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8685" activeTab="0"/>
  </bookViews>
  <sheets>
    <sheet name="UR k 31.3.2005" sheetId="1" r:id="rId1"/>
  </sheets>
  <definedNames>
    <definedName name="_xlnm.Print_Titles" localSheetId="0">'UR k 31.3.2005'!$5:$6</definedName>
  </definedNames>
  <calcPr fullCalcOnLoad="1"/>
</workbook>
</file>

<file path=xl/sharedStrings.xml><?xml version="1.0" encoding="utf-8"?>
<sst xmlns="http://schemas.openxmlformats.org/spreadsheetml/2006/main" count="209" uniqueCount="125">
  <si>
    <t>v tis. Kč</t>
  </si>
  <si>
    <t>daňové příjmy</t>
  </si>
  <si>
    <t>v tom:</t>
  </si>
  <si>
    <t xml:space="preserve">  neinv.d.ze SR v rámci souhrn.dot.vztahu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</si>
  <si>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</si>
  <si>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</si>
  <si>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</si>
  <si>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</si>
  <si>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</si>
  <si>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</si>
  <si>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</si>
  <si>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</si>
  <si>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</si>
  <si>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</si>
  <si>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</si>
  <si>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</si>
  <si>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</si>
  <si>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</si>
  <si>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02 - životní prostředí</t>
  </si>
  <si>
    <t>kap. 10 - doprava</t>
  </si>
  <si>
    <t>kap. 11 - cestovní ruch</t>
  </si>
  <si>
    <t>kap. 14 - školství</t>
  </si>
  <si>
    <t>příspěvky PO na provoz</t>
  </si>
  <si>
    <t>kap. 15 - zdravotnictví</t>
  </si>
  <si>
    <t>kap. 16 - kultura</t>
  </si>
  <si>
    <t>kap. 28 - sociální věci</t>
  </si>
  <si>
    <t>příspěvek PO na provoz</t>
  </si>
  <si>
    <t>kap. 41 - rezerva a ost.výd.netýk.se odvětví</t>
  </si>
  <si>
    <t>Výdaje celkem</t>
  </si>
  <si>
    <t>neinvestiční přijaté dotace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</si>
  <si>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</si>
  <si>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</si>
  <si>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</si>
  <si>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</si>
  <si>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</si>
  <si>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</si>
  <si>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</si>
  <si>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</si>
  <si>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</si>
  <si>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převod do sociálního fondu</t>
  </si>
  <si>
    <t>neinvestiční dotace s.r.o. OREDO</t>
  </si>
  <si>
    <t>soutěže a přehlídky - SR</t>
  </si>
  <si>
    <t>rezerva</t>
  </si>
  <si>
    <t>běžné výdaje</t>
  </si>
  <si>
    <t>kapitálové výdaje</t>
  </si>
  <si>
    <t>kap. 17 - přísp.pro sbory hasičů</t>
  </si>
  <si>
    <t>úhrada daně z příjmů právnických osob za kraj</t>
  </si>
  <si>
    <t>dopravní územní obslužnost:</t>
  </si>
  <si>
    <t xml:space="preserve">    autobusová doprava</t>
  </si>
  <si>
    <t xml:space="preserve">    drážní doprava</t>
  </si>
  <si>
    <t>životní prostředí</t>
  </si>
  <si>
    <t>sociální věci</t>
  </si>
  <si>
    <t>zabránění vzniku, rozvoje a šíření TBC - SR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</si>
  <si>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</si>
  <si>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</si>
  <si>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</si>
  <si>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</si>
  <si>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</si>
  <si>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akciové společnosti</t>
  </si>
  <si>
    <t xml:space="preserve"> z toho:</t>
  </si>
  <si>
    <t>kap. 50 - Fond reprodukce Královéhr. kraje</t>
  </si>
  <si>
    <t>v tom pro odvětví:</t>
  </si>
  <si>
    <t>činnost krajského úřadu</t>
  </si>
  <si>
    <t xml:space="preserve">  z toho již schváleno - kapitálové výdaje</t>
  </si>
  <si>
    <t xml:space="preserve">  z toho již schváleno: PO - investiční dotace</t>
  </si>
  <si>
    <t>doprava</t>
  </si>
  <si>
    <t>školství</t>
  </si>
  <si>
    <t>zdravotnictví</t>
  </si>
  <si>
    <t xml:space="preserve">                                      - neinvestiční příspěvek</t>
  </si>
  <si>
    <t>nedaňové příjmy</t>
  </si>
  <si>
    <t>investiční dotace a. s.</t>
  </si>
  <si>
    <t>Financování</t>
  </si>
  <si>
    <t>zapojení výsledku hospodaření</t>
  </si>
  <si>
    <t>investiční dotace  ze SR prostř. čerpacích účtů</t>
  </si>
  <si>
    <t>investiční dotace PO</t>
  </si>
  <si>
    <t>dot.ze SR posk.prostř.čerp.účtů u ČS a.s.</t>
  </si>
  <si>
    <t xml:space="preserve">                                     - neinvestiční příspěvek</t>
  </si>
  <si>
    <t>z toho: daň z příjmů právnic.osob za kraje</t>
  </si>
  <si>
    <t>neinvestiční dotace obcím</t>
  </si>
  <si>
    <t xml:space="preserve">             z toho: investiční dotace obcím</t>
  </si>
  <si>
    <t>dosud nerozděleno</t>
  </si>
  <si>
    <t xml:space="preserve">            z toho: neinvestiční dotace obcím</t>
  </si>
  <si>
    <t>prevence kriminality - neinvestiční dotace obcím</t>
  </si>
  <si>
    <t xml:space="preserve">                                 kapitálové výdaje odvětví</t>
  </si>
  <si>
    <t xml:space="preserve">  odv. kultury</t>
  </si>
  <si>
    <t xml:space="preserve">  z MPSV</t>
  </si>
  <si>
    <t xml:space="preserve">  z Národního fondu</t>
  </si>
  <si>
    <t>grantové a dílčí programy a samostatné projekty</t>
  </si>
  <si>
    <t>projektové práce interiéru AC</t>
  </si>
  <si>
    <t>dataprojektor</t>
  </si>
  <si>
    <t xml:space="preserve">    z toho: ze SR</t>
  </si>
  <si>
    <t>pronájem a nákl.na detaš.pracoviště</t>
  </si>
  <si>
    <t>dot.na sociál.služby nestát.nezisk.org.-SR</t>
  </si>
  <si>
    <t xml:space="preserve">vodohosp.akce dle vodního zákona </t>
  </si>
  <si>
    <t>investiční dotace zříz.PO</t>
  </si>
  <si>
    <t>splátka dodavatelského úvěru</t>
  </si>
  <si>
    <t>kofinancování</t>
  </si>
  <si>
    <t>kap. 13 - evropská integrace</t>
  </si>
  <si>
    <t>projekt ELLA - SR</t>
  </si>
  <si>
    <t xml:space="preserve">             z toho: CEP</t>
  </si>
  <si>
    <t>rozšíření  výuky v 7. ročnících - SR</t>
  </si>
  <si>
    <t>Zdravotnický holding KHK a.s. - půjčka</t>
  </si>
  <si>
    <t>Progr.podp.soc.sl.posk.nestát.nezisk.org.-SR</t>
  </si>
  <si>
    <t>kap. 40 - územní plánování a regionální rozvoj</t>
  </si>
  <si>
    <t>ozdravná protiradonová opatření - SR</t>
  </si>
  <si>
    <t xml:space="preserve">  na drážní dopravní obslužnost</t>
  </si>
  <si>
    <t>zastupitelstvo kraje - běžné výdaje</t>
  </si>
  <si>
    <t xml:space="preserve">                                 běžné výdaje odvětví</t>
  </si>
  <si>
    <t xml:space="preserve">  z toho již schváleno: investiční dotace: a. s.</t>
  </si>
  <si>
    <t xml:space="preserve">                                kapitál.výdaje odvětví</t>
  </si>
  <si>
    <t>odvody PO</t>
  </si>
  <si>
    <t>nedaňové příjmy odv.soc.věcí</t>
  </si>
  <si>
    <t xml:space="preserve">platby za odebr. mn.podzemní vody </t>
  </si>
  <si>
    <t>splátky půjček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</si>
  <si>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</si>
  <si>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</si>
  <si>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</si>
  <si>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</si>
  <si>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    v tom odvětví: životního prostředí</t>
  </si>
  <si>
    <t xml:space="preserve">                        dopravy</t>
  </si>
  <si>
    <t>úroky</t>
  </si>
  <si>
    <t xml:space="preserve">v tom: </t>
  </si>
  <si>
    <t>k 31. 3. 2005</t>
  </si>
  <si>
    <t>UPRAVENÝ ROZPOČET KRÁLOVÉHRADECKÉHO KRAJE</t>
  </si>
  <si>
    <t>NA ROK 2005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</si>
</sst>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3" fontId="0" fillId="0" borderId="0" xfId="0" applyAlignment="1">
      <alignment/>
    </xf>
    <xf numFmtId="3" fontId="0" fillId="0" borderId="0" xfId="0" applyBorder="1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/>
    </xf>
    <xf numFmtId="165" fontId="0" fillId="0" borderId="2" xfId="18" applyNumberFormat="1" applyBorder="1" applyAlignment="1">
      <alignment/>
    </xf>
    <xf numFmtId="165" fontId="1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0" fillId="0" borderId="2" xfId="18" applyNumberFormat="1" applyFont="1" applyBorder="1" applyAlignment="1">
      <alignment/>
    </xf>
    <xf numFmtId="165" fontId="2" fillId="0" borderId="4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2" fillId="0" borderId="2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165" fontId="4" fillId="0" borderId="2" xfId="18" applyNumberFormat="1" applyFont="1" applyBorder="1" applyAlignment="1">
      <alignment/>
    </xf>
    <xf numFmtId="165" fontId="7" fillId="0" borderId="5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0" fillId="0" borderId="9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8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165" fontId="2" fillId="0" borderId="10" xfId="18" applyNumberFormat="1" applyFont="1" applyBorder="1" applyAlignment="1">
      <alignment vertical="center"/>
    </xf>
    <xf numFmtId="3" fontId="1" fillId="0" borderId="11" xfId="0" applyFont="1" applyBorder="1" applyAlignment="1">
      <alignment horizontal="center" vertical="center"/>
    </xf>
    <xf numFmtId="165" fontId="1" fillId="0" borderId="1" xfId="18" applyNumberFormat="1" applyFont="1" applyBorder="1" applyAlignment="1">
      <alignment horizontal="center" vertical="center"/>
    </xf>
    <xf numFmtId="165" fontId="1" fillId="0" borderId="10" xfId="18" applyNumberFormat="1" applyFont="1" applyBorder="1" applyAlignment="1">
      <alignment/>
    </xf>
    <xf numFmtId="165" fontId="0" fillId="0" borderId="4" xfId="18" applyNumberFormat="1" applyFont="1" applyBorder="1" applyAlignment="1">
      <alignment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2" fillId="0" borderId="0" xfId="0" applyFont="1" applyAlignment="1">
      <alignment horizontal="center" vertical="center"/>
    </xf>
    <xf numFmtId="3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9"/>
  <sheetViews>
    <sheetView tabSelected="1" workbookViewId="0" topLeftCell="A1">
      <selection activeCell="E221" sqref="E221"/>
    </sheetView>
  </sheetViews>
  <sheetFormatPr defaultColWidth="9.00390625" defaultRowHeight="12.75"/>
  <cols>
    <col min="1" max="1" width="55.75390625" style="0" customWidth="1"/>
    <col min="2" max="2" width="20.75390625" style="18" customWidth="1"/>
  </cols>
  <sheetData>
    <row r="1" spans="1:2" ht="19.5" customHeight="1">
      <c r="A1" s="45" t="s">
        <v>123</v>
      </c>
      <c r="B1" s="45"/>
    </row>
    <row r="2" spans="1:2" ht="19.5" customHeight="1">
      <c r="A2" s="46" t="s">
        <v>124</v>
      </c>
      <c r="B2" s="46"/>
    </row>
    <row r="3" spans="1:2" ht="19.5" customHeight="1">
      <c r="A3" s="47" t="s">
        <v>122</v>
      </c>
      <c r="B3" s="48"/>
    </row>
    <row r="4" spans="1:2" ht="12.75" customHeight="1">
      <c r="A4" s="10"/>
      <c r="B4" s="17"/>
    </row>
    <row r="5" ht="10.5" customHeight="1" hidden="1"/>
    <row r="6" spans="1:2" ht="30" customHeight="1">
      <c r="A6" s="41" t="s">
        <v>5</v>
      </c>
      <c r="B6" s="42" t="s">
        <v>0</v>
      </c>
    </row>
    <row r="7" spans="1:2" ht="15" customHeight="1">
      <c r="A7" s="2" t="s">
        <v>6</v>
      </c>
      <c r="B7" s="19"/>
    </row>
    <row r="8" spans="1:2" ht="12.75">
      <c r="A8" s="3" t="s">
        <v>1</v>
      </c>
      <c r="B8" s="20">
        <v>2537760.1</v>
      </c>
    </row>
    <row r="9" spans="1:2" ht="12.75">
      <c r="A9" s="9" t="s">
        <v>77</v>
      </c>
      <c r="B9" s="23">
        <v>7760.1</v>
      </c>
    </row>
    <row r="10" spans="1:2" ht="12.75">
      <c r="A10" s="3" t="s">
        <v>69</v>
      </c>
      <c r="B10" s="20">
        <f>SUM(B12:B16)</f>
        <v>224344.6</v>
      </c>
    </row>
    <row r="11" spans="1:2" ht="12.75">
      <c r="A11" s="9" t="s">
        <v>121</v>
      </c>
      <c r="B11" s="20"/>
    </row>
    <row r="12" spans="1:2" ht="12.75">
      <c r="A12" s="9" t="s">
        <v>111</v>
      </c>
      <c r="B12" s="23">
        <v>971</v>
      </c>
    </row>
    <row r="13" spans="1:2" ht="12.75">
      <c r="A13" s="9" t="s">
        <v>112</v>
      </c>
      <c r="B13" s="23">
        <v>20000</v>
      </c>
    </row>
    <row r="14" spans="1:2" ht="12.75">
      <c r="A14" s="9" t="s">
        <v>113</v>
      </c>
      <c r="B14" s="23">
        <v>5000</v>
      </c>
    </row>
    <row r="15" spans="1:2" ht="12.75">
      <c r="A15" s="9" t="s">
        <v>120</v>
      </c>
      <c r="B15" s="23">
        <v>11979</v>
      </c>
    </row>
    <row r="16" spans="1:2" ht="12.75">
      <c r="A16" s="9" t="s">
        <v>110</v>
      </c>
      <c r="B16" s="23">
        <f>SUM(B17:B22)</f>
        <v>186394.6</v>
      </c>
    </row>
    <row r="17" spans="1:2" ht="12.75">
      <c r="A17" s="9" t="s">
        <v>118</v>
      </c>
      <c r="B17" s="23">
        <v>17880</v>
      </c>
    </row>
    <row r="18" spans="1:2" ht="12.75">
      <c r="A18" s="9" t="s">
        <v>119</v>
      </c>
      <c r="B18" s="23">
        <v>63073</v>
      </c>
    </row>
    <row r="19" spans="1:2" ht="12.75">
      <c r="A19" s="9" t="s">
        <v>114</v>
      </c>
      <c r="B19" s="23">
        <v>42249</v>
      </c>
    </row>
    <row r="20" spans="1:2" ht="12.75">
      <c r="A20" s="9" t="s">
        <v>115</v>
      </c>
      <c r="B20" s="23">
        <v>26577.6</v>
      </c>
    </row>
    <row r="21" spans="1:2" ht="12.75">
      <c r="A21" s="9" t="s">
        <v>116</v>
      </c>
      <c r="B21" s="23">
        <v>5876</v>
      </c>
    </row>
    <row r="22" spans="1:2" ht="12.75">
      <c r="A22" s="9" t="s">
        <v>117</v>
      </c>
      <c r="B22" s="23">
        <v>30739</v>
      </c>
    </row>
    <row r="23" spans="1:2" ht="12.75">
      <c r="A23" s="3" t="s">
        <v>29</v>
      </c>
      <c r="B23" s="20">
        <f>SUM(B25:B31)</f>
        <v>1394664.2</v>
      </c>
    </row>
    <row r="24" spans="1:2" ht="12.75">
      <c r="A24" s="4" t="s">
        <v>2</v>
      </c>
      <c r="B24" s="21"/>
    </row>
    <row r="25" spans="1:2" ht="12.75">
      <c r="A25" s="5" t="s">
        <v>3</v>
      </c>
      <c r="B25" s="21">
        <v>403963</v>
      </c>
    </row>
    <row r="26" spans="1:2" ht="12.75">
      <c r="A26" s="5" t="s">
        <v>30</v>
      </c>
      <c r="B26" s="21">
        <v>4411.7</v>
      </c>
    </row>
    <row r="27" spans="1:2" ht="12.75" customHeight="1">
      <c r="A27" s="5" t="s">
        <v>55</v>
      </c>
      <c r="B27" s="21">
        <v>936947.2</v>
      </c>
    </row>
    <row r="28" spans="1:2" ht="12.75">
      <c r="A28" s="5" t="s">
        <v>85</v>
      </c>
      <c r="B28" s="21">
        <v>48692</v>
      </c>
    </row>
    <row r="29" spans="1:2" ht="12.75">
      <c r="A29" s="5" t="s">
        <v>86</v>
      </c>
      <c r="B29" s="21">
        <v>451.1</v>
      </c>
    </row>
    <row r="30" spans="1:2" ht="12.75">
      <c r="A30" s="5" t="s">
        <v>31</v>
      </c>
      <c r="B30" s="21">
        <v>49.2</v>
      </c>
    </row>
    <row r="31" spans="1:2" ht="12.75">
      <c r="A31" s="5" t="s">
        <v>32</v>
      </c>
      <c r="B31" s="21">
        <v>150</v>
      </c>
    </row>
    <row r="32" spans="1:2" ht="12.75">
      <c r="A32" s="13" t="s">
        <v>73</v>
      </c>
      <c r="B32" s="22">
        <f>SUM(B34:B34)</f>
        <v>259.1</v>
      </c>
    </row>
    <row r="33" spans="1:2" ht="12.75">
      <c r="A33" s="4" t="s">
        <v>2</v>
      </c>
      <c r="B33" s="21"/>
    </row>
    <row r="34" spans="1:2" ht="12.75">
      <c r="A34" s="9" t="s">
        <v>84</v>
      </c>
      <c r="B34" s="23">
        <v>259.1</v>
      </c>
    </row>
    <row r="35" spans="1:2" ht="21.75" customHeight="1" thickBot="1">
      <c r="A35" s="12" t="s">
        <v>4</v>
      </c>
      <c r="B35" s="25">
        <f>B8+B10+B23+B32</f>
        <v>4157028.0000000005</v>
      </c>
    </row>
    <row r="36" spans="1:2" ht="21.75" customHeight="1">
      <c r="A36" s="3" t="s">
        <v>7</v>
      </c>
      <c r="B36" s="43"/>
    </row>
    <row r="37" spans="1:2" ht="19.5" customHeight="1">
      <c r="A37" s="3" t="s">
        <v>16</v>
      </c>
      <c r="B37" s="20">
        <f>B38+B50</f>
        <v>63019</v>
      </c>
    </row>
    <row r="38" spans="1:2" ht="15" customHeight="1">
      <c r="A38" s="7" t="s">
        <v>43</v>
      </c>
      <c r="B38" s="26">
        <f>SUM(B40:B49)-B46</f>
        <v>62680.7</v>
      </c>
    </row>
    <row r="39" spans="1:2" ht="10.5" customHeight="1">
      <c r="A39" s="4" t="s">
        <v>2</v>
      </c>
      <c r="B39" s="21"/>
    </row>
    <row r="40" spans="1:2" ht="12.75" customHeight="1">
      <c r="A40" s="5" t="s">
        <v>8</v>
      </c>
      <c r="B40" s="21">
        <v>16001</v>
      </c>
    </row>
    <row r="41" spans="1:2" ht="12.75" customHeight="1">
      <c r="A41" s="5" t="s">
        <v>9</v>
      </c>
      <c r="B41" s="21">
        <v>3844</v>
      </c>
    </row>
    <row r="42" spans="1:2" ht="12.75" customHeight="1">
      <c r="A42" s="5" t="s">
        <v>10</v>
      </c>
      <c r="B42" s="21">
        <v>2000</v>
      </c>
    </row>
    <row r="43" spans="1:2" ht="12.75" customHeight="1">
      <c r="A43" s="5" t="s">
        <v>11</v>
      </c>
      <c r="B43" s="21">
        <f>12610.7</f>
        <v>12610.7</v>
      </c>
    </row>
    <row r="44" spans="1:2" ht="12.75" customHeight="1">
      <c r="A44" s="5" t="s">
        <v>33</v>
      </c>
      <c r="B44" s="21">
        <v>20000</v>
      </c>
    </row>
    <row r="45" spans="1:2" ht="12.75" customHeight="1">
      <c r="A45" s="5" t="s">
        <v>34</v>
      </c>
      <c r="B45" s="21">
        <v>1425</v>
      </c>
    </row>
    <row r="46" spans="1:2" ht="12.75" customHeight="1">
      <c r="A46" s="5" t="s">
        <v>81</v>
      </c>
      <c r="B46" s="21">
        <v>80</v>
      </c>
    </row>
    <row r="47" spans="1:2" ht="12.75" customHeight="1">
      <c r="A47" s="5" t="s">
        <v>82</v>
      </c>
      <c r="B47" s="21">
        <v>1200</v>
      </c>
    </row>
    <row r="48" spans="1:2" ht="12.75" customHeight="1">
      <c r="A48" s="5" t="s">
        <v>12</v>
      </c>
      <c r="B48" s="21">
        <v>5100</v>
      </c>
    </row>
    <row r="49" spans="1:2" ht="12.75" customHeight="1">
      <c r="A49" s="5" t="s">
        <v>87</v>
      </c>
      <c r="B49" s="21">
        <v>500</v>
      </c>
    </row>
    <row r="50" spans="1:2" ht="15" customHeight="1">
      <c r="A50" s="7" t="s">
        <v>44</v>
      </c>
      <c r="B50" s="26">
        <f>SUM(B52:B53)</f>
        <v>338.3</v>
      </c>
    </row>
    <row r="51" spans="1:2" ht="10.5" customHeight="1">
      <c r="A51" s="4" t="s">
        <v>2</v>
      </c>
      <c r="B51" s="21"/>
    </row>
    <row r="52" spans="1:2" ht="12.75" customHeight="1">
      <c r="A52" s="6" t="s">
        <v>88</v>
      </c>
      <c r="B52" s="21">
        <v>249</v>
      </c>
    </row>
    <row r="53" spans="1:2" ht="12.75" customHeight="1">
      <c r="A53" s="6" t="s">
        <v>89</v>
      </c>
      <c r="B53" s="21">
        <v>89.3</v>
      </c>
    </row>
    <row r="54" spans="1:2" ht="19.5" customHeight="1">
      <c r="A54" s="3" t="s">
        <v>17</v>
      </c>
      <c r="B54" s="20">
        <f>B55</f>
        <v>188512.6</v>
      </c>
    </row>
    <row r="55" spans="1:2" ht="15" customHeight="1">
      <c r="A55" s="7" t="s">
        <v>43</v>
      </c>
      <c r="B55" s="26">
        <f>SUM(B57:B65)-B58</f>
        <v>188512.6</v>
      </c>
    </row>
    <row r="56" spans="1:2" ht="10.5" customHeight="1">
      <c r="A56" s="4" t="s">
        <v>2</v>
      </c>
      <c r="B56" s="21"/>
    </row>
    <row r="57" spans="1:2" ht="12.75" customHeight="1">
      <c r="A57" s="5" t="s">
        <v>13</v>
      </c>
      <c r="B57" s="21">
        <f>99905+3757</f>
        <v>103662</v>
      </c>
    </row>
    <row r="58" spans="1:2" ht="12.75" customHeight="1">
      <c r="A58" s="5" t="s">
        <v>90</v>
      </c>
      <c r="B58" s="21">
        <v>3757</v>
      </c>
    </row>
    <row r="59" spans="1:2" ht="12.75" customHeight="1">
      <c r="A59" s="5" t="s">
        <v>9</v>
      </c>
      <c r="B59" s="21">
        <v>35866</v>
      </c>
    </row>
    <row r="60" spans="1:2" ht="12.75" customHeight="1">
      <c r="A60" s="5" t="s">
        <v>14</v>
      </c>
      <c r="B60" s="21">
        <v>280</v>
      </c>
    </row>
    <row r="61" spans="1:2" ht="12.75" customHeight="1">
      <c r="A61" s="5" t="s">
        <v>11</v>
      </c>
      <c r="B61" s="21">
        <f>37833-3525</f>
        <v>34308</v>
      </c>
    </row>
    <row r="62" spans="1:2" ht="12.75" customHeight="1">
      <c r="A62" s="5" t="s">
        <v>39</v>
      </c>
      <c r="B62" s="21">
        <v>3525</v>
      </c>
    </row>
    <row r="63" spans="1:2" ht="12.75" customHeight="1">
      <c r="A63" s="5" t="s">
        <v>15</v>
      </c>
      <c r="B63" s="21">
        <v>152</v>
      </c>
    </row>
    <row r="64" spans="1:2" ht="12.75" customHeight="1">
      <c r="A64" s="5" t="s">
        <v>91</v>
      </c>
      <c r="B64" s="21">
        <v>10698</v>
      </c>
    </row>
    <row r="65" spans="1:2" ht="12.75" customHeight="1">
      <c r="A65" s="5" t="s">
        <v>92</v>
      </c>
      <c r="B65" s="21">
        <v>21.6</v>
      </c>
    </row>
    <row r="66" spans="1:2" ht="19.5" customHeight="1">
      <c r="A66" s="3" t="s">
        <v>18</v>
      </c>
      <c r="B66" s="20">
        <f>B67+B72</f>
        <v>132258</v>
      </c>
    </row>
    <row r="67" spans="1:2" ht="15" customHeight="1">
      <c r="A67" s="7" t="s">
        <v>43</v>
      </c>
      <c r="B67" s="26">
        <f>SUM(B69:B71)</f>
        <v>97364</v>
      </c>
    </row>
    <row r="68" spans="1:2" ht="10.5" customHeight="1">
      <c r="A68" s="4" t="s">
        <v>2</v>
      </c>
      <c r="B68" s="21"/>
    </row>
    <row r="69" spans="1:2" ht="12.75" customHeight="1">
      <c r="A69" s="8" t="s">
        <v>22</v>
      </c>
      <c r="B69" s="21">
        <v>42277</v>
      </c>
    </row>
    <row r="70" spans="1:2" ht="12.75" customHeight="1">
      <c r="A70" s="5" t="s">
        <v>11</v>
      </c>
      <c r="B70" s="21">
        <v>48087</v>
      </c>
    </row>
    <row r="71" spans="1:2" ht="12.75" customHeight="1">
      <c r="A71" s="5" t="s">
        <v>56</v>
      </c>
      <c r="B71" s="21">
        <v>7000</v>
      </c>
    </row>
    <row r="72" spans="1:2" ht="15" customHeight="1">
      <c r="A72" s="14" t="s">
        <v>44</v>
      </c>
      <c r="B72" s="29">
        <f>B74</f>
        <v>34894</v>
      </c>
    </row>
    <row r="73" spans="1:2" ht="10.5" customHeight="1">
      <c r="A73" s="11" t="s">
        <v>2</v>
      </c>
      <c r="B73" s="22"/>
    </row>
    <row r="74" spans="1:2" ht="12.75" customHeight="1">
      <c r="A74" s="9" t="s">
        <v>93</v>
      </c>
      <c r="B74" s="23">
        <v>34894</v>
      </c>
    </row>
    <row r="75" spans="1:2" ht="12.75" customHeight="1">
      <c r="A75" s="9" t="s">
        <v>79</v>
      </c>
      <c r="B75" s="23">
        <v>14894</v>
      </c>
    </row>
    <row r="76" spans="1:2" ht="19.5" customHeight="1">
      <c r="A76" s="3" t="s">
        <v>19</v>
      </c>
      <c r="B76" s="20">
        <f>B77+B87</f>
        <v>855603.6000000001</v>
      </c>
    </row>
    <row r="77" spans="1:2" ht="15" customHeight="1">
      <c r="A77" s="7" t="s">
        <v>43</v>
      </c>
      <c r="B77" s="26">
        <f>SUM(B80:B86)</f>
        <v>838156.2000000001</v>
      </c>
    </row>
    <row r="78" spans="1:2" ht="10.5" customHeight="1">
      <c r="A78" s="4" t="s">
        <v>2</v>
      </c>
      <c r="B78" s="21"/>
    </row>
    <row r="79" spans="1:2" ht="12.75" customHeight="1">
      <c r="A79" s="6" t="s">
        <v>47</v>
      </c>
      <c r="B79" s="21"/>
    </row>
    <row r="80" spans="1:2" ht="12.75" customHeight="1">
      <c r="A80" s="6" t="s">
        <v>48</v>
      </c>
      <c r="B80" s="21">
        <v>204996</v>
      </c>
    </row>
    <row r="81" spans="1:2" ht="12.75" customHeight="1">
      <c r="A81" s="5" t="s">
        <v>49</v>
      </c>
      <c r="B81" s="21">
        <v>173058</v>
      </c>
    </row>
    <row r="82" spans="1:2" ht="12.75" customHeight="1">
      <c r="A82" s="8" t="s">
        <v>22</v>
      </c>
      <c r="B82" s="21">
        <v>383868</v>
      </c>
    </row>
    <row r="83" spans="1:2" ht="12.75" customHeight="1">
      <c r="A83" s="5" t="s">
        <v>40</v>
      </c>
      <c r="B83" s="21">
        <v>2460</v>
      </c>
    </row>
    <row r="84" spans="1:2" ht="12.75" customHeight="1">
      <c r="A84" s="5" t="s">
        <v>95</v>
      </c>
      <c r="B84" s="21">
        <v>67796</v>
      </c>
    </row>
    <row r="85" spans="1:2" ht="12.75" customHeight="1">
      <c r="A85" s="5" t="s">
        <v>96</v>
      </c>
      <c r="B85" s="21">
        <v>3721.9</v>
      </c>
    </row>
    <row r="86" spans="1:2" ht="12.75" customHeight="1">
      <c r="A86" s="5" t="s">
        <v>11</v>
      </c>
      <c r="B86" s="21">
        <v>2256.3</v>
      </c>
    </row>
    <row r="87" spans="1:2" ht="15" customHeight="1">
      <c r="A87" s="14" t="s">
        <v>44</v>
      </c>
      <c r="B87" s="29">
        <f>SUM(B89:B91)</f>
        <v>17447.4</v>
      </c>
    </row>
    <row r="88" spans="1:2" ht="10.5" customHeight="1">
      <c r="A88" s="11" t="s">
        <v>2</v>
      </c>
      <c r="B88" s="22"/>
    </row>
    <row r="89" spans="1:2" ht="12.75" customHeight="1">
      <c r="A89" s="9" t="s">
        <v>53</v>
      </c>
      <c r="B89" s="23">
        <v>2573</v>
      </c>
    </row>
    <row r="90" spans="1:2" ht="12.75" customHeight="1">
      <c r="A90" s="9" t="s">
        <v>94</v>
      </c>
      <c r="B90" s="23">
        <v>703.7</v>
      </c>
    </row>
    <row r="91" spans="1:2" ht="12.75" customHeight="1">
      <c r="A91" s="9" t="s">
        <v>96</v>
      </c>
      <c r="B91" s="23">
        <v>14170.7</v>
      </c>
    </row>
    <row r="92" spans="1:2" ht="19.5" customHeight="1">
      <c r="A92" s="3" t="s">
        <v>20</v>
      </c>
      <c r="B92" s="20">
        <f>B93</f>
        <v>9500</v>
      </c>
    </row>
    <row r="93" spans="1:2" ht="15" customHeight="1">
      <c r="A93" s="7" t="s">
        <v>43</v>
      </c>
      <c r="B93" s="26">
        <f>SUM(B95:B96)</f>
        <v>9500</v>
      </c>
    </row>
    <row r="94" spans="1:2" ht="10.5" customHeight="1">
      <c r="A94" s="4" t="s">
        <v>2</v>
      </c>
      <c r="B94" s="21"/>
    </row>
    <row r="95" spans="1:2" ht="12.75" customHeight="1">
      <c r="A95" s="5" t="s">
        <v>11</v>
      </c>
      <c r="B95" s="21">
        <v>6800</v>
      </c>
    </row>
    <row r="96" spans="1:2" ht="12.75" customHeight="1">
      <c r="A96" s="5" t="s">
        <v>56</v>
      </c>
      <c r="B96" s="21">
        <v>2700</v>
      </c>
    </row>
    <row r="97" spans="1:2" ht="19.5" customHeight="1">
      <c r="A97" s="3" t="s">
        <v>97</v>
      </c>
      <c r="B97" s="20">
        <f>B98+B105</f>
        <v>57839.7</v>
      </c>
    </row>
    <row r="98" spans="1:2" ht="15" customHeight="1">
      <c r="A98" s="7" t="s">
        <v>43</v>
      </c>
      <c r="B98" s="26">
        <f>SUM(B100:B103)</f>
        <v>42960</v>
      </c>
    </row>
    <row r="99" spans="1:2" ht="10.5" customHeight="1">
      <c r="A99" s="4" t="s">
        <v>2</v>
      </c>
      <c r="B99" s="21"/>
    </row>
    <row r="100" spans="1:2" ht="12.75" customHeight="1">
      <c r="A100" s="5" t="s">
        <v>11</v>
      </c>
      <c r="B100" s="21">
        <v>281.2</v>
      </c>
    </row>
    <row r="101" spans="1:2" ht="12.75" customHeight="1">
      <c r="A101" s="5" t="s">
        <v>22</v>
      </c>
      <c r="B101" s="21">
        <v>5000</v>
      </c>
    </row>
    <row r="102" spans="1:2" ht="12.75" customHeight="1">
      <c r="A102" s="5" t="s">
        <v>98</v>
      </c>
      <c r="B102" s="21">
        <v>451.1</v>
      </c>
    </row>
    <row r="103" spans="1:2" ht="12.75" customHeight="1">
      <c r="A103" s="5" t="s">
        <v>96</v>
      </c>
      <c r="B103" s="21">
        <f>38877.7-1650</f>
        <v>37227.7</v>
      </c>
    </row>
    <row r="104" spans="1:2" ht="12.75" customHeight="1">
      <c r="A104" s="5" t="s">
        <v>99</v>
      </c>
      <c r="B104" s="21">
        <v>760</v>
      </c>
    </row>
    <row r="105" spans="1:2" ht="15" customHeight="1">
      <c r="A105" s="14" t="s">
        <v>44</v>
      </c>
      <c r="B105" s="29">
        <f>B107</f>
        <v>14879.7</v>
      </c>
    </row>
    <row r="106" spans="1:2" ht="10.5" customHeight="1">
      <c r="A106" s="11" t="s">
        <v>2</v>
      </c>
      <c r="B106" s="22"/>
    </row>
    <row r="107" spans="1:2" ht="12.75" customHeight="1">
      <c r="A107" s="9" t="s">
        <v>96</v>
      </c>
      <c r="B107" s="23">
        <v>14879.7</v>
      </c>
    </row>
    <row r="108" spans="1:2" ht="12.75" customHeight="1">
      <c r="A108" s="5" t="s">
        <v>79</v>
      </c>
      <c r="B108" s="21">
        <v>1650</v>
      </c>
    </row>
    <row r="109" spans="1:2" ht="19.5" customHeight="1">
      <c r="A109" s="3" t="s">
        <v>21</v>
      </c>
      <c r="B109" s="20">
        <f>B110+B122</f>
        <v>1282525.3</v>
      </c>
    </row>
    <row r="110" spans="1:2" ht="12.75" customHeight="1">
      <c r="A110" s="7" t="s">
        <v>43</v>
      </c>
      <c r="B110" s="26">
        <f>SUM(B112:B121)</f>
        <v>1258425.3</v>
      </c>
    </row>
    <row r="111" spans="1:2" ht="10.5" customHeight="1">
      <c r="A111" s="4" t="s">
        <v>2</v>
      </c>
      <c r="B111" s="21"/>
    </row>
    <row r="112" spans="1:2" ht="12.75" customHeight="1">
      <c r="A112" s="6" t="s">
        <v>22</v>
      </c>
      <c r="B112" s="21">
        <v>281830</v>
      </c>
    </row>
    <row r="113" spans="1:2" ht="12.75" customHeight="1">
      <c r="A113" s="6" t="s">
        <v>38</v>
      </c>
      <c r="B113" s="21"/>
    </row>
    <row r="114" spans="1:2" ht="12.75" customHeight="1">
      <c r="A114" s="6" t="s">
        <v>35</v>
      </c>
      <c r="B114" s="21">
        <v>355056.2</v>
      </c>
    </row>
    <row r="115" spans="1:3" ht="12.75" customHeight="1">
      <c r="A115" s="6" t="s">
        <v>36</v>
      </c>
      <c r="B115" s="21">
        <v>30900</v>
      </c>
      <c r="C115" s="1"/>
    </row>
    <row r="116" spans="1:2" ht="12.75" customHeight="1">
      <c r="A116" s="6" t="s">
        <v>37</v>
      </c>
      <c r="B116" s="21">
        <v>548419.8</v>
      </c>
    </row>
    <row r="117" spans="1:2" ht="12.75" customHeight="1">
      <c r="A117" s="6" t="s">
        <v>41</v>
      </c>
      <c r="B117" s="21">
        <v>1330</v>
      </c>
    </row>
    <row r="118" spans="1:2" ht="12.75" customHeight="1">
      <c r="A118" s="6" t="s">
        <v>100</v>
      </c>
      <c r="B118" s="21">
        <v>1241.3</v>
      </c>
    </row>
    <row r="119" spans="1:2" ht="12.75" customHeight="1">
      <c r="A119" s="6" t="s">
        <v>57</v>
      </c>
      <c r="B119" s="21">
        <v>18</v>
      </c>
    </row>
    <row r="120" spans="1:2" ht="12.75" customHeight="1">
      <c r="A120" s="5" t="s">
        <v>11</v>
      </c>
      <c r="B120" s="21">
        <v>24630</v>
      </c>
    </row>
    <row r="121" spans="1:2" ht="12.75" customHeight="1">
      <c r="A121" s="5" t="s">
        <v>56</v>
      </c>
      <c r="B121" s="21">
        <v>15000</v>
      </c>
    </row>
    <row r="122" spans="1:2" ht="15" customHeight="1">
      <c r="A122" s="14" t="s">
        <v>44</v>
      </c>
      <c r="B122" s="29">
        <f>SUM(B124:B125)</f>
        <v>24100</v>
      </c>
    </row>
    <row r="123" spans="1:2" ht="10.5" customHeight="1">
      <c r="A123" s="4" t="s">
        <v>2</v>
      </c>
      <c r="B123" s="22"/>
    </row>
    <row r="124" spans="1:2" ht="12.75" customHeight="1">
      <c r="A124" s="9" t="s">
        <v>53</v>
      </c>
      <c r="B124" s="23">
        <v>24000</v>
      </c>
    </row>
    <row r="125" spans="1:2" ht="12.75" customHeight="1">
      <c r="A125" s="9" t="s">
        <v>74</v>
      </c>
      <c r="B125" s="23">
        <v>100</v>
      </c>
    </row>
    <row r="126" spans="1:2" ht="19.5" customHeight="1">
      <c r="A126" s="3" t="s">
        <v>23</v>
      </c>
      <c r="B126" s="20">
        <f>B127+B135</f>
        <v>276835.7</v>
      </c>
    </row>
    <row r="127" spans="1:2" ht="15" customHeight="1">
      <c r="A127" s="7" t="s">
        <v>43</v>
      </c>
      <c r="B127" s="26">
        <f>SUM(B129:B134)</f>
        <v>276385.10000000003</v>
      </c>
    </row>
    <row r="128" spans="1:2" ht="10.5" customHeight="1">
      <c r="A128" s="4" t="s">
        <v>2</v>
      </c>
      <c r="B128" s="21"/>
    </row>
    <row r="129" spans="1:2" ht="12.75" customHeight="1">
      <c r="A129" s="6" t="s">
        <v>22</v>
      </c>
      <c r="B129" s="21">
        <v>183018.6</v>
      </c>
    </row>
    <row r="130" spans="1:2" ht="12.75" customHeight="1">
      <c r="A130" s="6" t="s">
        <v>58</v>
      </c>
      <c r="B130" s="21">
        <v>8760</v>
      </c>
    </row>
    <row r="131" spans="1:2" ht="12.75" customHeight="1">
      <c r="A131" s="6" t="s">
        <v>101</v>
      </c>
      <c r="B131" s="21">
        <v>50000</v>
      </c>
    </row>
    <row r="132" spans="1:2" ht="12.75" customHeight="1">
      <c r="A132" s="6" t="s">
        <v>57</v>
      </c>
      <c r="B132" s="21">
        <v>6.4</v>
      </c>
    </row>
    <row r="133" spans="1:2" ht="12.75" customHeight="1">
      <c r="A133" s="6" t="s">
        <v>52</v>
      </c>
      <c r="B133" s="21">
        <v>504.7</v>
      </c>
    </row>
    <row r="134" spans="1:2" ht="12.75" customHeight="1">
      <c r="A134" s="5" t="s">
        <v>11</v>
      </c>
      <c r="B134" s="21">
        <v>34095.4</v>
      </c>
    </row>
    <row r="135" spans="1:2" ht="15" customHeight="1">
      <c r="A135" s="7" t="s">
        <v>44</v>
      </c>
      <c r="B135" s="26">
        <f>SUM(B137:B138)</f>
        <v>450.6</v>
      </c>
    </row>
    <row r="136" spans="1:2" ht="10.5" customHeight="1">
      <c r="A136" s="4" t="s">
        <v>2</v>
      </c>
      <c r="B136" s="21"/>
    </row>
    <row r="137" spans="1:2" ht="12.75" customHeight="1">
      <c r="A137" s="6" t="s">
        <v>70</v>
      </c>
      <c r="B137" s="21">
        <v>200.6</v>
      </c>
    </row>
    <row r="138" spans="1:2" ht="12.75" customHeight="1">
      <c r="A138" s="6" t="s">
        <v>74</v>
      </c>
      <c r="B138" s="21">
        <v>250</v>
      </c>
    </row>
    <row r="139" spans="1:2" ht="19.5" customHeight="1">
      <c r="A139" s="13" t="s">
        <v>24</v>
      </c>
      <c r="B139" s="22">
        <f>B140+B147</f>
        <v>114337.90000000001</v>
      </c>
    </row>
    <row r="140" spans="1:2" ht="15" customHeight="1">
      <c r="A140" s="7" t="s">
        <v>43</v>
      </c>
      <c r="B140" s="26">
        <f>SUM(B142:B146)</f>
        <v>114078.8</v>
      </c>
    </row>
    <row r="141" spans="1:2" ht="10.5" customHeight="1">
      <c r="A141" s="4" t="s">
        <v>2</v>
      </c>
      <c r="B141" s="21"/>
    </row>
    <row r="142" spans="1:2" ht="12.75" customHeight="1">
      <c r="A142" s="6" t="s">
        <v>22</v>
      </c>
      <c r="B142" s="21">
        <v>85533</v>
      </c>
    </row>
    <row r="143" spans="1:2" ht="12.75" customHeight="1">
      <c r="A143" s="6" t="s">
        <v>57</v>
      </c>
      <c r="B143" s="21">
        <v>24.8</v>
      </c>
    </row>
    <row r="144" spans="1:2" ht="12.75" customHeight="1">
      <c r="A144" s="6" t="s">
        <v>11</v>
      </c>
      <c r="B144" s="21">
        <v>14153</v>
      </c>
    </row>
    <row r="145" spans="1:2" ht="12.75" customHeight="1">
      <c r="A145" s="6" t="s">
        <v>78</v>
      </c>
      <c r="B145" s="21">
        <v>6368</v>
      </c>
    </row>
    <row r="146" spans="1:2" ht="12.75" customHeight="1">
      <c r="A146" s="5" t="s">
        <v>56</v>
      </c>
      <c r="B146" s="21">
        <v>8000</v>
      </c>
    </row>
    <row r="147" spans="1:2" ht="15" customHeight="1">
      <c r="A147" s="7" t="s">
        <v>44</v>
      </c>
      <c r="B147" s="26">
        <f>B149</f>
        <v>259.1</v>
      </c>
    </row>
    <row r="148" spans="1:2" ht="10.5" customHeight="1">
      <c r="A148" s="4" t="s">
        <v>2</v>
      </c>
      <c r="B148" s="21"/>
    </row>
    <row r="149" spans="1:2" ht="12.75" customHeight="1">
      <c r="A149" s="6" t="s">
        <v>75</v>
      </c>
      <c r="B149" s="24">
        <v>259.1</v>
      </c>
    </row>
    <row r="150" spans="1:2" ht="21.75" customHeight="1">
      <c r="A150" s="3" t="s">
        <v>45</v>
      </c>
      <c r="B150" s="20">
        <v>4360</v>
      </c>
    </row>
    <row r="151" spans="1:2" ht="10.5" customHeight="1">
      <c r="A151" s="4" t="s">
        <v>2</v>
      </c>
      <c r="B151" s="21"/>
    </row>
    <row r="152" spans="1:2" ht="12.75" customHeight="1">
      <c r="A152" s="6" t="s">
        <v>80</v>
      </c>
      <c r="B152" s="24">
        <v>4360</v>
      </c>
    </row>
    <row r="153" spans="1:2" ht="19.5" customHeight="1">
      <c r="A153" s="3" t="s">
        <v>25</v>
      </c>
      <c r="B153" s="20">
        <f>B154</f>
        <v>405091.60000000003</v>
      </c>
    </row>
    <row r="154" spans="1:2" ht="15" customHeight="1">
      <c r="A154" s="7" t="s">
        <v>43</v>
      </c>
      <c r="B154" s="26">
        <f>SUM(B156:B160)</f>
        <v>405091.60000000003</v>
      </c>
    </row>
    <row r="155" spans="1:2" ht="10.5" customHeight="1">
      <c r="A155" s="4" t="s">
        <v>2</v>
      </c>
      <c r="B155" s="21"/>
    </row>
    <row r="156" spans="1:2" ht="12.75" customHeight="1">
      <c r="A156" s="5" t="s">
        <v>26</v>
      </c>
      <c r="B156" s="21">
        <v>329796</v>
      </c>
    </row>
    <row r="157" spans="1:2" ht="12.75" customHeight="1">
      <c r="A157" s="6" t="s">
        <v>78</v>
      </c>
      <c r="B157" s="24">
        <v>63</v>
      </c>
    </row>
    <row r="158" spans="1:2" ht="12.75" customHeight="1">
      <c r="A158" s="5" t="s">
        <v>11</v>
      </c>
      <c r="B158" s="21">
        <f>11442.6-63+182.6</f>
        <v>11562.2</v>
      </c>
    </row>
    <row r="159" spans="1:2" ht="12.75" customHeight="1">
      <c r="A159" s="5" t="s">
        <v>102</v>
      </c>
      <c r="B159" s="21">
        <v>48670.4</v>
      </c>
    </row>
    <row r="160" spans="1:2" ht="12.75" customHeight="1">
      <c r="A160" s="5" t="s">
        <v>56</v>
      </c>
      <c r="B160" s="21">
        <v>15000</v>
      </c>
    </row>
    <row r="161" spans="1:2" ht="19.5" customHeight="1">
      <c r="A161" s="3" t="s">
        <v>103</v>
      </c>
      <c r="B161" s="20">
        <f>B162+B167</f>
        <v>60096.899999999994</v>
      </c>
    </row>
    <row r="162" spans="1:2" ht="15" customHeight="1">
      <c r="A162" s="7" t="s">
        <v>43</v>
      </c>
      <c r="B162" s="26">
        <f>SUM(B164:B166)</f>
        <v>43125.6</v>
      </c>
    </row>
    <row r="163" spans="1:2" ht="10.5" customHeight="1">
      <c r="A163" s="4" t="s">
        <v>2</v>
      </c>
      <c r="B163" s="21"/>
    </row>
    <row r="164" spans="1:2" ht="12.75" customHeight="1">
      <c r="A164" s="5" t="s">
        <v>11</v>
      </c>
      <c r="B164" s="21">
        <f>7892.6+27995</f>
        <v>35887.6</v>
      </c>
    </row>
    <row r="165" spans="1:2" ht="12.75" customHeight="1">
      <c r="A165" s="5" t="s">
        <v>104</v>
      </c>
      <c r="B165" s="21">
        <v>150</v>
      </c>
    </row>
    <row r="166" spans="1:2" ht="12.75" customHeight="1">
      <c r="A166" s="5" t="s">
        <v>56</v>
      </c>
      <c r="B166" s="21">
        <v>7088</v>
      </c>
    </row>
    <row r="167" spans="1:2" ht="15" customHeight="1">
      <c r="A167" s="7" t="s">
        <v>44</v>
      </c>
      <c r="B167" s="26">
        <f>B169+B170</f>
        <v>16971.3</v>
      </c>
    </row>
    <row r="168" spans="1:2" ht="10.5" customHeight="1">
      <c r="A168" s="4" t="s">
        <v>2</v>
      </c>
      <c r="B168" s="21"/>
    </row>
    <row r="169" spans="1:2" ht="12.75" customHeight="1">
      <c r="A169" s="6" t="s">
        <v>53</v>
      </c>
      <c r="B169" s="21">
        <f>1490+12500+455.3</f>
        <v>14445.3</v>
      </c>
    </row>
    <row r="170" spans="1:2" ht="12.75" customHeight="1">
      <c r="A170" s="5" t="s">
        <v>56</v>
      </c>
      <c r="B170" s="21">
        <v>2526</v>
      </c>
    </row>
    <row r="171" spans="1:2" ht="19.5" customHeight="1">
      <c r="A171" s="3" t="s">
        <v>27</v>
      </c>
      <c r="B171" s="20">
        <f>B172</f>
        <v>186465.09999999998</v>
      </c>
    </row>
    <row r="172" spans="1:2" ht="15" customHeight="1">
      <c r="A172" s="7" t="s">
        <v>43</v>
      </c>
      <c r="B172" s="26">
        <f>SUM(B174:B177)-B176</f>
        <v>186465.09999999998</v>
      </c>
    </row>
    <row r="173" spans="1:2" ht="10.5" customHeight="1">
      <c r="A173" s="4" t="s">
        <v>2</v>
      </c>
      <c r="B173" s="20"/>
    </row>
    <row r="174" spans="1:2" ht="12.75" customHeight="1">
      <c r="A174" s="5" t="s">
        <v>42</v>
      </c>
      <c r="B174" s="21">
        <v>178705</v>
      </c>
    </row>
    <row r="175" spans="1:2" ht="12.75" customHeight="1">
      <c r="A175" s="11" t="s">
        <v>59</v>
      </c>
      <c r="B175" s="21"/>
    </row>
    <row r="176" spans="1:2" ht="12.75" customHeight="1">
      <c r="A176" s="5" t="s">
        <v>105</v>
      </c>
      <c r="B176" s="21">
        <v>178600</v>
      </c>
    </row>
    <row r="177" spans="1:2" ht="12.75" customHeight="1">
      <c r="A177" s="5" t="s">
        <v>46</v>
      </c>
      <c r="B177" s="21">
        <v>7760.1</v>
      </c>
    </row>
    <row r="178" spans="1:2" ht="21.75" customHeight="1">
      <c r="A178" s="3" t="s">
        <v>60</v>
      </c>
      <c r="B178" s="20">
        <f>B184+B186+B188+B190+B193+B197+B200+B183</f>
        <v>610755</v>
      </c>
    </row>
    <row r="179" spans="1:2" ht="10.5" customHeight="1">
      <c r="A179" s="9" t="s">
        <v>2</v>
      </c>
      <c r="B179" s="20"/>
    </row>
    <row r="180" spans="1:2" ht="12.75" customHeight="1">
      <c r="A180" s="3" t="s">
        <v>43</v>
      </c>
      <c r="B180" s="20">
        <f>B183+B192+B196+B199+B202</f>
        <v>18526.2</v>
      </c>
    </row>
    <row r="181" spans="1:2" ht="12.75" customHeight="1">
      <c r="A181" s="3" t="s">
        <v>44</v>
      </c>
      <c r="B181" s="20">
        <f>B178-B180</f>
        <v>592228.8</v>
      </c>
    </row>
    <row r="182" spans="1:2" ht="10.5" customHeight="1">
      <c r="A182" s="11" t="s">
        <v>61</v>
      </c>
      <c r="B182" s="20"/>
    </row>
    <row r="183" spans="1:2" ht="12.75" customHeight="1">
      <c r="A183" s="9" t="s">
        <v>106</v>
      </c>
      <c r="B183" s="23">
        <v>950</v>
      </c>
    </row>
    <row r="184" spans="1:2" ht="12.75" customHeight="1">
      <c r="A184" s="9" t="s">
        <v>62</v>
      </c>
      <c r="B184" s="23">
        <v>2672</v>
      </c>
    </row>
    <row r="185" spans="1:2" ht="12.75" customHeight="1">
      <c r="A185" s="9" t="s">
        <v>63</v>
      </c>
      <c r="B185" s="23">
        <v>2672</v>
      </c>
    </row>
    <row r="186" spans="1:2" ht="12.75" customHeight="1">
      <c r="A186" s="9" t="s">
        <v>50</v>
      </c>
      <c r="B186" s="23">
        <v>17880</v>
      </c>
    </row>
    <row r="187" spans="1:2" ht="12.75" customHeight="1">
      <c r="A187" s="9" t="s">
        <v>64</v>
      </c>
      <c r="B187" s="23">
        <v>17700</v>
      </c>
    </row>
    <row r="188" spans="1:2" ht="12.75" customHeight="1">
      <c r="A188" s="9" t="s">
        <v>65</v>
      </c>
      <c r="B188" s="23">
        <v>173094</v>
      </c>
    </row>
    <row r="189" spans="1:2" ht="12.75" customHeight="1">
      <c r="A189" s="9" t="s">
        <v>64</v>
      </c>
      <c r="B189" s="23">
        <v>173094</v>
      </c>
    </row>
    <row r="190" spans="1:2" ht="12.75" customHeight="1">
      <c r="A190" s="9" t="s">
        <v>66</v>
      </c>
      <c r="B190" s="23">
        <v>93186</v>
      </c>
    </row>
    <row r="191" spans="1:2" ht="12.75" customHeight="1">
      <c r="A191" s="9" t="s">
        <v>64</v>
      </c>
      <c r="B191" s="23">
        <v>80168</v>
      </c>
    </row>
    <row r="192" spans="1:2" ht="12.75" customHeight="1">
      <c r="A192" s="9" t="s">
        <v>76</v>
      </c>
      <c r="B192" s="23">
        <v>13018</v>
      </c>
    </row>
    <row r="193" spans="1:2" ht="12.75" customHeight="1">
      <c r="A193" s="9" t="s">
        <v>67</v>
      </c>
      <c r="B193" s="23">
        <v>216372</v>
      </c>
    </row>
    <row r="194" spans="1:2" ht="12.75" customHeight="1">
      <c r="A194" s="9" t="s">
        <v>108</v>
      </c>
      <c r="B194" s="23">
        <v>19995</v>
      </c>
    </row>
    <row r="195" spans="1:2" ht="12.75" customHeight="1">
      <c r="A195" s="9" t="s">
        <v>83</v>
      </c>
      <c r="B195" s="23">
        <v>18810</v>
      </c>
    </row>
    <row r="196" spans="1:2" ht="12.75" customHeight="1">
      <c r="A196" s="9" t="s">
        <v>107</v>
      </c>
      <c r="B196" s="23">
        <v>926.2</v>
      </c>
    </row>
    <row r="197" spans="1:2" ht="12.75" customHeight="1">
      <c r="A197" s="9" t="s">
        <v>54</v>
      </c>
      <c r="B197" s="23">
        <v>5876</v>
      </c>
    </row>
    <row r="198" spans="1:2" ht="12.75" customHeight="1">
      <c r="A198" s="9" t="s">
        <v>64</v>
      </c>
      <c r="B198" s="23">
        <v>4774</v>
      </c>
    </row>
    <row r="199" spans="1:2" ht="12.75" customHeight="1">
      <c r="A199" s="9" t="s">
        <v>68</v>
      </c>
      <c r="B199" s="23">
        <v>220</v>
      </c>
    </row>
    <row r="200" spans="1:2" ht="12.75" customHeight="1">
      <c r="A200" s="9" t="s">
        <v>51</v>
      </c>
      <c r="B200" s="23">
        <v>100725</v>
      </c>
    </row>
    <row r="201" spans="1:2" ht="12.75" customHeight="1">
      <c r="A201" s="9" t="s">
        <v>64</v>
      </c>
      <c r="B201" s="23">
        <f>96313-987</f>
        <v>95326</v>
      </c>
    </row>
    <row r="202" spans="1:2" ht="12.75" customHeight="1">
      <c r="A202" s="9" t="s">
        <v>68</v>
      </c>
      <c r="B202" s="23">
        <v>3412</v>
      </c>
    </row>
    <row r="203" spans="1:2" ht="12.75" customHeight="1" thickBot="1">
      <c r="A203" s="9" t="s">
        <v>109</v>
      </c>
      <c r="B203" s="44">
        <v>1000</v>
      </c>
    </row>
    <row r="204" spans="1:2" ht="21.75" customHeight="1" thickBot="1">
      <c r="A204" s="33" t="s">
        <v>28</v>
      </c>
      <c r="B204" s="30">
        <f>B37+B54+B66+B76+B92+B109+B126+B139+B150+B153+B161+B171+B178+B97</f>
        <v>4247200.4</v>
      </c>
    </row>
    <row r="205" spans="1:2" ht="12.75" customHeight="1">
      <c r="A205" s="36" t="s">
        <v>2</v>
      </c>
      <c r="B205" s="40"/>
    </row>
    <row r="206" spans="1:2" ht="15" customHeight="1">
      <c r="A206" s="37" t="s">
        <v>43</v>
      </c>
      <c r="B206" s="27">
        <f>B38+B55+B67+B77+B93+B98+B110+B127+B140+B150+B154+B162+B172+B180</f>
        <v>3545631.2</v>
      </c>
    </row>
    <row r="207" spans="1:2" ht="15" customHeight="1" thickBot="1">
      <c r="A207" s="38" t="s">
        <v>44</v>
      </c>
      <c r="B207" s="25">
        <f>B50+B72+B87+B105+B122+B135+B147+B167+B181</f>
        <v>701569.2000000001</v>
      </c>
    </row>
    <row r="208" spans="1:2" ht="19.5" customHeight="1">
      <c r="A208" s="39" t="s">
        <v>71</v>
      </c>
      <c r="B208" s="40">
        <f>B210</f>
        <v>90172.3999999999</v>
      </c>
    </row>
    <row r="209" spans="1:2" ht="10.5" customHeight="1">
      <c r="A209" s="34" t="s">
        <v>2</v>
      </c>
      <c r="B209" s="27"/>
    </row>
    <row r="210" spans="1:2" ht="15" customHeight="1" thickBot="1">
      <c r="A210" s="35" t="s">
        <v>72</v>
      </c>
      <c r="B210" s="25">
        <f>B204-B35</f>
        <v>90172.3999999999</v>
      </c>
    </row>
    <row r="211" spans="1:2" ht="15" customHeight="1">
      <c r="A211" s="16"/>
      <c r="B211" s="28"/>
    </row>
    <row r="212" ht="1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spans="1:2" ht="12.75" customHeight="1">
      <c r="A221" s="15"/>
      <c r="B221" s="32"/>
    </row>
    <row r="222" ht="12.75" customHeight="1"/>
    <row r="223" spans="1:2" ht="12.75" customHeight="1">
      <c r="A223" s="15"/>
      <c r="B223" s="32"/>
    </row>
    <row r="224" ht="12.75" customHeight="1"/>
    <row r="225" ht="12.75" customHeight="1">
      <c r="A225" s="31"/>
    </row>
    <row r="226" ht="12.75" customHeight="1">
      <c r="A226" s="31"/>
    </row>
    <row r="227" ht="12.75" customHeight="1">
      <c r="A227" s="31"/>
    </row>
    <row r="228" ht="12.75" customHeight="1">
      <c r="A228" s="31"/>
    </row>
    <row r="229" ht="12.75" customHeight="1">
      <c r="A229" s="31"/>
    </row>
    <row r="230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</sheetData>
  <mergeCells count="3">
    <mergeCell ref="A1:B1"/>
    <mergeCell ref="A2:B2"/>
    <mergeCell ref="A3:B3"/>
  </mergeCells>
  <printOptions horizontalCentered="1"/>
  <pageMargins left="0.3937007874015748" right="0.1968503937007874" top="0.7874015748031497" bottom="0.7874015748031497" header="0.7086614173228347" footer="0.1968503937007874"/>
  <pageSetup horizontalDpi="600" verticalDpi="600" orientation="portrait" paperSize="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259</cp:lastModifiedBy>
  <cp:lastPrinted>2005-04-22T06:54:38Z</cp:lastPrinted>
  <dcterms:created xsi:type="dcterms:W3CDTF">1997-01-24T11:07:25Z</dcterms:created>
  <dcterms:modified xsi:type="dcterms:W3CDTF">2005-04-22T07:38:25Z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511343726</vt:i4>
  </property>
  <property fmtid="{D5CDD505-2E9C-101B-9397-08002B2CF9AE}" pid="3" name="_EmailSubject">
    <vt:lpwstr>Zveřejnění upraveného rozpočtu KHK na r. 2005 - k 31.3.2005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-298608907</vt:i4>
  </property>
  <property fmtid="{D5CDD505-2E9C-101B-9397-08002B2CF9AE}" pid="7" name="_ReviewingToolsShownOnce">
    <vt:lpwstr/>
  </property>
</Properties>
</file>