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60" activeTab="3"/>
  </bookViews>
  <sheets>
    <sheet name="tab. 4a platy_kraj" sheetId="1" r:id="rId1"/>
    <sheet name="tab. 4b platy obec" sheetId="2" r:id="rId2"/>
    <sheet name="tab. 4c platy_celk" sheetId="3" r:id="rId3"/>
    <sheet name="tab. 4d pr.pl." sheetId="4" r:id="rId4"/>
  </sheets>
  <definedNames>
    <definedName name="_xlnm.Print_Titles" localSheetId="0">'tab. 4a platy_kraj'!$A:$B</definedName>
    <definedName name="_xlnm.Print_Titles" localSheetId="2">'tab. 4c platy_celk'!$A:$B</definedName>
  </definedNames>
  <calcPr fullCalcOnLoad="1"/>
</workbook>
</file>

<file path=xl/sharedStrings.xml><?xml version="1.0" encoding="utf-8"?>
<sst xmlns="http://schemas.openxmlformats.org/spreadsheetml/2006/main" count="184" uniqueCount="65">
  <si>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</si>
  <si>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</si>
  <si>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</si>
  <si>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</si>
  <si>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</si>
  <si>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</si>
  <si>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</si>
  <si>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</si>
  <si>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</si>
  <si>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</si>
  <si>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</si>
  <si>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</si>
  <si>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</si>
  <si>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</si>
  <si>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</si>
  <si>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</si>
  <si>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</si>
  <si>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</si>
  <si>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</si>
  <si>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</si>
  <si>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</si>
  <si>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</si>
  <si>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</si>
  <si>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</si>
  <si>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</si>
  <si>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</si>
  <si>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</si>
  <si>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</si>
  <si>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</si>
  <si>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</si>
  <si>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</si>
  <si>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</si>
  <si>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</si>
  <si>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</si>
  <si>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</si>
  <si>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 xml:space="preserve">zřizovatel: obce </t>
  </si>
  <si>
    <t xml:space="preserve"> Školství v působnosti 
Královéhradeckého kraje</t>
  </si>
  <si>
    <t>CELKEM</t>
  </si>
  <si>
    <t>Mzdové prostředky 
celkem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</si>
  <si>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</si>
  <si>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</si>
  <si>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</si>
  <si>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</si>
  <si>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</si>
  <si>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Mzdy nepedagogů 
(bez OON) 
v tis. Kč</t>
  </si>
  <si>
    <t>OON nepedagogů
v tis. Kč</t>
  </si>
  <si>
    <t>celkem</t>
  </si>
  <si>
    <t>Průměrný měs.plat celkem 
v Kč</t>
  </si>
  <si>
    <t>Průměrný měs.plat pedagogů 
v Kč</t>
  </si>
  <si>
    <t>Průměrný měs.plat nepedag. 
v Kč</t>
  </si>
  <si>
    <t>školy a zař pro výchovu mimo vyuč.a záj.vzděl.</t>
  </si>
  <si>
    <t>školy a zař. pro výchovu mimo vyuč.a záj.vzděl.</t>
  </si>
  <si>
    <t>zdroj: resortní výkaz Škol P1-04 za 1.-4. čtvrtletí 2008, mzdy vyplacené bez rozlišení zdrojů</t>
  </si>
  <si>
    <t>Počty zaměstnanců a mzdové prostředky za školy a školská zařízení zřizované obcemi a krajem v roce 2008</t>
  </si>
  <si>
    <r>
      <t xml:space="preserve">OON: Ostatní osobní náklady </t>
    </r>
    <r>
      <rPr>
        <sz val="8"/>
        <rFont val="Arial"/>
        <family val="2"/>
      </rPr>
      <t>(peníze vyplacené na základě dohod o provedení práce a o pracovní činnosti, odstupné atd.)</t>
    </r>
  </si>
  <si>
    <t>Počty zaměstnanců a mzdové prostředky za školy a školská zařízení zřizované krajem v roce 2008</t>
  </si>
  <si>
    <r>
      <t xml:space="preserve">OON: Ostatní osobní náklady </t>
    </r>
    <r>
      <rPr>
        <sz val="8"/>
        <rFont val="Arial"/>
        <family val="2"/>
      </rPr>
      <t>(peníze vyplacené na základě dohod o provedení práce a o pracovní činnosti, odstupné, atd.)</t>
    </r>
  </si>
  <si>
    <t>Počty zaměstnanců a mzdové prostředky za školy a školská zařízení zřizované obcemi v roce 2008</t>
  </si>
  <si>
    <t>Průměrné platy zaměstnanců škol a školských zařízení zřizovaných krajem a obcemi v roce 2008</t>
  </si>
  <si>
    <t>Příloha č. 4</t>
  </si>
  <si>
    <t>tabulka č. 4.a</t>
  </si>
  <si>
    <t>tabulka č. 4.b</t>
  </si>
  <si>
    <t>tabulka č. 4.c</t>
  </si>
  <si>
    <t>tabulka č. 4.d</t>
  </si>
  <si>
    <t>janina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</si>
</sst>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44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0" fontId="0" fillId="0" borderId="26" xfId="47" applyNumberFormat="1" applyFont="1" applyBorder="1" applyAlignment="1">
      <alignment/>
    </xf>
    <xf numFmtId="170" fontId="0" fillId="0" borderId="17" xfId="47" applyNumberFormat="1" applyFont="1" applyBorder="1" applyAlignment="1">
      <alignment/>
    </xf>
    <xf numFmtId="0" fontId="3" fillId="0" borderId="28" xfId="0" applyFont="1" applyBorder="1" applyAlignment="1">
      <alignment/>
    </xf>
    <xf numFmtId="170" fontId="0" fillId="0" borderId="22" xfId="47" applyNumberFormat="1" applyFont="1" applyBorder="1" applyAlignment="1">
      <alignment/>
    </xf>
    <xf numFmtId="170" fontId="0" fillId="0" borderId="24" xfId="47" applyNumberFormat="1" applyFont="1" applyBorder="1" applyAlignment="1">
      <alignment/>
    </xf>
    <xf numFmtId="170" fontId="0" fillId="0" borderId="29" xfId="47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4" fillId="0" borderId="40" xfId="0" applyFont="1" applyBorder="1" applyAlignment="1">
      <alignment/>
    </xf>
    <xf numFmtId="170" fontId="0" fillId="0" borderId="41" xfId="47" applyNumberFormat="1" applyFont="1" applyBorder="1" applyAlignment="1">
      <alignment/>
    </xf>
    <xf numFmtId="170" fontId="0" fillId="0" borderId="42" xfId="47" applyNumberFormat="1" applyFont="1" applyBorder="1" applyAlignment="1">
      <alignment/>
    </xf>
    <xf numFmtId="170" fontId="0" fillId="0" borderId="43" xfId="47" applyNumberFormat="1" applyFont="1" applyBorder="1" applyAlignment="1">
      <alignment/>
    </xf>
    <xf numFmtId="170" fontId="0" fillId="0" borderId="44" xfId="47" applyNumberFormat="1" applyFont="1" applyBorder="1" applyAlignment="1">
      <alignment/>
    </xf>
    <xf numFmtId="170" fontId="0" fillId="0" borderId="45" xfId="47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6" xfId="0" applyFont="1" applyFill="1" applyBorder="1" applyAlignment="1">
      <alignment horizontal="centerContinuous" vertical="center" wrapText="1"/>
    </xf>
    <xf numFmtId="0" fontId="1" fillId="33" borderId="17" xfId="0" applyFont="1" applyFill="1" applyBorder="1" applyAlignment="1">
      <alignment horizontal="centerContinuous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33" borderId="46" xfId="0" applyFont="1" applyFill="1" applyBorder="1" applyAlignment="1">
      <alignment horizontal="centerContinuous"/>
    </xf>
    <xf numFmtId="0" fontId="9" fillId="33" borderId="47" xfId="0" applyFont="1" applyFill="1" applyBorder="1" applyAlignment="1">
      <alignment horizontal="centerContinuous"/>
    </xf>
    <xf numFmtId="0" fontId="9" fillId="33" borderId="48" xfId="0" applyFont="1" applyFill="1" applyBorder="1" applyAlignment="1">
      <alignment horizontal="centerContinuous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34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5" xfId="47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47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7" xfId="47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8" xfId="47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47" applyNumberFormat="1" applyFont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47" applyNumberFormat="1" applyFont="1" applyBorder="1" applyAlignment="1">
      <alignment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164" fontId="0" fillId="0" borderId="61" xfId="0" applyNumberFormat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33" xfId="0" applyNumberFormat="1" applyBorder="1" applyAlignment="1">
      <alignment horizontal="right"/>
    </xf>
    <xf numFmtId="164" fontId="0" fillId="0" borderId="62" xfId="0" applyNumberFormat="1" applyBorder="1" applyAlignment="1">
      <alignment/>
    </xf>
    <xf numFmtId="164" fontId="0" fillId="0" borderId="63" xfId="0" applyNumberFormat="1" applyBorder="1" applyAlignment="1">
      <alignment/>
    </xf>
    <xf numFmtId="164" fontId="0" fillId="0" borderId="64" xfId="0" applyNumberFormat="1" applyBorder="1" applyAlignment="1">
      <alignment/>
    </xf>
    <xf numFmtId="164" fontId="0" fillId="0" borderId="65" xfId="0" applyNumberFormat="1" applyFont="1" applyBorder="1" applyAlignment="1">
      <alignment/>
    </xf>
    <xf numFmtId="164" fontId="0" fillId="0" borderId="65" xfId="0" applyNumberFormat="1" applyBorder="1" applyAlignment="1">
      <alignment/>
    </xf>
    <xf numFmtId="0" fontId="1" fillId="33" borderId="65" xfId="0" applyFont="1" applyFill="1" applyBorder="1" applyAlignment="1">
      <alignment horizontal="center" vertical="center" wrapText="1"/>
    </xf>
    <xf numFmtId="164" fontId="0" fillId="0" borderId="66" xfId="0" applyNumberFormat="1" applyBorder="1" applyAlignment="1">
      <alignment/>
    </xf>
    <xf numFmtId="0" fontId="1" fillId="33" borderId="6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69" xfId="0" applyFont="1" applyBorder="1" applyAlignment="1">
      <alignment/>
    </xf>
    <xf numFmtId="0" fontId="1" fillId="33" borderId="6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Continuous" vertical="center" wrapText="1"/>
    </xf>
    <xf numFmtId="0" fontId="1" fillId="33" borderId="70" xfId="0" applyFont="1" applyFill="1" applyBorder="1" applyAlignment="1">
      <alignment horizontal="centerContinuous" vertical="center" wrapText="1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0" xfId="0" applyFont="1" applyBorder="1" applyAlignment="1">
      <alignment/>
    </xf>
    <xf numFmtId="164" fontId="0" fillId="0" borderId="74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34" xfId="0" applyNumberFormat="1" applyFont="1" applyBorder="1" applyAlignment="1">
      <alignment/>
    </xf>
    <xf numFmtId="9" fontId="2" fillId="0" borderId="76" xfId="47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77" xfId="0" applyNumberFormat="1" applyFont="1" applyBorder="1" applyAlignment="1">
      <alignment/>
    </xf>
    <xf numFmtId="9" fontId="2" fillId="0" borderId="29" xfId="47" applyFont="1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164" fontId="0" fillId="0" borderId="80" xfId="0" applyNumberFormat="1" applyBorder="1" applyAlignment="1">
      <alignment/>
    </xf>
    <xf numFmtId="170" fontId="0" fillId="0" borderId="81" xfId="47" applyNumberFormat="1" applyFont="1" applyBorder="1" applyAlignment="1">
      <alignment/>
    </xf>
    <xf numFmtId="164" fontId="0" fillId="0" borderId="82" xfId="0" applyNumberFormat="1" applyBorder="1" applyAlignment="1">
      <alignment/>
    </xf>
    <xf numFmtId="0" fontId="3" fillId="0" borderId="83" xfId="0" applyFont="1" applyBorder="1" applyAlignment="1">
      <alignment/>
    </xf>
    <xf numFmtId="164" fontId="0" fillId="0" borderId="80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4" fontId="0" fillId="0" borderId="84" xfId="0" applyNumberFormat="1" applyBorder="1" applyAlignment="1">
      <alignment/>
    </xf>
    <xf numFmtId="9" fontId="2" fillId="0" borderId="55" xfId="47" applyFont="1" applyBorder="1" applyAlignment="1">
      <alignment/>
    </xf>
    <xf numFmtId="170" fontId="0" fillId="0" borderId="85" xfId="47" applyNumberFormat="1" applyFont="1" applyBorder="1" applyAlignment="1">
      <alignment/>
    </xf>
    <xf numFmtId="9" fontId="2" fillId="0" borderId="45" xfId="47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86" xfId="0" applyFont="1" applyFill="1" applyBorder="1" applyAlignment="1">
      <alignment horizontal="center" vertical="center" wrapText="1"/>
    </xf>
    <xf numFmtId="164" fontId="2" fillId="0" borderId="76" xfId="47" applyNumberFormat="1" applyFont="1" applyBorder="1" applyAlignment="1">
      <alignment/>
    </xf>
    <xf numFmtId="164" fontId="0" fillId="0" borderId="35" xfId="47" applyNumberFormat="1" applyFont="1" applyBorder="1" applyAlignment="1">
      <alignment/>
    </xf>
    <xf numFmtId="164" fontId="0" fillId="0" borderId="36" xfId="47" applyNumberFormat="1" applyFont="1" applyBorder="1" applyAlignment="1">
      <alignment/>
    </xf>
    <xf numFmtId="164" fontId="0" fillId="0" borderId="35" xfId="47" applyNumberFormat="1" applyBorder="1" applyAlignment="1">
      <alignment/>
    </xf>
    <xf numFmtId="164" fontId="0" fillId="0" borderId="36" xfId="47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166" fontId="2" fillId="0" borderId="6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66" fontId="0" fillId="0" borderId="41" xfId="0" applyNumberFormat="1" applyBorder="1" applyAlignment="1">
      <alignment/>
    </xf>
    <xf numFmtId="166" fontId="0" fillId="0" borderId="42" xfId="0" applyNumberForma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87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85" xfId="0" applyNumberFormat="1" applyFill="1" applyBorder="1" applyAlignment="1">
      <alignment/>
    </xf>
    <xf numFmtId="166" fontId="0" fillId="0" borderId="45" xfId="0" applyNumberFormat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41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166" fontId="0" fillId="0" borderId="43" xfId="0" applyNumberFormat="1" applyFill="1" applyBorder="1" applyAlignment="1">
      <alignment/>
    </xf>
    <xf numFmtId="166" fontId="0" fillId="0" borderId="44" xfId="0" applyNumberFormat="1" applyFill="1" applyBorder="1" applyAlignment="1">
      <alignment/>
    </xf>
    <xf numFmtId="166" fontId="0" fillId="0" borderId="45" xfId="0" applyNumberFormat="1" applyFill="1" applyBorder="1" applyAlignment="1">
      <alignment/>
    </xf>
    <xf numFmtId="166" fontId="0" fillId="0" borderId="44" xfId="0" applyNumberFormat="1" applyBorder="1" applyAlignment="1">
      <alignment/>
    </xf>
    <xf numFmtId="166" fontId="2" fillId="0" borderId="45" xfId="0" applyNumberFormat="1" applyFont="1" applyBorder="1" applyAlignment="1">
      <alignment/>
    </xf>
    <xf numFmtId="166" fontId="0" fillId="0" borderId="85" xfId="0" applyNumberFormat="1" applyBorder="1" applyAlignment="1">
      <alignment/>
    </xf>
    <xf numFmtId="166" fontId="0" fillId="0" borderId="42" xfId="47" applyNumberFormat="1" applyFont="1" applyFill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88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79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0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0" fillId="0" borderId="27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166" fontId="0" fillId="0" borderId="89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66" fontId="0" fillId="0" borderId="27" xfId="0" applyNumberFormat="1" applyFont="1" applyFill="1" applyBorder="1" applyAlignment="1">
      <alignment horizontal="right"/>
    </xf>
    <xf numFmtId="166" fontId="0" fillId="0" borderId="20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7" xfId="0" applyNumberFormat="1" applyFont="1" applyFill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89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7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86" xfId="47" applyNumberFormat="1" applyFont="1" applyBorder="1" applyAlignment="1">
      <alignment/>
    </xf>
    <xf numFmtId="164" fontId="2" fillId="0" borderId="38" xfId="47" applyNumberFormat="1" applyFont="1" applyBorder="1" applyAlignment="1">
      <alignment/>
    </xf>
    <xf numFmtId="164" fontId="0" fillId="0" borderId="75" xfId="0" applyNumberFormat="1" applyBorder="1" applyAlignment="1">
      <alignment/>
    </xf>
    <xf numFmtId="164" fontId="0" fillId="0" borderId="74" xfId="0" applyNumberFormat="1" applyBorder="1" applyAlignment="1">
      <alignment/>
    </xf>
    <xf numFmtId="164" fontId="0" fillId="0" borderId="90" xfId="0" applyNumberFormat="1" applyFont="1" applyBorder="1" applyAlignment="1">
      <alignment/>
    </xf>
    <xf numFmtId="164" fontId="0" fillId="0" borderId="37" xfId="47" applyNumberFormat="1" applyBorder="1" applyAlignment="1">
      <alignment/>
    </xf>
    <xf numFmtId="164" fontId="0" fillId="0" borderId="91" xfId="0" applyNumberFormat="1" applyFont="1" applyBorder="1" applyAlignment="1">
      <alignment/>
    </xf>
    <xf numFmtId="164" fontId="0" fillId="0" borderId="90" xfId="0" applyNumberFormat="1" applyFont="1" applyBorder="1" applyAlignment="1">
      <alignment/>
    </xf>
    <xf numFmtId="164" fontId="0" fillId="0" borderId="92" xfId="0" applyNumberFormat="1" applyFont="1" applyBorder="1" applyAlignment="1">
      <alignment/>
    </xf>
    <xf numFmtId="164" fontId="0" fillId="0" borderId="82" xfId="47" applyNumberFormat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39" xfId="47" applyNumberFormat="1" applyBorder="1" applyAlignment="1">
      <alignment/>
    </xf>
    <xf numFmtId="164" fontId="0" fillId="0" borderId="93" xfId="0" applyNumberFormat="1" applyFont="1" applyBorder="1" applyAlignment="1">
      <alignment/>
    </xf>
    <xf numFmtId="164" fontId="0" fillId="0" borderId="38" xfId="47" applyNumberFormat="1" applyBorder="1" applyAlignment="1">
      <alignment/>
    </xf>
    <xf numFmtId="164" fontId="0" fillId="0" borderId="67" xfId="0" applyNumberFormat="1" applyFont="1" applyBorder="1" applyAlignment="1">
      <alignment/>
    </xf>
    <xf numFmtId="164" fontId="0" fillId="0" borderId="70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0" fillId="0" borderId="82" xfId="47" applyNumberFormat="1" applyFont="1" applyBorder="1" applyAlignment="1">
      <alignment/>
    </xf>
    <xf numFmtId="164" fontId="0" fillId="0" borderId="39" xfId="47" applyNumberFormat="1" applyFont="1" applyBorder="1" applyAlignment="1">
      <alignment/>
    </xf>
    <xf numFmtId="164" fontId="0" fillId="0" borderId="37" xfId="47" applyNumberFormat="1" applyFont="1" applyBorder="1" applyAlignment="1">
      <alignment/>
    </xf>
    <xf numFmtId="164" fontId="0" fillId="0" borderId="38" xfId="47" applyNumberFormat="1" applyFont="1" applyBorder="1" applyAlignment="1">
      <alignment/>
    </xf>
    <xf numFmtId="164" fontId="0" fillId="0" borderId="51" xfId="47" applyNumberFormat="1" applyFont="1" applyBorder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A2:IV2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0.57421875" style="0" customWidth="1"/>
    <col min="4" max="4" width="11.421875" style="0" customWidth="1"/>
    <col min="5" max="5" width="9.28125" style="0" customWidth="1"/>
    <col min="6" max="8" width="11.28125" style="0" customWidth="1"/>
    <col min="9" max="9" width="10.57421875" style="0" customWidth="1"/>
    <col min="10" max="10" width="10.7109375" style="0" customWidth="1"/>
    <col min="11" max="11" width="9.140625" style="0" customWidth="1"/>
    <col min="12" max="12" width="10.28125" style="0" customWidth="1"/>
    <col min="13" max="13" width="10.7109375" style="0" customWidth="1"/>
    <col min="14" max="14" width="9.140625" style="0" customWidth="1"/>
  </cols>
  <sheetData>
    <row r="1" ht="15.75">
      <c r="A1" s="51" t="s">
        <v>59</v>
      </c>
    </row>
    <row r="2" spans="1:2" ht="12.75">
      <c r="A2" t="s">
        <v>60</v>
      </c>
      <c r="B2" t="s">
        <v>64</v>
      </c>
    </row>
    <row r="4" spans="1:6" ht="12.75">
      <c r="A4" s="52" t="s">
        <v>55</v>
      </c>
      <c r="D4" s="13"/>
      <c r="E4" s="13"/>
      <c r="F4" s="13"/>
    </row>
    <row r="5" spans="1:6" ht="12.75">
      <c r="A5" s="53" t="s">
        <v>56</v>
      </c>
      <c r="D5" s="13"/>
      <c r="E5" s="13"/>
      <c r="F5" s="13"/>
    </row>
    <row r="6" spans="1:6" ht="12.75">
      <c r="A6" s="13" t="s">
        <v>52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4" s="3" customFormat="1" ht="60" customHeight="1" thickBot="1">
      <c r="A8" s="54" t="s">
        <v>36</v>
      </c>
      <c r="B8" s="120"/>
      <c r="C8" s="116" t="s">
        <v>41</v>
      </c>
      <c r="D8" s="115" t="s">
        <v>39</v>
      </c>
      <c r="E8" s="57" t="s">
        <v>42</v>
      </c>
      <c r="F8" s="59" t="s">
        <v>38</v>
      </c>
      <c r="G8" s="102" t="s">
        <v>29</v>
      </c>
      <c r="H8" s="101" t="s">
        <v>28</v>
      </c>
      <c r="I8" s="102" t="s">
        <v>26</v>
      </c>
      <c r="J8" s="100" t="s">
        <v>40</v>
      </c>
      <c r="K8" s="59" t="s">
        <v>43</v>
      </c>
      <c r="L8" s="119" t="s">
        <v>30</v>
      </c>
      <c r="M8" s="155" t="s">
        <v>44</v>
      </c>
      <c r="N8" s="59" t="s">
        <v>45</v>
      </c>
    </row>
    <row r="9" spans="1:14" ht="13.5" thickBot="1">
      <c r="A9" s="128" t="s">
        <v>37</v>
      </c>
      <c r="B9" s="118"/>
      <c r="C9" s="165">
        <f>SUM(C10:C12,C16:C18,C21,C28,C30,C36)</f>
        <v>4403.532</v>
      </c>
      <c r="D9" s="226">
        <f>SUM(D10:D12,D16:D18,D21,D28,D30,D36)</f>
        <v>1153907.2219999998</v>
      </c>
      <c r="E9" s="227">
        <f>SUM(E10:E12,E16:E18,E21,E28,E30,E36)</f>
        <v>46882.602000000006</v>
      </c>
      <c r="F9" s="228">
        <f>SUM(E9+D9)</f>
        <v>1200789.8239999998</v>
      </c>
      <c r="G9" s="148">
        <f>SUM(G10:G12,G16:G18,G21,G28,G30,G36)</f>
        <v>1</v>
      </c>
      <c r="H9" s="130">
        <f>SUM(H10:H12,H16:H18,H21,H28,H30,H36)</f>
        <v>1</v>
      </c>
      <c r="I9" s="166">
        <f aca="true" t="shared" si="0" ref="I9:N9">SUM(I10:I12,I16:I18,I21,I28,I30,I36)</f>
        <v>3120.562</v>
      </c>
      <c r="J9" s="243">
        <f t="shared" si="0"/>
        <v>931243.047</v>
      </c>
      <c r="K9" s="244">
        <f t="shared" si="0"/>
        <v>12272.497999999996</v>
      </c>
      <c r="L9" s="164">
        <f t="shared" si="0"/>
        <v>1282.9700000000003</v>
      </c>
      <c r="M9" s="246">
        <f t="shared" si="0"/>
        <v>222664.168</v>
      </c>
      <c r="N9" s="151">
        <f t="shared" si="0"/>
        <v>34610.061</v>
      </c>
    </row>
    <row r="10" spans="1:14" ht="12.75">
      <c r="A10" s="16" t="s">
        <v>0</v>
      </c>
      <c r="B10" s="16"/>
      <c r="C10" s="201">
        <v>0</v>
      </c>
      <c r="D10" s="229">
        <v>0</v>
      </c>
      <c r="E10" s="34">
        <v>0</v>
      </c>
      <c r="F10" s="159">
        <v>0</v>
      </c>
      <c r="G10" s="45">
        <f>SUM(C10/C$9)</f>
        <v>0</v>
      </c>
      <c r="H10" s="26">
        <f>SUM(D10/D$9)</f>
        <v>0</v>
      </c>
      <c r="I10" s="168">
        <v>0</v>
      </c>
      <c r="J10" s="34">
        <v>0</v>
      </c>
      <c r="K10" s="39">
        <v>0</v>
      </c>
      <c r="L10" s="185">
        <v>0</v>
      </c>
      <c r="M10" s="106">
        <v>0</v>
      </c>
      <c r="N10" s="39">
        <v>0</v>
      </c>
    </row>
    <row r="11" spans="1:14" ht="12.75">
      <c r="A11" s="18" t="s">
        <v>1</v>
      </c>
      <c r="B11" s="18"/>
      <c r="C11" s="202">
        <v>0</v>
      </c>
      <c r="D11" s="230">
        <v>0</v>
      </c>
      <c r="E11" s="35">
        <v>0</v>
      </c>
      <c r="F11" s="160">
        <v>0</v>
      </c>
      <c r="G11" s="46">
        <f aca="true" t="shared" si="1" ref="G11:G36">SUM(C11/C$9)</f>
        <v>0</v>
      </c>
      <c r="H11" s="27">
        <f aca="true" t="shared" si="2" ref="H11:H36">SUM(D11/D$9)</f>
        <v>0</v>
      </c>
      <c r="I11" s="169">
        <v>0</v>
      </c>
      <c r="J11" s="35">
        <v>0</v>
      </c>
      <c r="K11" s="40">
        <v>0</v>
      </c>
      <c r="L11" s="186">
        <v>0</v>
      </c>
      <c r="M11" s="107">
        <v>0</v>
      </c>
      <c r="N11" s="40">
        <v>0</v>
      </c>
    </row>
    <row r="12" spans="1:14" ht="13.5" thickBot="1">
      <c r="A12" s="20" t="s">
        <v>2</v>
      </c>
      <c r="B12" s="20"/>
      <c r="C12" s="203">
        <f>SUM(C13:C15)</f>
        <v>2624.095</v>
      </c>
      <c r="D12" s="231">
        <f>SUM(D13:D15)</f>
        <v>738374.1699999999</v>
      </c>
      <c r="E12" s="36">
        <f>SUM(E13:E15)</f>
        <v>25268.104</v>
      </c>
      <c r="F12" s="232">
        <f aca="true" t="shared" si="3" ref="F12:F23">SUM(E12+D12)</f>
        <v>763642.274</v>
      </c>
      <c r="G12" s="47">
        <f t="shared" si="1"/>
        <v>0.595906876570898</v>
      </c>
      <c r="H12" s="23">
        <f t="shared" si="2"/>
        <v>0.6398904139972529</v>
      </c>
      <c r="I12" s="170">
        <f aca="true" t="shared" si="4" ref="I12:N12">SUM(I13:I15)</f>
        <v>2043.497</v>
      </c>
      <c r="J12" s="245">
        <f t="shared" si="4"/>
        <v>633039.937</v>
      </c>
      <c r="K12" s="41">
        <f t="shared" si="4"/>
        <v>9576.739</v>
      </c>
      <c r="L12" s="187">
        <f t="shared" si="4"/>
        <v>580.598</v>
      </c>
      <c r="M12" s="108">
        <f t="shared" si="4"/>
        <v>105334.23300000001</v>
      </c>
      <c r="N12" s="41">
        <f t="shared" si="4"/>
        <v>15691.365</v>
      </c>
    </row>
    <row r="13" spans="1:14" ht="12.75">
      <c r="A13" s="8"/>
      <c r="B13" s="16" t="s">
        <v>3</v>
      </c>
      <c r="C13" s="204">
        <v>591.587</v>
      </c>
      <c r="D13" s="233">
        <v>171809.019</v>
      </c>
      <c r="E13" s="34">
        <v>2674.818</v>
      </c>
      <c r="F13" s="159">
        <f t="shared" si="3"/>
        <v>174483.837</v>
      </c>
      <c r="G13" s="45">
        <f t="shared" si="1"/>
        <v>0.13434374951743283</v>
      </c>
      <c r="H13" s="26">
        <f t="shared" si="2"/>
        <v>0.14889326951452256</v>
      </c>
      <c r="I13" s="171">
        <v>483.244</v>
      </c>
      <c r="J13" s="103">
        <v>153484.559</v>
      </c>
      <c r="K13" s="39">
        <v>687.983</v>
      </c>
      <c r="L13" s="188">
        <v>108.343</v>
      </c>
      <c r="M13" s="106">
        <v>18324.46</v>
      </c>
      <c r="N13" s="39">
        <v>1986.835</v>
      </c>
    </row>
    <row r="14" spans="1:14" ht="12.75">
      <c r="A14" s="8"/>
      <c r="B14" s="18" t="s">
        <v>4</v>
      </c>
      <c r="C14" s="205">
        <v>1044.925</v>
      </c>
      <c r="D14" s="126">
        <v>303061.877</v>
      </c>
      <c r="E14" s="35">
        <v>10903.569</v>
      </c>
      <c r="F14" s="160">
        <f t="shared" si="3"/>
        <v>313965.446</v>
      </c>
      <c r="G14" s="46">
        <f t="shared" si="1"/>
        <v>0.23729247340543907</v>
      </c>
      <c r="H14" s="27">
        <f t="shared" si="2"/>
        <v>0.2626397263332147</v>
      </c>
      <c r="I14" s="169">
        <v>801.533</v>
      </c>
      <c r="J14" s="35">
        <v>259312.385</v>
      </c>
      <c r="K14" s="40">
        <v>4681.575</v>
      </c>
      <c r="L14" s="186">
        <v>243.392</v>
      </c>
      <c r="M14" s="107">
        <v>43749.492</v>
      </c>
      <c r="N14" s="40">
        <v>6221.994</v>
      </c>
    </row>
    <row r="15" spans="1:14" ht="13.5" thickBot="1">
      <c r="A15" s="8"/>
      <c r="B15" s="20" t="s">
        <v>5</v>
      </c>
      <c r="C15" s="206">
        <v>987.583</v>
      </c>
      <c r="D15" s="234">
        <v>263503.274</v>
      </c>
      <c r="E15" s="36">
        <v>11689.717</v>
      </c>
      <c r="F15" s="232">
        <f t="shared" si="3"/>
        <v>275192.991</v>
      </c>
      <c r="G15" s="47">
        <f t="shared" si="1"/>
        <v>0.22427065364802615</v>
      </c>
      <c r="H15" s="23">
        <f t="shared" si="2"/>
        <v>0.22835741814951568</v>
      </c>
      <c r="I15" s="172">
        <v>758.72</v>
      </c>
      <c r="J15" s="36">
        <v>220242.993</v>
      </c>
      <c r="K15" s="41">
        <v>4207.181</v>
      </c>
      <c r="L15" s="189">
        <v>228.863</v>
      </c>
      <c r="M15" s="108">
        <v>43260.281</v>
      </c>
      <c r="N15" s="41">
        <v>7482.536</v>
      </c>
    </row>
    <row r="16" spans="1:14" ht="12.75">
      <c r="A16" s="16" t="s">
        <v>6</v>
      </c>
      <c r="B16" s="16"/>
      <c r="C16" s="204">
        <v>74.348</v>
      </c>
      <c r="D16" s="127">
        <v>22144.127</v>
      </c>
      <c r="E16" s="34">
        <v>1373.336</v>
      </c>
      <c r="F16" s="159">
        <f t="shared" si="3"/>
        <v>23517.463</v>
      </c>
      <c r="G16" s="45">
        <f t="shared" si="1"/>
        <v>0.01688371970500044</v>
      </c>
      <c r="H16" s="26">
        <f t="shared" si="2"/>
        <v>0.01919056105881622</v>
      </c>
      <c r="I16" s="168">
        <v>56.715</v>
      </c>
      <c r="J16" s="34">
        <v>19041.977</v>
      </c>
      <c r="K16" s="39">
        <v>863.864</v>
      </c>
      <c r="L16" s="185">
        <v>17.633</v>
      </c>
      <c r="M16" s="106">
        <v>3102.15</v>
      </c>
      <c r="N16" s="39">
        <v>509.472</v>
      </c>
    </row>
    <row r="17" spans="1:14" ht="12.75">
      <c r="A17" s="140" t="s">
        <v>7</v>
      </c>
      <c r="B17" s="140"/>
      <c r="C17" s="207">
        <v>733.844</v>
      </c>
      <c r="D17" s="235">
        <v>197140.85</v>
      </c>
      <c r="E17" s="141">
        <v>10903.876</v>
      </c>
      <c r="F17" s="236">
        <f t="shared" si="3"/>
        <v>208044.726</v>
      </c>
      <c r="G17" s="149">
        <f t="shared" si="1"/>
        <v>0.16664895361269091</v>
      </c>
      <c r="H17" s="142">
        <f t="shared" si="2"/>
        <v>0.1708463611643814</v>
      </c>
      <c r="I17" s="173">
        <v>599.812</v>
      </c>
      <c r="J17" s="141">
        <v>173767</v>
      </c>
      <c r="K17" s="143">
        <v>661.336</v>
      </c>
      <c r="L17" s="190">
        <v>134.032</v>
      </c>
      <c r="M17" s="147">
        <v>23373.843</v>
      </c>
      <c r="N17" s="143">
        <v>10242.54</v>
      </c>
    </row>
    <row r="18" spans="1:14" ht="13.5" thickBot="1">
      <c r="A18" s="139" t="s">
        <v>8</v>
      </c>
      <c r="B18" s="8"/>
      <c r="C18" s="208">
        <f>C19+C20</f>
        <v>607.946</v>
      </c>
      <c r="D18" s="237">
        <f>D19+D20</f>
        <v>111095.747</v>
      </c>
      <c r="E18" s="38">
        <f>E19+E20</f>
        <v>5757.296</v>
      </c>
      <c r="F18" s="238">
        <f t="shared" si="3"/>
        <v>116853.043</v>
      </c>
      <c r="G18" s="49">
        <f t="shared" si="1"/>
        <v>0.13805872195319577</v>
      </c>
      <c r="H18" s="28">
        <f t="shared" si="2"/>
        <v>0.0962778851556577</v>
      </c>
      <c r="I18" s="174">
        <f aca="true" t="shared" si="5" ref="I18:N18">I19+I20</f>
        <v>208.871</v>
      </c>
      <c r="J18" s="38">
        <f t="shared" si="5"/>
        <v>49738.601</v>
      </c>
      <c r="K18" s="43">
        <f t="shared" si="5"/>
        <v>791.9069999999999</v>
      </c>
      <c r="L18" s="191">
        <f t="shared" si="5"/>
        <v>399.07500000000005</v>
      </c>
      <c r="M18" s="112">
        <f t="shared" si="5"/>
        <v>61357.146</v>
      </c>
      <c r="N18" s="43">
        <f t="shared" si="5"/>
        <v>4965.389</v>
      </c>
    </row>
    <row r="19" spans="1:14" ht="12.75">
      <c r="A19" s="8"/>
      <c r="B19" s="16" t="s">
        <v>9</v>
      </c>
      <c r="C19" s="204">
        <v>129.196</v>
      </c>
      <c r="D19" s="127">
        <v>19816.335</v>
      </c>
      <c r="E19" s="34">
        <v>966.544</v>
      </c>
      <c r="F19" s="159">
        <f t="shared" si="3"/>
        <v>20782.879</v>
      </c>
      <c r="G19" s="45">
        <f t="shared" si="1"/>
        <v>0.02933917591606011</v>
      </c>
      <c r="H19" s="26">
        <f t="shared" si="2"/>
        <v>0.01717324809325095</v>
      </c>
      <c r="I19" s="168"/>
      <c r="J19" s="34"/>
      <c r="K19" s="39">
        <v>16.261</v>
      </c>
      <c r="L19" s="185">
        <v>129.196</v>
      </c>
      <c r="M19" s="106">
        <v>19816.335</v>
      </c>
      <c r="N19" s="39">
        <v>950.283</v>
      </c>
    </row>
    <row r="20" spans="1:14" ht="13.5" thickBot="1">
      <c r="A20" s="117"/>
      <c r="B20" s="20" t="s">
        <v>25</v>
      </c>
      <c r="C20" s="206">
        <v>478.75</v>
      </c>
      <c r="D20" s="234">
        <v>91279.412</v>
      </c>
      <c r="E20" s="36">
        <v>4790.752</v>
      </c>
      <c r="F20" s="232">
        <f t="shared" si="3"/>
        <v>96070.16399999999</v>
      </c>
      <c r="G20" s="47">
        <f t="shared" si="1"/>
        <v>0.10871954603713564</v>
      </c>
      <c r="H20" s="23">
        <f t="shared" si="2"/>
        <v>0.07910463706240675</v>
      </c>
      <c r="I20" s="172">
        <v>208.871</v>
      </c>
      <c r="J20" s="36">
        <v>49738.601</v>
      </c>
      <c r="K20" s="41">
        <v>775.646</v>
      </c>
      <c r="L20" s="189">
        <v>269.879</v>
      </c>
      <c r="M20" s="108">
        <v>41540.811</v>
      </c>
      <c r="N20" s="41">
        <v>4015.106</v>
      </c>
    </row>
    <row r="21" spans="1:14" ht="13.5" thickBot="1">
      <c r="A21" s="10" t="s">
        <v>50</v>
      </c>
      <c r="B21" s="10"/>
      <c r="C21" s="209">
        <f>SUM(C22:C27)</f>
        <v>27.219</v>
      </c>
      <c r="D21" s="239">
        <f>SUM(D22:D27)</f>
        <v>6182.486</v>
      </c>
      <c r="E21" s="37">
        <f>SUM(E22:E27)</f>
        <v>126.447</v>
      </c>
      <c r="F21" s="240">
        <f t="shared" si="3"/>
        <v>6308.933</v>
      </c>
      <c r="G21" s="48">
        <f t="shared" si="1"/>
        <v>0.0061811745662345595</v>
      </c>
      <c r="H21" s="24">
        <f t="shared" si="2"/>
        <v>0.005357870964083454</v>
      </c>
      <c r="I21" s="175">
        <f aca="true" t="shared" si="6" ref="I21:N21">SUM(I22:I27)</f>
        <v>26.768</v>
      </c>
      <c r="J21" s="104">
        <f t="shared" si="6"/>
        <v>6120.757</v>
      </c>
      <c r="K21" s="42">
        <f t="shared" si="6"/>
        <v>107.22900000000001</v>
      </c>
      <c r="L21" s="192">
        <f t="shared" si="6"/>
        <v>0.451</v>
      </c>
      <c r="M21" s="110">
        <f t="shared" si="6"/>
        <v>61.729</v>
      </c>
      <c r="N21" s="42">
        <f t="shared" si="6"/>
        <v>19.218</v>
      </c>
    </row>
    <row r="22" spans="1:14" ht="12.75">
      <c r="A22" s="8"/>
      <c r="B22" s="16" t="s">
        <v>10</v>
      </c>
      <c r="C22" s="210">
        <v>21.875</v>
      </c>
      <c r="D22" s="127">
        <v>4796.49</v>
      </c>
      <c r="E22" s="34">
        <v>40.24</v>
      </c>
      <c r="F22" s="159">
        <f t="shared" si="3"/>
        <v>4836.73</v>
      </c>
      <c r="G22" s="45">
        <f t="shared" si="1"/>
        <v>0.0049676032784592</v>
      </c>
      <c r="H22" s="26">
        <f t="shared" si="2"/>
        <v>0.0041567380015929915</v>
      </c>
      <c r="I22" s="176">
        <v>21.812</v>
      </c>
      <c r="J22" s="34">
        <v>4776.945</v>
      </c>
      <c r="K22" s="39">
        <v>40.24</v>
      </c>
      <c r="L22" s="193">
        <v>0.063</v>
      </c>
      <c r="M22" s="106">
        <v>19.545</v>
      </c>
      <c r="N22" s="39">
        <v>0</v>
      </c>
    </row>
    <row r="23" spans="1:14" ht="12.75">
      <c r="A23" s="8"/>
      <c r="B23" s="18" t="s">
        <v>11</v>
      </c>
      <c r="C23" s="205">
        <v>0</v>
      </c>
      <c r="D23" s="126">
        <v>0</v>
      </c>
      <c r="E23" s="35">
        <v>0</v>
      </c>
      <c r="F23" s="160">
        <f t="shared" si="3"/>
        <v>0</v>
      </c>
      <c r="G23" s="46">
        <f t="shared" si="1"/>
        <v>0</v>
      </c>
      <c r="H23" s="27">
        <f t="shared" si="2"/>
        <v>0</v>
      </c>
      <c r="I23" s="169">
        <v>0</v>
      </c>
      <c r="J23" s="35">
        <v>0</v>
      </c>
      <c r="K23" s="40">
        <v>0</v>
      </c>
      <c r="L23" s="186">
        <v>0</v>
      </c>
      <c r="M23" s="107">
        <v>0</v>
      </c>
      <c r="N23" s="40">
        <v>0</v>
      </c>
    </row>
    <row r="24" spans="1:14" ht="12.75">
      <c r="A24" s="8"/>
      <c r="B24" s="18" t="s">
        <v>12</v>
      </c>
      <c r="C24" s="205">
        <v>5.344</v>
      </c>
      <c r="D24" s="126">
        <v>1385.996</v>
      </c>
      <c r="E24" s="35">
        <v>86.207</v>
      </c>
      <c r="F24" s="160">
        <f>SUM(E24+D24)</f>
        <v>1472.203</v>
      </c>
      <c r="G24" s="46">
        <f t="shared" si="1"/>
        <v>0.0012135712877753585</v>
      </c>
      <c r="H24" s="27">
        <f t="shared" si="2"/>
        <v>0.001201132962490463</v>
      </c>
      <c r="I24" s="169">
        <v>4.956</v>
      </c>
      <c r="J24" s="35">
        <v>1343.812</v>
      </c>
      <c r="K24" s="40">
        <v>66.989</v>
      </c>
      <c r="L24" s="186">
        <v>0.388</v>
      </c>
      <c r="M24" s="107">
        <v>42.184</v>
      </c>
      <c r="N24" s="40">
        <v>19.218</v>
      </c>
    </row>
    <row r="25" spans="1:14" ht="12.75">
      <c r="A25" s="8"/>
      <c r="B25" s="18" t="s">
        <v>13</v>
      </c>
      <c r="C25" s="211">
        <v>0</v>
      </c>
      <c r="D25" s="126">
        <v>0</v>
      </c>
      <c r="E25" s="35">
        <v>0</v>
      </c>
      <c r="F25" s="160">
        <f>SUM(E25+D25)</f>
        <v>0</v>
      </c>
      <c r="G25" s="46">
        <f t="shared" si="1"/>
        <v>0</v>
      </c>
      <c r="H25" s="27">
        <f t="shared" si="2"/>
        <v>0</v>
      </c>
      <c r="I25" s="177">
        <v>0</v>
      </c>
      <c r="J25" s="35">
        <v>0</v>
      </c>
      <c r="K25" s="40">
        <v>0</v>
      </c>
      <c r="L25" s="194">
        <v>0</v>
      </c>
      <c r="M25" s="107">
        <v>0</v>
      </c>
      <c r="N25" s="40">
        <v>0</v>
      </c>
    </row>
    <row r="26" spans="1:14" ht="12.75">
      <c r="A26" s="8"/>
      <c r="B26" s="18" t="s">
        <v>14</v>
      </c>
      <c r="C26" s="211">
        <v>0</v>
      </c>
      <c r="D26" s="126">
        <v>0</v>
      </c>
      <c r="E26" s="35">
        <v>0</v>
      </c>
      <c r="F26" s="160">
        <f>SUM(E26+D26)</f>
        <v>0</v>
      </c>
      <c r="G26" s="46">
        <f t="shared" si="1"/>
        <v>0</v>
      </c>
      <c r="H26" s="27">
        <f t="shared" si="2"/>
        <v>0</v>
      </c>
      <c r="I26" s="177">
        <v>0</v>
      </c>
      <c r="J26" s="35">
        <v>0</v>
      </c>
      <c r="K26" s="40">
        <v>0</v>
      </c>
      <c r="L26" s="194">
        <v>0</v>
      </c>
      <c r="M26" s="107">
        <v>0</v>
      </c>
      <c r="N26" s="40">
        <v>0</v>
      </c>
    </row>
    <row r="27" spans="1:14" ht="13.5" thickBot="1">
      <c r="A27" s="8"/>
      <c r="B27" s="20" t="s">
        <v>15</v>
      </c>
      <c r="C27" s="212">
        <v>0</v>
      </c>
      <c r="D27" s="234">
        <v>0</v>
      </c>
      <c r="E27" s="36">
        <v>0</v>
      </c>
      <c r="F27" s="232">
        <f>SUM(E27+D27)</f>
        <v>0</v>
      </c>
      <c r="G27" s="47">
        <f t="shared" si="1"/>
        <v>0</v>
      </c>
      <c r="H27" s="23">
        <f t="shared" si="2"/>
        <v>0</v>
      </c>
      <c r="I27" s="178">
        <v>0</v>
      </c>
      <c r="J27" s="36">
        <v>0</v>
      </c>
      <c r="K27" s="41">
        <v>0</v>
      </c>
      <c r="L27" s="195">
        <v>0</v>
      </c>
      <c r="M27" s="108">
        <v>0</v>
      </c>
      <c r="N27" s="41">
        <v>0</v>
      </c>
    </row>
    <row r="28" spans="1:14" ht="13.5" thickBot="1">
      <c r="A28" s="10" t="s">
        <v>20</v>
      </c>
      <c r="B28" s="10"/>
      <c r="C28" s="213">
        <f>C29</f>
        <v>206.049</v>
      </c>
      <c r="D28" s="241">
        <v>46123.459</v>
      </c>
      <c r="E28" s="37">
        <f>E29</f>
        <v>440.3</v>
      </c>
      <c r="F28" s="240">
        <f aca="true" t="shared" si="7" ref="F28:F35">SUM(E28+D28)</f>
        <v>46563.759000000005</v>
      </c>
      <c r="G28" s="48">
        <f t="shared" si="1"/>
        <v>0.046791757162205246</v>
      </c>
      <c r="H28" s="24">
        <f t="shared" si="2"/>
        <v>0.03997154894312639</v>
      </c>
      <c r="I28" s="179">
        <f aca="true" t="shared" si="8" ref="I28:N28">I29</f>
        <v>128.214</v>
      </c>
      <c r="J28" s="37">
        <f t="shared" si="8"/>
        <v>32603.188</v>
      </c>
      <c r="K28" s="42">
        <f t="shared" si="8"/>
        <v>210.273</v>
      </c>
      <c r="L28" s="196">
        <f t="shared" si="8"/>
        <v>77.835</v>
      </c>
      <c r="M28" s="110">
        <f t="shared" si="8"/>
        <v>13520.271</v>
      </c>
      <c r="N28" s="42">
        <f t="shared" si="8"/>
        <v>229.984</v>
      </c>
    </row>
    <row r="29" spans="1:14" ht="13.5" thickBot="1">
      <c r="A29" s="10"/>
      <c r="B29" s="118" t="s">
        <v>21</v>
      </c>
      <c r="C29" s="214">
        <v>206.049</v>
      </c>
      <c r="D29" s="237">
        <v>46123.5</v>
      </c>
      <c r="E29" s="38">
        <v>440.3</v>
      </c>
      <c r="F29" s="238">
        <f t="shared" si="7"/>
        <v>46563.8</v>
      </c>
      <c r="G29" s="49">
        <f t="shared" si="1"/>
        <v>0.046791757162205246</v>
      </c>
      <c r="H29" s="28">
        <f t="shared" si="2"/>
        <v>0.03997158447457919</v>
      </c>
      <c r="I29" s="180">
        <v>128.214</v>
      </c>
      <c r="J29" s="38">
        <v>32603.188</v>
      </c>
      <c r="K29" s="43">
        <v>210.273</v>
      </c>
      <c r="L29" s="197">
        <v>77.835</v>
      </c>
      <c r="M29" s="112">
        <v>13520.271</v>
      </c>
      <c r="N29" s="43">
        <v>229.984</v>
      </c>
    </row>
    <row r="30" spans="1:14" ht="13.5" thickBot="1">
      <c r="A30" s="8" t="s">
        <v>16</v>
      </c>
      <c r="B30" s="10"/>
      <c r="C30" s="213">
        <f>SUM(C31:C35)</f>
        <v>89.231</v>
      </c>
      <c r="D30" s="242">
        <f>SUM(D31:D35)</f>
        <v>24725.632</v>
      </c>
      <c r="E30" s="37">
        <f>SUM(E31:E35)</f>
        <v>2113.172</v>
      </c>
      <c r="F30" s="240">
        <f t="shared" si="7"/>
        <v>26838.804</v>
      </c>
      <c r="G30" s="48">
        <f t="shared" si="1"/>
        <v>0.02026350665783739</v>
      </c>
      <c r="H30" s="24">
        <f t="shared" si="2"/>
        <v>0.02142774698744368</v>
      </c>
      <c r="I30" s="179">
        <f aca="true" t="shared" si="9" ref="I30:N30">SUM(I31:I35)</f>
        <v>56.685</v>
      </c>
      <c r="J30" s="105">
        <f t="shared" si="9"/>
        <v>16931.587</v>
      </c>
      <c r="K30" s="42">
        <f t="shared" si="9"/>
        <v>61.15</v>
      </c>
      <c r="L30" s="196">
        <f t="shared" si="9"/>
        <v>32.54600000000001</v>
      </c>
      <c r="M30" s="110">
        <f t="shared" si="9"/>
        <v>7794.045</v>
      </c>
      <c r="N30" s="42">
        <f t="shared" si="9"/>
        <v>2052.022</v>
      </c>
    </row>
    <row r="31" spans="1:14" ht="12.75">
      <c r="A31" s="118"/>
      <c r="B31" s="16" t="s">
        <v>17</v>
      </c>
      <c r="C31" s="204">
        <v>9.098</v>
      </c>
      <c r="D31" s="127">
        <v>2406.777</v>
      </c>
      <c r="E31" s="34">
        <v>1172.125</v>
      </c>
      <c r="F31" s="159">
        <f t="shared" si="7"/>
        <v>3578.902</v>
      </c>
      <c r="G31" s="45">
        <f t="shared" si="1"/>
        <v>0.002066068782967854</v>
      </c>
      <c r="H31" s="26">
        <f t="shared" si="2"/>
        <v>0.002085763009463165</v>
      </c>
      <c r="I31" s="168">
        <v>0</v>
      </c>
      <c r="J31" s="34">
        <v>0</v>
      </c>
      <c r="K31" s="39">
        <v>0</v>
      </c>
      <c r="L31" s="185">
        <v>9.098</v>
      </c>
      <c r="M31" s="106">
        <v>2406.777</v>
      </c>
      <c r="N31" s="39">
        <v>1172.125</v>
      </c>
    </row>
    <row r="32" spans="1:14" ht="12.75">
      <c r="A32" s="8"/>
      <c r="B32" s="18" t="s">
        <v>22</v>
      </c>
      <c r="C32" s="211">
        <v>67.735</v>
      </c>
      <c r="D32" s="126">
        <v>19399.104</v>
      </c>
      <c r="E32" s="35">
        <v>259.074</v>
      </c>
      <c r="F32" s="160">
        <f t="shared" si="7"/>
        <v>19658.178</v>
      </c>
      <c r="G32" s="46">
        <f t="shared" si="1"/>
        <v>0.015381970654465551</v>
      </c>
      <c r="H32" s="27">
        <f t="shared" si="2"/>
        <v>0.016811667030193874</v>
      </c>
      <c r="I32" s="177">
        <v>56.685</v>
      </c>
      <c r="J32" s="35">
        <v>16931.587</v>
      </c>
      <c r="K32" s="40">
        <v>61.15</v>
      </c>
      <c r="L32" s="194">
        <v>11.05</v>
      </c>
      <c r="M32" s="107">
        <v>2467.517</v>
      </c>
      <c r="N32" s="40">
        <v>197.924</v>
      </c>
    </row>
    <row r="33" spans="1:14" ht="12.75">
      <c r="A33" s="8"/>
      <c r="B33" s="18" t="s">
        <v>24</v>
      </c>
      <c r="C33" s="205">
        <v>3.5</v>
      </c>
      <c r="D33" s="126">
        <v>707.04</v>
      </c>
      <c r="E33" s="35">
        <v>30.45</v>
      </c>
      <c r="F33" s="160">
        <f t="shared" si="7"/>
        <v>737.49</v>
      </c>
      <c r="G33" s="46">
        <f t="shared" si="1"/>
        <v>0.000794816524553472</v>
      </c>
      <c r="H33" s="27">
        <f t="shared" si="2"/>
        <v>0.0006127355705205908</v>
      </c>
      <c r="I33" s="169">
        <v>0</v>
      </c>
      <c r="J33" s="35">
        <v>0</v>
      </c>
      <c r="K33" s="40">
        <v>0</v>
      </c>
      <c r="L33" s="186">
        <v>3.5</v>
      </c>
      <c r="M33" s="107">
        <v>707.04</v>
      </c>
      <c r="N33" s="40">
        <v>30.45</v>
      </c>
    </row>
    <row r="34" spans="1:14" ht="12.75">
      <c r="A34" s="8"/>
      <c r="B34" s="18" t="s">
        <v>23</v>
      </c>
      <c r="C34" s="211">
        <v>8.898</v>
      </c>
      <c r="D34" s="126">
        <v>2212.711</v>
      </c>
      <c r="E34" s="35">
        <v>651.523</v>
      </c>
      <c r="F34" s="160">
        <f t="shared" si="7"/>
        <v>2864.234</v>
      </c>
      <c r="G34" s="46">
        <f t="shared" si="1"/>
        <v>0.0020206506958505128</v>
      </c>
      <c r="H34" s="27">
        <f t="shared" si="2"/>
        <v>0.0019175813772660487</v>
      </c>
      <c r="I34" s="177">
        <v>0</v>
      </c>
      <c r="J34" s="35">
        <v>0</v>
      </c>
      <c r="K34" s="40">
        <v>0</v>
      </c>
      <c r="L34" s="194">
        <v>8.898</v>
      </c>
      <c r="M34" s="107">
        <v>2212.711</v>
      </c>
      <c r="N34" s="40">
        <v>651.523</v>
      </c>
    </row>
    <row r="35" spans="1:14" ht="13.5" thickBot="1">
      <c r="A35" s="8"/>
      <c r="B35" s="20" t="s">
        <v>18</v>
      </c>
      <c r="C35" s="212">
        <v>0</v>
      </c>
      <c r="D35" s="234">
        <v>0</v>
      </c>
      <c r="E35" s="36">
        <v>0</v>
      </c>
      <c r="F35" s="232">
        <f t="shared" si="7"/>
        <v>0</v>
      </c>
      <c r="G35" s="47">
        <f t="shared" si="1"/>
        <v>0</v>
      </c>
      <c r="H35" s="23">
        <f t="shared" si="2"/>
        <v>0</v>
      </c>
      <c r="I35" s="178">
        <v>0</v>
      </c>
      <c r="J35" s="36">
        <v>0</v>
      </c>
      <c r="K35" s="41">
        <v>0</v>
      </c>
      <c r="L35" s="195">
        <v>0</v>
      </c>
      <c r="M35" s="108">
        <v>0</v>
      </c>
      <c r="N35" s="41">
        <v>0</v>
      </c>
    </row>
    <row r="36" spans="1:14" ht="13.5" thickBot="1">
      <c r="A36" s="10" t="s">
        <v>19</v>
      </c>
      <c r="B36" s="10"/>
      <c r="C36" s="215">
        <v>40.8</v>
      </c>
      <c r="D36" s="241">
        <v>8120.751</v>
      </c>
      <c r="E36" s="37">
        <v>900.071</v>
      </c>
      <c r="F36" s="240">
        <f>SUM(E36+D36)</f>
        <v>9020.822</v>
      </c>
      <c r="G36" s="48">
        <f t="shared" si="1"/>
        <v>0.009265289771937616</v>
      </c>
      <c r="H36" s="24">
        <f t="shared" si="2"/>
        <v>0.007037611729238316</v>
      </c>
      <c r="I36" s="181">
        <v>0</v>
      </c>
      <c r="J36" s="37">
        <v>0</v>
      </c>
      <c r="K36" s="42">
        <v>0</v>
      </c>
      <c r="L36" s="198">
        <v>40.8</v>
      </c>
      <c r="M36" s="110">
        <v>8120.751</v>
      </c>
      <c r="N36" s="42">
        <v>900.071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 xml:space="preserve">&amp;R&amp;"Arial,Kurzíva"Výroční zpráva o stavu a rozvoji vzdělávací soustavy v Královéhradeckém kraji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xSplit="2" ySplit="8" topLeftCell="C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39" sqref="C39"/>
    </sheetView>
  </sheetViews>
  <sheetFormatPr defaultColWidth="9.140625" defaultRowHeight="12.75"/>
  <cols>
    <col min="1" max="1" width="3.7109375" style="0" customWidth="1"/>
    <col min="2" max="2" width="31.8515625" style="0" customWidth="1"/>
    <col min="3" max="3" width="10.421875" style="0" customWidth="1"/>
    <col min="4" max="4" width="10.7109375" style="0" customWidth="1"/>
    <col min="5" max="5" width="9.57421875" style="0" customWidth="1"/>
    <col min="6" max="6" width="10.7109375" style="0" customWidth="1"/>
    <col min="7" max="7" width="9.7109375" style="0" customWidth="1"/>
    <col min="8" max="8" width="10.00390625" style="0" customWidth="1"/>
    <col min="9" max="10" width="11.7109375" style="0" customWidth="1"/>
    <col min="11" max="11" width="9.57421875" style="0" customWidth="1"/>
    <col min="12" max="13" width="11.7109375" style="0" customWidth="1"/>
    <col min="15" max="17" width="9.7109375" style="0" customWidth="1"/>
  </cols>
  <sheetData>
    <row r="1" ht="15.75">
      <c r="A1" s="51" t="s">
        <v>59</v>
      </c>
    </row>
    <row r="2" ht="12.75">
      <c r="A2" t="s">
        <v>61</v>
      </c>
    </row>
    <row r="4" spans="1:6" ht="12.75">
      <c r="A4" s="52" t="s">
        <v>57</v>
      </c>
      <c r="D4" s="13"/>
      <c r="E4" s="13"/>
      <c r="F4" s="13"/>
    </row>
    <row r="5" spans="1:6" ht="12.75">
      <c r="A5" s="60" t="s">
        <v>56</v>
      </c>
      <c r="D5" s="13"/>
      <c r="E5" s="13"/>
      <c r="F5" s="13"/>
    </row>
    <row r="6" spans="1:6" ht="12.75">
      <c r="A6" s="13" t="s">
        <v>52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5" s="3" customFormat="1" ht="60" customHeight="1" thickBot="1">
      <c r="A8" s="54" t="s">
        <v>36</v>
      </c>
      <c r="B8" s="121"/>
      <c r="C8" s="114" t="s">
        <v>27</v>
      </c>
      <c r="D8" s="113" t="s">
        <v>39</v>
      </c>
      <c r="E8" s="57" t="s">
        <v>42</v>
      </c>
      <c r="F8" s="59" t="s">
        <v>38</v>
      </c>
      <c r="G8" s="56" t="s">
        <v>29</v>
      </c>
      <c r="H8" s="58" t="s">
        <v>28</v>
      </c>
      <c r="I8" s="56" t="s">
        <v>26</v>
      </c>
      <c r="J8" s="57" t="s">
        <v>40</v>
      </c>
      <c r="K8" s="57" t="s">
        <v>43</v>
      </c>
      <c r="L8" s="154" t="s">
        <v>30</v>
      </c>
      <c r="M8" s="111" t="s">
        <v>44</v>
      </c>
      <c r="N8" s="59" t="s">
        <v>45</v>
      </c>
      <c r="O8"/>
    </row>
    <row r="9" spans="1:14" ht="13.5" thickBot="1">
      <c r="A9" s="128" t="s">
        <v>37</v>
      </c>
      <c r="B9" s="131"/>
      <c r="C9" s="134">
        <f>SUM(C10:C12,C16:C18,C21,C28,C30,C36)</f>
        <v>7801.644</v>
      </c>
      <c r="D9" s="132">
        <f>SUM(D10:D12,D16:D18,D21,D28,D30,D36)</f>
        <v>1797957.937</v>
      </c>
      <c r="E9" s="129">
        <f>SUM(E10:E12,E16:E18,E21,E28,E30,E36)</f>
        <v>40747.841</v>
      </c>
      <c r="F9" s="156">
        <f>SUM(E9+D9)</f>
        <v>1838705.778</v>
      </c>
      <c r="G9" s="150">
        <f aca="true" t="shared" si="0" ref="G9:N9">SUM(G10:G12,G16:G18,G21,G28,G30,G36)</f>
        <v>1</v>
      </c>
      <c r="H9" s="133">
        <f t="shared" si="0"/>
        <v>1</v>
      </c>
      <c r="I9" s="182">
        <f t="shared" si="0"/>
        <v>5277.925</v>
      </c>
      <c r="J9" s="129">
        <f t="shared" si="0"/>
        <v>1434065.582</v>
      </c>
      <c r="K9" s="135">
        <f t="shared" si="0"/>
        <v>18120.112</v>
      </c>
      <c r="L9" s="199">
        <f t="shared" si="0"/>
        <v>2523.719</v>
      </c>
      <c r="M9" s="135">
        <f t="shared" si="0"/>
        <v>363892.395</v>
      </c>
      <c r="N9" s="151">
        <f t="shared" si="0"/>
        <v>22627.729</v>
      </c>
    </row>
    <row r="10" spans="1:14" ht="12.75">
      <c r="A10" s="16" t="s">
        <v>0</v>
      </c>
      <c r="B10" s="122"/>
      <c r="C10" s="216">
        <v>1705.742</v>
      </c>
      <c r="D10" s="127">
        <v>349495.239</v>
      </c>
      <c r="E10" s="34">
        <v>4340.85</v>
      </c>
      <c r="F10" s="157">
        <f>SUM(D10:E10)</f>
        <v>353836.089</v>
      </c>
      <c r="G10" s="45">
        <f>SUM(C10/C$9)</f>
        <v>0.21863878946539986</v>
      </c>
      <c r="H10" s="26">
        <f>SUM(D10/D$9)</f>
        <v>0.19438454693948717</v>
      </c>
      <c r="I10" s="168">
        <v>1277.441</v>
      </c>
      <c r="J10" s="34">
        <v>295501.33</v>
      </c>
      <c r="K10" s="106">
        <v>854.013</v>
      </c>
      <c r="L10" s="185">
        <v>428.301</v>
      </c>
      <c r="M10" s="106">
        <v>53993.909</v>
      </c>
      <c r="N10" s="39">
        <v>3486.837</v>
      </c>
    </row>
    <row r="11" spans="1:14" ht="12.75">
      <c r="A11" s="18" t="s">
        <v>1</v>
      </c>
      <c r="B11" s="123"/>
      <c r="C11" s="225">
        <v>3946.908</v>
      </c>
      <c r="D11" s="126">
        <v>1027008.864</v>
      </c>
      <c r="E11" s="35">
        <v>21085.142</v>
      </c>
      <c r="F11" s="158">
        <f>SUM(D11+E11)</f>
        <v>1048094.0059999999</v>
      </c>
      <c r="G11" s="46">
        <f aca="true" t="shared" si="1" ref="G11:G36">SUM(C11/C$9)</f>
        <v>0.5059072164789883</v>
      </c>
      <c r="H11" s="27">
        <f aca="true" t="shared" si="2" ref="H11:H36">SUM(D11/D$9)</f>
        <v>0.5712085043066277</v>
      </c>
      <c r="I11" s="169">
        <v>3077.944</v>
      </c>
      <c r="J11" s="35">
        <v>900380.222</v>
      </c>
      <c r="K11" s="107">
        <v>9568.671</v>
      </c>
      <c r="L11" s="186">
        <v>868.964</v>
      </c>
      <c r="M11" s="107">
        <v>126628.642</v>
      </c>
      <c r="N11" s="40">
        <v>11516.471</v>
      </c>
    </row>
    <row r="12" spans="1:14" ht="13.5" thickBot="1">
      <c r="A12" s="20" t="s">
        <v>2</v>
      </c>
      <c r="B12" s="124"/>
      <c r="C12" s="218">
        <f>SUM(C13:C15)</f>
        <v>0</v>
      </c>
      <c r="D12" s="234">
        <f>SUM(D13:D15)</f>
        <v>0</v>
      </c>
      <c r="E12" s="36">
        <f>SUM(E13:E15)</f>
        <v>0</v>
      </c>
      <c r="F12" s="249">
        <v>0</v>
      </c>
      <c r="G12" s="47">
        <f t="shared" si="1"/>
        <v>0</v>
      </c>
      <c r="H12" s="23">
        <f t="shared" si="2"/>
        <v>0</v>
      </c>
      <c r="I12" s="172">
        <f aca="true" t="shared" si="3" ref="I12:N12">SUM(I13:I15)</f>
        <v>0</v>
      </c>
      <c r="J12" s="36">
        <f t="shared" si="3"/>
        <v>0</v>
      </c>
      <c r="K12" s="108">
        <f t="shared" si="3"/>
        <v>0</v>
      </c>
      <c r="L12" s="189">
        <f t="shared" si="3"/>
        <v>0</v>
      </c>
      <c r="M12" s="108">
        <f t="shared" si="3"/>
        <v>0</v>
      </c>
      <c r="N12" s="41">
        <f t="shared" si="3"/>
        <v>0</v>
      </c>
    </row>
    <row r="13" spans="1:14" ht="12.75">
      <c r="A13" s="6"/>
      <c r="B13" s="16" t="s">
        <v>3</v>
      </c>
      <c r="C13" s="216">
        <v>0</v>
      </c>
      <c r="D13" s="127">
        <v>0</v>
      </c>
      <c r="E13" s="34">
        <v>0</v>
      </c>
      <c r="F13" s="106">
        <v>0</v>
      </c>
      <c r="G13" s="45">
        <f t="shared" si="1"/>
        <v>0</v>
      </c>
      <c r="H13" s="26">
        <f t="shared" si="2"/>
        <v>0</v>
      </c>
      <c r="I13" s="168">
        <v>0</v>
      </c>
      <c r="J13" s="34">
        <v>0</v>
      </c>
      <c r="K13" s="106">
        <v>0</v>
      </c>
      <c r="L13" s="185">
        <v>0</v>
      </c>
      <c r="M13" s="106">
        <v>0</v>
      </c>
      <c r="N13" s="39">
        <v>0</v>
      </c>
    </row>
    <row r="14" spans="1:14" ht="12.75">
      <c r="A14" s="6"/>
      <c r="B14" s="18" t="s">
        <v>4</v>
      </c>
      <c r="C14" s="217">
        <v>0</v>
      </c>
      <c r="D14" s="126">
        <v>0</v>
      </c>
      <c r="E14" s="35">
        <v>0</v>
      </c>
      <c r="F14" s="107">
        <v>0</v>
      </c>
      <c r="G14" s="46">
        <f t="shared" si="1"/>
        <v>0</v>
      </c>
      <c r="H14" s="27">
        <f t="shared" si="2"/>
        <v>0</v>
      </c>
      <c r="I14" s="177">
        <v>0</v>
      </c>
      <c r="J14" s="35">
        <v>0</v>
      </c>
      <c r="K14" s="107">
        <v>0</v>
      </c>
      <c r="L14" s="194">
        <v>0</v>
      </c>
      <c r="M14" s="107">
        <v>0</v>
      </c>
      <c r="N14" s="40">
        <v>0</v>
      </c>
    </row>
    <row r="15" spans="1:14" ht="13.5" thickBot="1">
      <c r="A15" s="6"/>
      <c r="B15" s="20" t="s">
        <v>5</v>
      </c>
      <c r="C15" s="218">
        <v>0</v>
      </c>
      <c r="D15" s="234">
        <v>0</v>
      </c>
      <c r="E15" s="36">
        <v>0</v>
      </c>
      <c r="F15" s="108">
        <v>0</v>
      </c>
      <c r="G15" s="47">
        <f t="shared" si="1"/>
        <v>0</v>
      </c>
      <c r="H15" s="23">
        <f t="shared" si="2"/>
        <v>0</v>
      </c>
      <c r="I15" s="172">
        <v>0</v>
      </c>
      <c r="J15" s="36">
        <v>0</v>
      </c>
      <c r="K15" s="108">
        <v>0</v>
      </c>
      <c r="L15" s="189">
        <v>0</v>
      </c>
      <c r="M15" s="108">
        <v>0</v>
      </c>
      <c r="N15" s="41">
        <v>0</v>
      </c>
    </row>
    <row r="16" spans="1:14" ht="12.75">
      <c r="A16" s="16" t="s">
        <v>6</v>
      </c>
      <c r="B16" s="122"/>
      <c r="C16" s="216">
        <v>0</v>
      </c>
      <c r="D16" s="127">
        <v>0</v>
      </c>
      <c r="E16" s="34">
        <v>0</v>
      </c>
      <c r="F16" s="157">
        <v>0</v>
      </c>
      <c r="G16" s="45">
        <f t="shared" si="1"/>
        <v>0</v>
      </c>
      <c r="H16" s="26">
        <f t="shared" si="2"/>
        <v>0</v>
      </c>
      <c r="I16" s="168">
        <v>0</v>
      </c>
      <c r="J16" s="34">
        <v>0</v>
      </c>
      <c r="K16" s="106">
        <v>0</v>
      </c>
      <c r="L16" s="185">
        <v>0</v>
      </c>
      <c r="M16" s="106">
        <v>0</v>
      </c>
      <c r="N16" s="39">
        <v>0</v>
      </c>
    </row>
    <row r="17" spans="1:14" ht="12.75">
      <c r="A17" s="140" t="s">
        <v>7</v>
      </c>
      <c r="B17" s="144"/>
      <c r="C17" s="219">
        <v>47.01</v>
      </c>
      <c r="D17" s="235">
        <v>12610.411</v>
      </c>
      <c r="E17" s="141">
        <v>50</v>
      </c>
      <c r="F17" s="247">
        <f>SUM(D17:E17)</f>
        <v>12660.411</v>
      </c>
      <c r="G17" s="149">
        <f t="shared" si="1"/>
        <v>0.006025653054663863</v>
      </c>
      <c r="H17" s="142">
        <f t="shared" si="2"/>
        <v>0.007013740833693375</v>
      </c>
      <c r="I17" s="183">
        <v>39.461</v>
      </c>
      <c r="J17" s="141">
        <v>11476.43</v>
      </c>
      <c r="K17" s="147">
        <v>0</v>
      </c>
      <c r="L17" s="200">
        <v>7.549</v>
      </c>
      <c r="M17" s="147">
        <v>1133.981</v>
      </c>
      <c r="N17" s="143">
        <v>50</v>
      </c>
    </row>
    <row r="18" spans="1:14" ht="13.5" thickBot="1">
      <c r="A18" s="117" t="s">
        <v>8</v>
      </c>
      <c r="B18" s="131"/>
      <c r="C18" s="220">
        <f>C19+C20</f>
        <v>1114.053</v>
      </c>
      <c r="D18" s="237">
        <f>D19+D20</f>
        <v>163468.1</v>
      </c>
      <c r="E18" s="38">
        <f>E19+E20</f>
        <v>3051.722</v>
      </c>
      <c r="F18" s="248">
        <f>SUM(D18:E18)</f>
        <v>166519.82200000001</v>
      </c>
      <c r="G18" s="49">
        <f t="shared" si="1"/>
        <v>0.1427972104341085</v>
      </c>
      <c r="H18" s="28">
        <f t="shared" si="2"/>
        <v>0.090918756571556</v>
      </c>
      <c r="I18" s="174">
        <f aca="true" t="shared" si="4" ref="I18:N18">I19+I20</f>
        <v>0</v>
      </c>
      <c r="J18" s="38">
        <f t="shared" si="4"/>
        <v>0</v>
      </c>
      <c r="K18" s="112">
        <f t="shared" si="4"/>
        <v>8.223</v>
      </c>
      <c r="L18" s="191">
        <f t="shared" si="4"/>
        <v>1114.053</v>
      </c>
      <c r="M18" s="112">
        <f t="shared" si="4"/>
        <v>163468.14</v>
      </c>
      <c r="N18" s="43">
        <f t="shared" si="4"/>
        <v>3043.499</v>
      </c>
    </row>
    <row r="19" spans="1:14" ht="12.75">
      <c r="A19" s="9"/>
      <c r="B19" s="16" t="s">
        <v>9</v>
      </c>
      <c r="C19" s="221">
        <v>1114.053</v>
      </c>
      <c r="D19" s="127">
        <v>163468.1</v>
      </c>
      <c r="E19" s="34">
        <v>3051.722</v>
      </c>
      <c r="F19" s="157">
        <v>0</v>
      </c>
      <c r="G19" s="45">
        <f t="shared" si="1"/>
        <v>0.1427972104341085</v>
      </c>
      <c r="H19" s="26">
        <f t="shared" si="2"/>
        <v>0.090918756571556</v>
      </c>
      <c r="I19" s="176">
        <v>0</v>
      </c>
      <c r="J19" s="34">
        <v>0</v>
      </c>
      <c r="K19" s="106">
        <v>8.223</v>
      </c>
      <c r="L19" s="193">
        <v>1114.053</v>
      </c>
      <c r="M19" s="106">
        <v>163468.14</v>
      </c>
      <c r="N19" s="39">
        <v>3043.499</v>
      </c>
    </row>
    <row r="20" spans="1:14" ht="13.5" thickBot="1">
      <c r="A20" s="7"/>
      <c r="B20" s="20" t="s">
        <v>25</v>
      </c>
      <c r="C20" s="218">
        <v>0</v>
      </c>
      <c r="D20" s="234">
        <v>0</v>
      </c>
      <c r="E20" s="36">
        <v>0</v>
      </c>
      <c r="F20" s="249">
        <v>0</v>
      </c>
      <c r="G20" s="47">
        <f t="shared" si="1"/>
        <v>0</v>
      </c>
      <c r="H20" s="23">
        <f t="shared" si="2"/>
        <v>0</v>
      </c>
      <c r="I20" s="172">
        <v>0</v>
      </c>
      <c r="J20" s="36">
        <v>0</v>
      </c>
      <c r="K20" s="108">
        <v>0</v>
      </c>
      <c r="L20" s="189">
        <v>0</v>
      </c>
      <c r="M20" s="108">
        <v>0</v>
      </c>
      <c r="N20" s="41">
        <v>0</v>
      </c>
    </row>
    <row r="21" spans="1:14" ht="13.5" thickBot="1">
      <c r="A21" s="10" t="s">
        <v>50</v>
      </c>
      <c r="B21" s="125"/>
      <c r="C21" s="222">
        <f>SUM(C22:C27)</f>
        <v>987.931</v>
      </c>
      <c r="D21" s="241">
        <f>D22+D23+D24+D25+D26+D27</f>
        <v>245375.32299999997</v>
      </c>
      <c r="E21" s="37">
        <f>SUM(E22:E27)</f>
        <v>12220.127000000002</v>
      </c>
      <c r="F21" s="250">
        <f>SUM(F22+F23+F25)</f>
        <v>257549.95500000002</v>
      </c>
      <c r="G21" s="48">
        <f t="shared" si="1"/>
        <v>0.1266311305668395</v>
      </c>
      <c r="H21" s="24">
        <f t="shared" si="2"/>
        <v>0.13647445134863573</v>
      </c>
      <c r="I21" s="181">
        <f aca="true" t="shared" si="5" ref="I21:N21">SUM(I22:I27)</f>
        <v>883.0790000000001</v>
      </c>
      <c r="J21" s="37">
        <f t="shared" si="5"/>
        <v>226707.6</v>
      </c>
      <c r="K21" s="110">
        <f t="shared" si="5"/>
        <v>7689.205000000001</v>
      </c>
      <c r="L21" s="198">
        <f t="shared" si="5"/>
        <v>104.852</v>
      </c>
      <c r="M21" s="110">
        <f t="shared" si="5"/>
        <v>18667.723</v>
      </c>
      <c r="N21" s="42">
        <f t="shared" si="5"/>
        <v>4530.922</v>
      </c>
    </row>
    <row r="22" spans="1:14" ht="12.75">
      <c r="A22" s="6"/>
      <c r="B22" s="16" t="s">
        <v>10</v>
      </c>
      <c r="C22" s="221">
        <v>397.028</v>
      </c>
      <c r="D22" s="127">
        <v>86740.083</v>
      </c>
      <c r="E22" s="34">
        <v>1237.707</v>
      </c>
      <c r="F22" s="157">
        <f>SUM(D22:E22)</f>
        <v>87977.79</v>
      </c>
      <c r="G22" s="45">
        <f t="shared" si="1"/>
        <v>0.05089029953173972</v>
      </c>
      <c r="H22" s="26">
        <f t="shared" si="2"/>
        <v>0.04824366644790979</v>
      </c>
      <c r="I22" s="176">
        <v>393.034</v>
      </c>
      <c r="J22" s="34">
        <v>86085.21</v>
      </c>
      <c r="K22" s="106">
        <v>985.849</v>
      </c>
      <c r="L22" s="193">
        <v>3.994</v>
      </c>
      <c r="M22" s="106">
        <v>654.873</v>
      </c>
      <c r="N22" s="39">
        <v>251.858</v>
      </c>
    </row>
    <row r="23" spans="1:14" ht="12.75">
      <c r="A23" s="6"/>
      <c r="B23" s="18" t="s">
        <v>11</v>
      </c>
      <c r="C23" s="217">
        <v>453.958</v>
      </c>
      <c r="D23" s="126">
        <v>126889.049</v>
      </c>
      <c r="E23" s="35">
        <v>4266.541</v>
      </c>
      <c r="F23" s="158">
        <f>SUM(D23:E23)</f>
        <v>131155.59</v>
      </c>
      <c r="G23" s="46">
        <f t="shared" si="1"/>
        <v>0.05818747945945752</v>
      </c>
      <c r="H23" s="27">
        <f t="shared" si="2"/>
        <v>0.07057398084168863</v>
      </c>
      <c r="I23" s="177">
        <v>398.348</v>
      </c>
      <c r="J23" s="35">
        <v>116130.134</v>
      </c>
      <c r="K23" s="107">
        <v>2549.106</v>
      </c>
      <c r="L23" s="194">
        <v>55.61</v>
      </c>
      <c r="M23" s="107">
        <v>10758.915</v>
      </c>
      <c r="N23" s="40">
        <v>1717.435</v>
      </c>
    </row>
    <row r="24" spans="1:14" ht="12.75">
      <c r="A24" s="6"/>
      <c r="B24" s="18" t="s">
        <v>12</v>
      </c>
      <c r="C24" s="217">
        <v>0</v>
      </c>
      <c r="D24" s="126">
        <v>0</v>
      </c>
      <c r="E24" s="35">
        <v>0</v>
      </c>
      <c r="F24" s="158">
        <v>0</v>
      </c>
      <c r="G24" s="46">
        <f t="shared" si="1"/>
        <v>0</v>
      </c>
      <c r="H24" s="27">
        <f t="shared" si="2"/>
        <v>0</v>
      </c>
      <c r="I24" s="177">
        <v>0</v>
      </c>
      <c r="J24" s="35">
        <v>0</v>
      </c>
      <c r="K24" s="107">
        <v>0</v>
      </c>
      <c r="L24" s="194">
        <v>0</v>
      </c>
      <c r="M24" s="107">
        <v>0</v>
      </c>
      <c r="N24" s="40">
        <v>0</v>
      </c>
    </row>
    <row r="25" spans="1:14" ht="12.75">
      <c r="A25" s="6"/>
      <c r="B25" s="18" t="s">
        <v>13</v>
      </c>
      <c r="C25" s="217">
        <v>136.945</v>
      </c>
      <c r="D25" s="126">
        <v>31746.191</v>
      </c>
      <c r="E25" s="35">
        <v>6670.384</v>
      </c>
      <c r="F25" s="158">
        <f>SUM(D25:E25)</f>
        <v>38416.575</v>
      </c>
      <c r="G25" s="46">
        <f t="shared" si="1"/>
        <v>0.01755335157564226</v>
      </c>
      <c r="H25" s="27">
        <f t="shared" si="2"/>
        <v>0.01765680405903734</v>
      </c>
      <c r="I25" s="177">
        <v>91.697</v>
      </c>
      <c r="J25" s="35">
        <v>24492.256</v>
      </c>
      <c r="K25" s="107">
        <v>4149.505</v>
      </c>
      <c r="L25" s="194">
        <v>45.248</v>
      </c>
      <c r="M25" s="107">
        <v>7253.935</v>
      </c>
      <c r="N25" s="40">
        <v>2520.879</v>
      </c>
    </row>
    <row r="26" spans="1:14" ht="12.75">
      <c r="A26" s="6"/>
      <c r="B26" s="18" t="s">
        <v>14</v>
      </c>
      <c r="C26" s="217">
        <v>0</v>
      </c>
      <c r="D26" s="126">
        <v>0</v>
      </c>
      <c r="E26" s="35">
        <v>0</v>
      </c>
      <c r="F26" s="158">
        <v>0</v>
      </c>
      <c r="G26" s="46">
        <f t="shared" si="1"/>
        <v>0</v>
      </c>
      <c r="H26" s="27">
        <f t="shared" si="2"/>
        <v>0</v>
      </c>
      <c r="I26" s="177">
        <v>0</v>
      </c>
      <c r="J26" s="35">
        <v>0</v>
      </c>
      <c r="K26" s="107">
        <v>0</v>
      </c>
      <c r="L26" s="194">
        <v>0</v>
      </c>
      <c r="M26" s="107">
        <v>0</v>
      </c>
      <c r="N26" s="40">
        <v>0</v>
      </c>
    </row>
    <row r="27" spans="1:14" ht="13.5" thickBot="1">
      <c r="A27" s="6"/>
      <c r="B27" s="20" t="s">
        <v>15</v>
      </c>
      <c r="C27" s="223">
        <v>0</v>
      </c>
      <c r="D27" s="234">
        <v>0</v>
      </c>
      <c r="E27" s="36">
        <v>45.495</v>
      </c>
      <c r="F27" s="249">
        <v>0</v>
      </c>
      <c r="G27" s="47">
        <f t="shared" si="1"/>
        <v>0</v>
      </c>
      <c r="H27" s="23">
        <f t="shared" si="2"/>
        <v>0</v>
      </c>
      <c r="I27" s="178">
        <v>0</v>
      </c>
      <c r="J27" s="36">
        <v>0</v>
      </c>
      <c r="K27" s="108">
        <v>4.745</v>
      </c>
      <c r="L27" s="195">
        <v>0</v>
      </c>
      <c r="M27" s="108">
        <v>0</v>
      </c>
      <c r="N27" s="41">
        <v>40.75</v>
      </c>
    </row>
    <row r="28" spans="1:14" ht="13.5" thickBot="1">
      <c r="A28" s="10" t="s">
        <v>20</v>
      </c>
      <c r="B28" s="10"/>
      <c r="C28" s="222">
        <f>C29</f>
        <v>0</v>
      </c>
      <c r="D28" s="241">
        <f>D29</f>
        <v>0</v>
      </c>
      <c r="E28" s="37">
        <f>E29</f>
        <v>0</v>
      </c>
      <c r="F28" s="251">
        <v>0</v>
      </c>
      <c r="G28" s="48">
        <f t="shared" si="1"/>
        <v>0</v>
      </c>
      <c r="H28" s="24">
        <f t="shared" si="2"/>
        <v>0</v>
      </c>
      <c r="I28" s="181">
        <f aca="true" t="shared" si="6" ref="I28:N28">I29</f>
        <v>0</v>
      </c>
      <c r="J28" s="37">
        <f t="shared" si="6"/>
        <v>0</v>
      </c>
      <c r="K28" s="110">
        <f t="shared" si="6"/>
        <v>0</v>
      </c>
      <c r="L28" s="198">
        <f t="shared" si="6"/>
        <v>0</v>
      </c>
      <c r="M28" s="110">
        <f t="shared" si="6"/>
        <v>0</v>
      </c>
      <c r="N28" s="42">
        <f t="shared" si="6"/>
        <v>0</v>
      </c>
    </row>
    <row r="29" spans="1:14" ht="13.5" thickBot="1">
      <c r="A29" s="10"/>
      <c r="B29" s="10" t="s">
        <v>21</v>
      </c>
      <c r="C29" s="224">
        <v>0</v>
      </c>
      <c r="D29" s="237">
        <v>0</v>
      </c>
      <c r="E29" s="38">
        <v>0</v>
      </c>
      <c r="F29" s="251">
        <v>0</v>
      </c>
      <c r="G29" s="49">
        <f t="shared" si="1"/>
        <v>0</v>
      </c>
      <c r="H29" s="28">
        <f t="shared" si="2"/>
        <v>0</v>
      </c>
      <c r="I29" s="180">
        <v>0</v>
      </c>
      <c r="J29" s="38">
        <v>0</v>
      </c>
      <c r="K29" s="112">
        <v>0</v>
      </c>
      <c r="L29" s="197">
        <v>0</v>
      </c>
      <c r="M29" s="112">
        <v>0</v>
      </c>
      <c r="N29" s="43">
        <v>0</v>
      </c>
    </row>
    <row r="30" spans="1:14" ht="13.5" thickBot="1">
      <c r="A30" s="8" t="s">
        <v>16</v>
      </c>
      <c r="B30" s="118"/>
      <c r="C30" s="222">
        <f>SUM(C31:C35)</f>
        <v>0</v>
      </c>
      <c r="D30" s="241">
        <f>SUM(D31:D35)</f>
        <v>0</v>
      </c>
      <c r="E30" s="37">
        <f>SUM(E31:E35)</f>
        <v>0</v>
      </c>
      <c r="F30" s="251">
        <f>SUM(E30)</f>
        <v>0</v>
      </c>
      <c r="G30" s="48">
        <f t="shared" si="1"/>
        <v>0</v>
      </c>
      <c r="H30" s="24">
        <f t="shared" si="2"/>
        <v>0</v>
      </c>
      <c r="I30" s="181">
        <f aca="true" t="shared" si="7" ref="I30:N30">SUM(I31:I35)</f>
        <v>0</v>
      </c>
      <c r="J30" s="37">
        <f t="shared" si="7"/>
        <v>0</v>
      </c>
      <c r="K30" s="110">
        <f t="shared" si="7"/>
        <v>0</v>
      </c>
      <c r="L30" s="198">
        <f t="shared" si="7"/>
        <v>0</v>
      </c>
      <c r="M30" s="110">
        <f t="shared" si="7"/>
        <v>0</v>
      </c>
      <c r="N30" s="42">
        <f t="shared" si="7"/>
        <v>0</v>
      </c>
    </row>
    <row r="31" spans="1:14" ht="12.75">
      <c r="A31" s="9"/>
      <c r="B31" s="16" t="s">
        <v>17</v>
      </c>
      <c r="C31" s="221">
        <v>0</v>
      </c>
      <c r="D31" s="127">
        <v>0</v>
      </c>
      <c r="E31" s="34">
        <v>0</v>
      </c>
      <c r="F31" s="159">
        <v>0</v>
      </c>
      <c r="G31" s="45">
        <f t="shared" si="1"/>
        <v>0</v>
      </c>
      <c r="H31" s="26">
        <f t="shared" si="2"/>
        <v>0</v>
      </c>
      <c r="I31" s="176">
        <v>0</v>
      </c>
      <c r="J31" s="34">
        <v>0</v>
      </c>
      <c r="K31" s="106">
        <v>0</v>
      </c>
      <c r="L31" s="193">
        <v>0</v>
      </c>
      <c r="M31" s="106">
        <v>0</v>
      </c>
      <c r="N31" s="39">
        <v>0</v>
      </c>
    </row>
    <row r="32" spans="1:14" ht="12.75">
      <c r="A32" s="6"/>
      <c r="B32" s="18" t="s">
        <v>22</v>
      </c>
      <c r="C32" s="217">
        <v>0</v>
      </c>
      <c r="D32" s="126">
        <v>0</v>
      </c>
      <c r="E32" s="35">
        <v>0</v>
      </c>
      <c r="F32" s="160">
        <v>0</v>
      </c>
      <c r="G32" s="46">
        <f t="shared" si="1"/>
        <v>0</v>
      </c>
      <c r="H32" s="27">
        <f t="shared" si="2"/>
        <v>0</v>
      </c>
      <c r="I32" s="177">
        <v>0</v>
      </c>
      <c r="J32" s="35">
        <v>0</v>
      </c>
      <c r="K32" s="107">
        <v>0</v>
      </c>
      <c r="L32" s="194">
        <v>0</v>
      </c>
      <c r="M32" s="107">
        <v>0</v>
      </c>
      <c r="N32" s="40">
        <v>0</v>
      </c>
    </row>
    <row r="33" spans="1:14" ht="12.75">
      <c r="A33" s="6"/>
      <c r="B33" s="18" t="s">
        <v>24</v>
      </c>
      <c r="C33" s="217">
        <v>0</v>
      </c>
      <c r="D33" s="126">
        <v>0</v>
      </c>
      <c r="E33" s="35">
        <v>0</v>
      </c>
      <c r="F33" s="160">
        <v>0</v>
      </c>
      <c r="G33" s="46">
        <f t="shared" si="1"/>
        <v>0</v>
      </c>
      <c r="H33" s="27">
        <f t="shared" si="2"/>
        <v>0</v>
      </c>
      <c r="I33" s="177">
        <v>0</v>
      </c>
      <c r="J33" s="35">
        <v>0</v>
      </c>
      <c r="K33" s="107">
        <v>0</v>
      </c>
      <c r="L33" s="194">
        <v>0</v>
      </c>
      <c r="M33" s="107">
        <v>0</v>
      </c>
      <c r="N33" s="40">
        <v>0</v>
      </c>
    </row>
    <row r="34" spans="1:14" ht="12.75">
      <c r="A34" s="6"/>
      <c r="B34" s="18" t="s">
        <v>23</v>
      </c>
      <c r="C34" s="217">
        <v>0</v>
      </c>
      <c r="D34" s="126">
        <v>0</v>
      </c>
      <c r="E34" s="35">
        <v>0</v>
      </c>
      <c r="F34" s="160">
        <v>0</v>
      </c>
      <c r="G34" s="46">
        <f t="shared" si="1"/>
        <v>0</v>
      </c>
      <c r="H34" s="27">
        <f t="shared" si="2"/>
        <v>0</v>
      </c>
      <c r="I34" s="177">
        <v>0</v>
      </c>
      <c r="J34" s="35">
        <v>0</v>
      </c>
      <c r="K34" s="107">
        <v>0</v>
      </c>
      <c r="L34" s="194">
        <v>0</v>
      </c>
      <c r="M34" s="107">
        <v>0</v>
      </c>
      <c r="N34" s="40">
        <v>0</v>
      </c>
    </row>
    <row r="35" spans="1:14" ht="13.5" thickBot="1">
      <c r="A35" s="6"/>
      <c r="B35" s="20" t="s">
        <v>18</v>
      </c>
      <c r="C35" s="223">
        <v>0</v>
      </c>
      <c r="D35" s="234">
        <v>0</v>
      </c>
      <c r="E35" s="36">
        <v>0</v>
      </c>
      <c r="F35" s="232">
        <v>0</v>
      </c>
      <c r="G35" s="47">
        <f t="shared" si="1"/>
        <v>0</v>
      </c>
      <c r="H35" s="23">
        <f t="shared" si="2"/>
        <v>0</v>
      </c>
      <c r="I35" s="178">
        <v>0</v>
      </c>
      <c r="J35" s="36">
        <v>0</v>
      </c>
      <c r="K35" s="108">
        <v>0</v>
      </c>
      <c r="L35" s="195">
        <v>0</v>
      </c>
      <c r="M35" s="108">
        <v>0</v>
      </c>
      <c r="N35" s="41">
        <v>0</v>
      </c>
    </row>
    <row r="36" spans="1:14" ht="13.5" thickBot="1">
      <c r="A36" s="10" t="s">
        <v>19</v>
      </c>
      <c r="B36" s="125"/>
      <c r="C36" s="222">
        <v>0</v>
      </c>
      <c r="D36" s="241">
        <v>0</v>
      </c>
      <c r="E36" s="37">
        <v>0</v>
      </c>
      <c r="F36" s="240">
        <v>0</v>
      </c>
      <c r="G36" s="48">
        <f t="shared" si="1"/>
        <v>0</v>
      </c>
      <c r="H36" s="24">
        <f t="shared" si="2"/>
        <v>0</v>
      </c>
      <c r="I36" s="181">
        <v>0</v>
      </c>
      <c r="J36" s="37">
        <v>0</v>
      </c>
      <c r="K36" s="110">
        <v>0</v>
      </c>
      <c r="L36" s="198">
        <v>0</v>
      </c>
      <c r="M36" s="110">
        <v>0</v>
      </c>
      <c r="N36" s="42">
        <v>0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&amp;R&amp;"Arial,Kurzíva"Výroční zpráva o stavu a rozvoji vzdělávací soustavy v Královéhradeckém kraji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A2:IV2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4" width="11.7109375" style="0" customWidth="1"/>
    <col min="5" max="5" width="10.00390625" style="0" customWidth="1"/>
    <col min="6" max="6" width="11.7109375" style="0" customWidth="1"/>
    <col min="7" max="7" width="10.57421875" style="0" customWidth="1"/>
    <col min="8" max="8" width="9.8515625" style="0" customWidth="1"/>
    <col min="9" max="10" width="11.7109375" style="0" customWidth="1"/>
    <col min="11" max="11" width="8.57421875" style="0" customWidth="1"/>
    <col min="12" max="12" width="10.57421875" style="0" customWidth="1"/>
    <col min="13" max="13" width="11.7109375" style="0" customWidth="1"/>
    <col min="15" max="17" width="9.7109375" style="0" customWidth="1"/>
  </cols>
  <sheetData>
    <row r="1" s="50" customFormat="1" ht="15.75">
      <c r="A1" s="51" t="s">
        <v>59</v>
      </c>
    </row>
    <row r="2" ht="12.75">
      <c r="A2" t="s">
        <v>62</v>
      </c>
    </row>
    <row r="4" spans="1:6" ht="12.75">
      <c r="A4" s="52" t="s">
        <v>53</v>
      </c>
      <c r="D4" s="13"/>
      <c r="E4" s="13"/>
      <c r="F4" s="13"/>
    </row>
    <row r="5" spans="1:6" ht="12.75">
      <c r="A5" s="60" t="s">
        <v>54</v>
      </c>
      <c r="D5" s="13"/>
      <c r="E5" s="13"/>
      <c r="F5" s="13"/>
    </row>
    <row r="6" spans="1:6" ht="12.75">
      <c r="A6" s="13" t="s">
        <v>52</v>
      </c>
      <c r="D6" s="13"/>
      <c r="E6" s="13"/>
      <c r="F6" s="13"/>
    </row>
    <row r="7" spans="1:6" ht="13.5" thickBot="1">
      <c r="A7" s="60"/>
      <c r="D7" s="13"/>
      <c r="E7" s="13"/>
      <c r="F7" s="13"/>
    </row>
    <row r="8" spans="1:14" s="3" customFormat="1" ht="60" customHeight="1" thickBot="1">
      <c r="A8" s="54" t="s">
        <v>36</v>
      </c>
      <c r="B8" s="121"/>
      <c r="C8" s="114" t="s">
        <v>27</v>
      </c>
      <c r="D8" s="113" t="s">
        <v>39</v>
      </c>
      <c r="E8" s="57" t="s">
        <v>42</v>
      </c>
      <c r="F8" s="59" t="s">
        <v>38</v>
      </c>
      <c r="G8" s="56" t="s">
        <v>29</v>
      </c>
      <c r="H8" s="58" t="s">
        <v>28</v>
      </c>
      <c r="I8" s="56" t="s">
        <v>26</v>
      </c>
      <c r="J8" s="57" t="s">
        <v>40</v>
      </c>
      <c r="K8" s="59" t="s">
        <v>43</v>
      </c>
      <c r="L8" s="154" t="s">
        <v>30</v>
      </c>
      <c r="M8" s="111" t="s">
        <v>44</v>
      </c>
      <c r="N8" s="59" t="s">
        <v>45</v>
      </c>
    </row>
    <row r="9" spans="1:14" ht="13.5" thickBot="1">
      <c r="A9" s="128" t="s">
        <v>37</v>
      </c>
      <c r="B9" s="131"/>
      <c r="C9" s="134">
        <f>SUM(C10:C12,C16:C18,C21,C28,C30,C36)</f>
        <v>12205.175999999998</v>
      </c>
      <c r="D9" s="132">
        <f>SUM(D10:D12,D16:D18,D21,D28,D30,D36)</f>
        <v>2951865.1999999993</v>
      </c>
      <c r="E9" s="129">
        <f>SUM(E10:E12,E16:E18,E21,E28,E30,E36)</f>
        <v>87630.40000000002</v>
      </c>
      <c r="F9" s="156">
        <f aca="true" t="shared" si="0" ref="F9:F15">SUM(E9+D9)</f>
        <v>3039495.599999999</v>
      </c>
      <c r="G9" s="150">
        <f aca="true" t="shared" si="1" ref="G9:N9">SUM(G10:G12,G16:G18,G21,G28,G30,G36)</f>
        <v>1.0000000000000004</v>
      </c>
      <c r="H9" s="133">
        <f t="shared" si="1"/>
        <v>1.0000000000000002</v>
      </c>
      <c r="I9" s="182">
        <f t="shared" si="1"/>
        <v>8398.487000000001</v>
      </c>
      <c r="J9" s="129">
        <f t="shared" si="1"/>
        <v>2365308.6</v>
      </c>
      <c r="K9" s="135">
        <f t="shared" si="1"/>
        <v>30392.6</v>
      </c>
      <c r="L9" s="199">
        <f t="shared" si="1"/>
        <v>3806.689</v>
      </c>
      <c r="M9" s="135">
        <f t="shared" si="1"/>
        <v>586556.5000000001</v>
      </c>
      <c r="N9" s="151">
        <f t="shared" si="1"/>
        <v>57237.799999999996</v>
      </c>
    </row>
    <row r="10" spans="1:14" ht="12.75">
      <c r="A10" s="16" t="s">
        <v>0</v>
      </c>
      <c r="B10" s="122"/>
      <c r="C10" s="216">
        <v>1705.742</v>
      </c>
      <c r="D10" s="127">
        <v>349495.2</v>
      </c>
      <c r="E10" s="29">
        <v>4340.9</v>
      </c>
      <c r="F10" s="136">
        <f t="shared" si="0"/>
        <v>353836.10000000003</v>
      </c>
      <c r="G10" s="45">
        <f>SUM(C10/C$9)</f>
        <v>0.13975562499057778</v>
      </c>
      <c r="H10" s="26">
        <f>SUM(D10/D$9)</f>
        <v>0.11839808945205225</v>
      </c>
      <c r="I10" s="168">
        <v>1277.441</v>
      </c>
      <c r="J10" s="34">
        <v>295501.3</v>
      </c>
      <c r="K10" s="29">
        <v>854</v>
      </c>
      <c r="L10" s="185">
        <v>428.301</v>
      </c>
      <c r="M10" s="106">
        <v>53993.9</v>
      </c>
      <c r="N10" s="136">
        <v>3486.8</v>
      </c>
    </row>
    <row r="11" spans="1:14" ht="13.5" thickBot="1">
      <c r="A11" s="18" t="s">
        <v>1</v>
      </c>
      <c r="B11" s="123"/>
      <c r="C11" s="217">
        <v>3946.908</v>
      </c>
      <c r="D11" s="126">
        <v>1027008.9</v>
      </c>
      <c r="E11" s="30">
        <v>21085.1</v>
      </c>
      <c r="F11" s="137">
        <f t="shared" si="0"/>
        <v>1048094</v>
      </c>
      <c r="G11" s="46">
        <f aca="true" t="shared" si="2" ref="G11:G36">SUM(C11/C$9)</f>
        <v>0.3233798513024311</v>
      </c>
      <c r="H11" s="27">
        <f aca="true" t="shared" si="3" ref="H11:H36">SUM(D11/D$9)</f>
        <v>0.34791863124373035</v>
      </c>
      <c r="I11" s="169">
        <v>3077.944</v>
      </c>
      <c r="J11" s="35">
        <v>900380.2</v>
      </c>
      <c r="K11" s="30">
        <v>9568.7</v>
      </c>
      <c r="L11" s="186">
        <v>868.964</v>
      </c>
      <c r="M11" s="107">
        <v>126628.6</v>
      </c>
      <c r="N11" s="137">
        <v>11516.5</v>
      </c>
    </row>
    <row r="12" spans="1:14" ht="13.5" thickBot="1">
      <c r="A12" s="20" t="s">
        <v>2</v>
      </c>
      <c r="B12" s="124"/>
      <c r="C12" s="218">
        <f>SUM(C13:C15)</f>
        <v>2624.095</v>
      </c>
      <c r="D12" s="234">
        <f>SUM(D13:D15)</f>
        <v>738374.2</v>
      </c>
      <c r="E12" s="31">
        <f>SUM(E13:E15)</f>
        <v>25268.100000000002</v>
      </c>
      <c r="F12" s="136">
        <f t="shared" si="0"/>
        <v>763642.2999999999</v>
      </c>
      <c r="G12" s="47">
        <f t="shared" si="2"/>
        <v>0.2149985383250516</v>
      </c>
      <c r="H12" s="23">
        <f t="shared" si="3"/>
        <v>0.2501381838167949</v>
      </c>
      <c r="I12" s="172">
        <f aca="true" t="shared" si="4" ref="I12:N12">SUM(I13:I15)</f>
        <v>2043.497</v>
      </c>
      <c r="J12" s="36">
        <f t="shared" si="4"/>
        <v>633040</v>
      </c>
      <c r="K12" s="31">
        <f t="shared" si="4"/>
        <v>9576.8</v>
      </c>
      <c r="L12" s="189">
        <f t="shared" si="4"/>
        <v>580.598</v>
      </c>
      <c r="M12" s="108">
        <f t="shared" si="4"/>
        <v>105334.3</v>
      </c>
      <c r="N12" s="167">
        <f t="shared" si="4"/>
        <v>15691.3</v>
      </c>
    </row>
    <row r="13" spans="1:14" ht="12.75">
      <c r="A13" s="6"/>
      <c r="B13" s="16" t="s">
        <v>3</v>
      </c>
      <c r="C13" s="216">
        <v>591.587</v>
      </c>
      <c r="D13" s="127">
        <v>171809</v>
      </c>
      <c r="E13" s="29">
        <v>2674.8</v>
      </c>
      <c r="F13" s="137">
        <f t="shared" si="0"/>
        <v>174483.8</v>
      </c>
      <c r="G13" s="45">
        <f t="shared" si="2"/>
        <v>0.048470173637807444</v>
      </c>
      <c r="H13" s="26">
        <f t="shared" si="3"/>
        <v>0.0582035385626688</v>
      </c>
      <c r="I13" s="168">
        <v>483.244</v>
      </c>
      <c r="J13" s="34">
        <v>153484.6</v>
      </c>
      <c r="K13" s="29">
        <v>688</v>
      </c>
      <c r="L13" s="185">
        <v>108.343</v>
      </c>
      <c r="M13" s="106">
        <v>18324.5</v>
      </c>
      <c r="N13" s="136">
        <v>1986.8</v>
      </c>
    </row>
    <row r="14" spans="1:14" ht="13.5" thickBot="1">
      <c r="A14" s="6"/>
      <c r="B14" s="18" t="s">
        <v>4</v>
      </c>
      <c r="C14" s="217">
        <v>1044.925</v>
      </c>
      <c r="D14" s="126">
        <v>303061.9</v>
      </c>
      <c r="E14" s="30">
        <v>10903.6</v>
      </c>
      <c r="F14" s="138">
        <f t="shared" si="0"/>
        <v>313965.5</v>
      </c>
      <c r="G14" s="46">
        <f t="shared" si="2"/>
        <v>0.085613267682498</v>
      </c>
      <c r="H14" s="27">
        <f t="shared" si="3"/>
        <v>0.10266793348151539</v>
      </c>
      <c r="I14" s="177">
        <v>801.533</v>
      </c>
      <c r="J14" s="35">
        <v>259312.4</v>
      </c>
      <c r="K14" s="30">
        <v>4681.6</v>
      </c>
      <c r="L14" s="194">
        <v>243.392</v>
      </c>
      <c r="M14" s="107">
        <v>43749.5</v>
      </c>
      <c r="N14" s="137">
        <v>6222</v>
      </c>
    </row>
    <row r="15" spans="1:14" ht="13.5" thickBot="1">
      <c r="A15" s="6"/>
      <c r="B15" s="20" t="s">
        <v>5</v>
      </c>
      <c r="C15" s="218">
        <v>987.583</v>
      </c>
      <c r="D15" s="234">
        <v>263503.3</v>
      </c>
      <c r="E15" s="31">
        <v>11689.7</v>
      </c>
      <c r="F15" s="136">
        <f t="shared" si="0"/>
        <v>275193</v>
      </c>
      <c r="G15" s="47">
        <f t="shared" si="2"/>
        <v>0.0809150970047462</v>
      </c>
      <c r="H15" s="23">
        <f t="shared" si="3"/>
        <v>0.08926671177261078</v>
      </c>
      <c r="I15" s="172">
        <v>758.72</v>
      </c>
      <c r="J15" s="36">
        <v>220243</v>
      </c>
      <c r="K15" s="31">
        <v>4207.2</v>
      </c>
      <c r="L15" s="189">
        <v>228.863</v>
      </c>
      <c r="M15" s="108">
        <v>43260.3</v>
      </c>
      <c r="N15" s="138">
        <v>7482.5</v>
      </c>
    </row>
    <row r="16" spans="1:14" ht="12.75">
      <c r="A16" s="16" t="s">
        <v>6</v>
      </c>
      <c r="B16" s="122"/>
      <c r="C16" s="216">
        <v>74.348</v>
      </c>
      <c r="D16" s="127">
        <v>22144.1</v>
      </c>
      <c r="E16" s="29">
        <v>1373.3</v>
      </c>
      <c r="F16" s="146">
        <f aca="true" t="shared" si="5" ref="F16:F26">SUM(E16+D16)</f>
        <v>23517.399999999998</v>
      </c>
      <c r="G16" s="45">
        <f t="shared" si="2"/>
        <v>0.006091513960962137</v>
      </c>
      <c r="H16" s="26">
        <f t="shared" si="3"/>
        <v>0.007501731447628436</v>
      </c>
      <c r="I16" s="168">
        <v>56.715</v>
      </c>
      <c r="J16" s="34">
        <v>19042</v>
      </c>
      <c r="K16" s="29">
        <v>863.9</v>
      </c>
      <c r="L16" s="185">
        <v>17.633</v>
      </c>
      <c r="M16" s="106">
        <v>3102.2</v>
      </c>
      <c r="N16" s="136">
        <v>509.5</v>
      </c>
    </row>
    <row r="17" spans="1:14" ht="13.5" thickBot="1">
      <c r="A17" s="140" t="s">
        <v>7</v>
      </c>
      <c r="B17" s="144"/>
      <c r="C17" s="219">
        <v>780.854</v>
      </c>
      <c r="D17" s="235">
        <v>209751.3</v>
      </c>
      <c r="E17" s="145">
        <v>10953.9</v>
      </c>
      <c r="F17" s="152">
        <f t="shared" si="5"/>
        <v>220705.19999999998</v>
      </c>
      <c r="G17" s="149">
        <f t="shared" si="2"/>
        <v>0.06397728308055535</v>
      </c>
      <c r="H17" s="142">
        <f t="shared" si="3"/>
        <v>0.07105720816790687</v>
      </c>
      <c r="I17" s="183">
        <v>639.273</v>
      </c>
      <c r="J17" s="141">
        <v>185243.4</v>
      </c>
      <c r="K17" s="145">
        <v>661.3</v>
      </c>
      <c r="L17" s="200">
        <v>141.581</v>
      </c>
      <c r="M17" s="147">
        <v>24507.8</v>
      </c>
      <c r="N17" s="146">
        <v>10292.5</v>
      </c>
    </row>
    <row r="18" spans="1:14" ht="13.5" thickBot="1">
      <c r="A18" s="117" t="s">
        <v>8</v>
      </c>
      <c r="B18" s="131"/>
      <c r="C18" s="220">
        <f>C19+C20</f>
        <v>1721.999</v>
      </c>
      <c r="D18" s="237">
        <f>D19+D20</f>
        <v>274563.8</v>
      </c>
      <c r="E18" s="33">
        <f>E19+E20</f>
        <v>8809</v>
      </c>
      <c r="F18" s="136">
        <f t="shared" si="5"/>
        <v>283372.8</v>
      </c>
      <c r="G18" s="49">
        <f t="shared" si="2"/>
        <v>0.141087600867042</v>
      </c>
      <c r="H18" s="28">
        <f t="shared" si="3"/>
        <v>0.09301366471612595</v>
      </c>
      <c r="I18" s="174">
        <f aca="true" t="shared" si="6" ref="I18:N18">I19+I20</f>
        <v>208.871</v>
      </c>
      <c r="J18" s="38">
        <f t="shared" si="6"/>
        <v>49738.6</v>
      </c>
      <c r="K18" s="33">
        <f t="shared" si="6"/>
        <v>800.1</v>
      </c>
      <c r="L18" s="191">
        <f t="shared" si="6"/>
        <v>1513.1280000000002</v>
      </c>
      <c r="M18" s="112">
        <f t="shared" si="6"/>
        <v>224825.2</v>
      </c>
      <c r="N18" s="152">
        <f t="shared" si="6"/>
        <v>8008.9</v>
      </c>
    </row>
    <row r="19" spans="1:14" ht="13.5" thickBot="1">
      <c r="A19" s="9"/>
      <c r="B19" s="16" t="s">
        <v>9</v>
      </c>
      <c r="C19" s="221">
        <v>1243.249</v>
      </c>
      <c r="D19" s="127">
        <v>183284.4</v>
      </c>
      <c r="E19" s="29">
        <v>4018.2</v>
      </c>
      <c r="F19" s="138">
        <f t="shared" si="5"/>
        <v>187302.6</v>
      </c>
      <c r="G19" s="45">
        <f t="shared" si="2"/>
        <v>0.1018624393454056</v>
      </c>
      <c r="H19" s="26">
        <f t="shared" si="3"/>
        <v>0.062091046704978274</v>
      </c>
      <c r="I19" s="176">
        <v>0</v>
      </c>
      <c r="J19" s="34">
        <v>0</v>
      </c>
      <c r="K19" s="29">
        <v>24.5</v>
      </c>
      <c r="L19" s="193">
        <v>1243.249</v>
      </c>
      <c r="M19" s="106">
        <v>183284.4</v>
      </c>
      <c r="N19" s="136">
        <v>3993.8</v>
      </c>
    </row>
    <row r="20" spans="1:14" ht="13.5" thickBot="1">
      <c r="A20" s="7"/>
      <c r="B20" s="20" t="s">
        <v>25</v>
      </c>
      <c r="C20" s="218">
        <v>478.75</v>
      </c>
      <c r="D20" s="234">
        <v>91279.4</v>
      </c>
      <c r="E20" s="31">
        <v>4790.8</v>
      </c>
      <c r="F20" s="153">
        <f t="shared" si="5"/>
        <v>96070.2</v>
      </c>
      <c r="G20" s="47">
        <f t="shared" si="2"/>
        <v>0.0392251615216364</v>
      </c>
      <c r="H20" s="23">
        <f t="shared" si="3"/>
        <v>0.03092261801114767</v>
      </c>
      <c r="I20" s="172">
        <v>208.871</v>
      </c>
      <c r="J20" s="36">
        <v>49738.6</v>
      </c>
      <c r="K20" s="31">
        <v>775.6</v>
      </c>
      <c r="L20" s="189">
        <v>269.879</v>
      </c>
      <c r="M20" s="108">
        <v>41540.8</v>
      </c>
      <c r="N20" s="138">
        <v>4015.1</v>
      </c>
    </row>
    <row r="21" spans="1:14" ht="13.5" thickBot="1">
      <c r="A21" s="10" t="s">
        <v>50</v>
      </c>
      <c r="B21" s="125"/>
      <c r="C21" s="222">
        <f>SUM(C22:C27)</f>
        <v>1015.1500000000001</v>
      </c>
      <c r="D21" s="241">
        <f>SUM(D22:D27)</f>
        <v>251557.80000000002</v>
      </c>
      <c r="E21" s="32">
        <f>SUM(E22:E27)</f>
        <v>12346.5</v>
      </c>
      <c r="F21" s="136">
        <f t="shared" si="5"/>
        <v>263904.30000000005</v>
      </c>
      <c r="G21" s="48">
        <f t="shared" si="2"/>
        <v>0.08317372891632208</v>
      </c>
      <c r="H21" s="24">
        <f t="shared" si="3"/>
        <v>0.08521994839059727</v>
      </c>
      <c r="I21" s="181">
        <f aca="true" t="shared" si="7" ref="I21:N21">SUM(I22:I27)</f>
        <v>909.847</v>
      </c>
      <c r="J21" s="37">
        <f t="shared" si="7"/>
        <v>232828.3</v>
      </c>
      <c r="K21" s="32">
        <f t="shared" si="7"/>
        <v>7796.3</v>
      </c>
      <c r="L21" s="198">
        <f t="shared" si="7"/>
        <v>105.303</v>
      </c>
      <c r="M21" s="110">
        <f t="shared" si="7"/>
        <v>18729.4</v>
      </c>
      <c r="N21" s="153">
        <f t="shared" si="7"/>
        <v>4550.200000000001</v>
      </c>
    </row>
    <row r="22" spans="1:14" ht="12.75">
      <c r="A22" s="6"/>
      <c r="B22" s="16" t="s">
        <v>10</v>
      </c>
      <c r="C22" s="221">
        <v>418.903</v>
      </c>
      <c r="D22" s="127">
        <v>91536.6</v>
      </c>
      <c r="E22" s="29">
        <v>1277.9</v>
      </c>
      <c r="F22" s="137">
        <f t="shared" si="5"/>
        <v>92814.5</v>
      </c>
      <c r="G22" s="45">
        <f t="shared" si="2"/>
        <v>0.034321750050962</v>
      </c>
      <c r="H22" s="26">
        <f t="shared" si="3"/>
        <v>0.031009749361183576</v>
      </c>
      <c r="I22" s="176">
        <v>414.846</v>
      </c>
      <c r="J22" s="34">
        <v>90862.1</v>
      </c>
      <c r="K22" s="29">
        <v>1026</v>
      </c>
      <c r="L22" s="193">
        <v>4.057</v>
      </c>
      <c r="M22" s="106">
        <v>674.4</v>
      </c>
      <c r="N22" s="136">
        <v>251.9</v>
      </c>
    </row>
    <row r="23" spans="1:14" ht="12.75">
      <c r="A23" s="6"/>
      <c r="B23" s="18" t="s">
        <v>11</v>
      </c>
      <c r="C23" s="217">
        <v>453.958</v>
      </c>
      <c r="D23" s="126">
        <v>126889</v>
      </c>
      <c r="E23" s="30">
        <v>4266.5</v>
      </c>
      <c r="F23" s="137">
        <f t="shared" si="5"/>
        <v>131155.5</v>
      </c>
      <c r="G23" s="46">
        <f t="shared" si="2"/>
        <v>0.037193892165094555</v>
      </c>
      <c r="H23" s="27">
        <f t="shared" si="3"/>
        <v>0.04298604150352124</v>
      </c>
      <c r="I23" s="177">
        <v>398.348</v>
      </c>
      <c r="J23" s="35">
        <v>116130.1</v>
      </c>
      <c r="K23" s="30">
        <v>2549.1</v>
      </c>
      <c r="L23" s="194">
        <v>55.61</v>
      </c>
      <c r="M23" s="107">
        <v>10758.9</v>
      </c>
      <c r="N23" s="137">
        <v>1717.4</v>
      </c>
    </row>
    <row r="24" spans="1:14" ht="12.75">
      <c r="A24" s="6"/>
      <c r="B24" s="18" t="s">
        <v>12</v>
      </c>
      <c r="C24" s="217">
        <v>5.344</v>
      </c>
      <c r="D24" s="126">
        <v>1386</v>
      </c>
      <c r="E24" s="30">
        <v>86.2</v>
      </c>
      <c r="F24" s="137">
        <f t="shared" si="5"/>
        <v>1472.2</v>
      </c>
      <c r="G24" s="46">
        <f t="shared" si="2"/>
        <v>0.0004378470249015665</v>
      </c>
      <c r="H24" s="27">
        <f t="shared" si="3"/>
        <v>0.0004695336358855412</v>
      </c>
      <c r="I24" s="177">
        <v>4.956</v>
      </c>
      <c r="J24" s="35">
        <v>1343.8</v>
      </c>
      <c r="K24" s="30">
        <v>67</v>
      </c>
      <c r="L24" s="194">
        <v>0.388</v>
      </c>
      <c r="M24" s="107">
        <v>42.2</v>
      </c>
      <c r="N24" s="137">
        <v>19.2</v>
      </c>
    </row>
    <row r="25" spans="1:14" ht="12.75">
      <c r="A25" s="6"/>
      <c r="B25" s="18" t="s">
        <v>13</v>
      </c>
      <c r="C25" s="217">
        <v>136.945</v>
      </c>
      <c r="D25" s="126">
        <v>31746.2</v>
      </c>
      <c r="E25" s="30">
        <v>6670.4</v>
      </c>
      <c r="F25" s="137">
        <f t="shared" si="5"/>
        <v>38416.6</v>
      </c>
      <c r="G25" s="46">
        <f t="shared" si="2"/>
        <v>0.011220239675363963</v>
      </c>
      <c r="H25" s="27">
        <f t="shared" si="3"/>
        <v>0.010754623890006905</v>
      </c>
      <c r="I25" s="177">
        <v>91.697</v>
      </c>
      <c r="J25" s="35">
        <v>24492.3</v>
      </c>
      <c r="K25" s="30">
        <v>4149.5</v>
      </c>
      <c r="L25" s="194">
        <v>45.248</v>
      </c>
      <c r="M25" s="107">
        <v>7253.9</v>
      </c>
      <c r="N25" s="137">
        <v>2520.9</v>
      </c>
    </row>
    <row r="26" spans="1:14" ht="13.5" thickBot="1">
      <c r="A26" s="6"/>
      <c r="B26" s="18" t="s">
        <v>14</v>
      </c>
      <c r="C26" s="217">
        <v>0</v>
      </c>
      <c r="D26" s="126">
        <v>0</v>
      </c>
      <c r="E26" s="30">
        <v>0</v>
      </c>
      <c r="F26" s="138">
        <f t="shared" si="5"/>
        <v>0</v>
      </c>
      <c r="G26" s="46">
        <f t="shared" si="2"/>
        <v>0</v>
      </c>
      <c r="H26" s="27">
        <f t="shared" si="3"/>
        <v>0</v>
      </c>
      <c r="I26" s="177">
        <v>0</v>
      </c>
      <c r="J26" s="35">
        <v>0</v>
      </c>
      <c r="K26" s="30">
        <v>0</v>
      </c>
      <c r="L26" s="194">
        <v>0</v>
      </c>
      <c r="M26" s="107">
        <v>0</v>
      </c>
      <c r="N26" s="137">
        <v>0</v>
      </c>
    </row>
    <row r="27" spans="1:14" ht="13.5" thickBot="1">
      <c r="A27" s="6"/>
      <c r="B27" s="20" t="s">
        <v>15</v>
      </c>
      <c r="C27" s="223">
        <v>0</v>
      </c>
      <c r="D27" s="234">
        <v>0</v>
      </c>
      <c r="E27" s="31">
        <v>45.5</v>
      </c>
      <c r="F27" s="153">
        <v>0</v>
      </c>
      <c r="G27" s="47">
        <f t="shared" si="2"/>
        <v>0</v>
      </c>
      <c r="H27" s="23">
        <f t="shared" si="3"/>
        <v>0</v>
      </c>
      <c r="I27" s="178">
        <v>0</v>
      </c>
      <c r="J27" s="36">
        <v>0</v>
      </c>
      <c r="K27" s="31">
        <v>4.7</v>
      </c>
      <c r="L27" s="195">
        <v>0</v>
      </c>
      <c r="M27" s="108">
        <v>0</v>
      </c>
      <c r="N27" s="138">
        <v>40.8</v>
      </c>
    </row>
    <row r="28" spans="1:14" ht="13.5" thickBot="1">
      <c r="A28" s="10" t="s">
        <v>20</v>
      </c>
      <c r="B28" s="10"/>
      <c r="C28" s="222">
        <f>C29</f>
        <v>206.049</v>
      </c>
      <c r="D28" s="241">
        <f>D29</f>
        <v>46123.5</v>
      </c>
      <c r="E28" s="32">
        <f>E29</f>
        <v>440.3</v>
      </c>
      <c r="F28" s="152">
        <f aca="true" t="shared" si="8" ref="F28:F36">SUM(E28+D28)</f>
        <v>46563.8</v>
      </c>
      <c r="G28" s="48">
        <f t="shared" si="2"/>
        <v>0.016882099856650984</v>
      </c>
      <c r="H28" s="24">
        <f t="shared" si="3"/>
        <v>0.015625205378619597</v>
      </c>
      <c r="I28" s="181">
        <f aca="true" t="shared" si="9" ref="I28:N28">I29</f>
        <v>128.214</v>
      </c>
      <c r="J28" s="37">
        <f t="shared" si="9"/>
        <v>32603.2</v>
      </c>
      <c r="K28" s="32">
        <f t="shared" si="9"/>
        <v>210.3</v>
      </c>
      <c r="L28" s="198">
        <f t="shared" si="9"/>
        <v>77.835</v>
      </c>
      <c r="M28" s="110">
        <f t="shared" si="9"/>
        <v>13520.3</v>
      </c>
      <c r="N28" s="153">
        <f t="shared" si="9"/>
        <v>230</v>
      </c>
    </row>
    <row r="29" spans="1:14" ht="13.5" thickBot="1">
      <c r="A29" s="10"/>
      <c r="B29" s="10" t="s">
        <v>21</v>
      </c>
      <c r="C29" s="224">
        <v>206.049</v>
      </c>
      <c r="D29" s="237">
        <v>46123.5</v>
      </c>
      <c r="E29" s="33">
        <v>440.3</v>
      </c>
      <c r="F29" s="153">
        <f t="shared" si="8"/>
        <v>46563.8</v>
      </c>
      <c r="G29" s="49">
        <f t="shared" si="2"/>
        <v>0.016882099856650984</v>
      </c>
      <c r="H29" s="28">
        <f t="shared" si="3"/>
        <v>0.015625205378619597</v>
      </c>
      <c r="I29" s="180">
        <v>128.214</v>
      </c>
      <c r="J29" s="38">
        <v>32603.2</v>
      </c>
      <c r="K29" s="33">
        <v>210.3</v>
      </c>
      <c r="L29" s="197">
        <v>77.835</v>
      </c>
      <c r="M29" s="112">
        <v>13520.3</v>
      </c>
      <c r="N29" s="152">
        <v>230</v>
      </c>
    </row>
    <row r="30" spans="1:14" ht="13.5" thickBot="1">
      <c r="A30" s="8" t="s">
        <v>16</v>
      </c>
      <c r="B30" s="118"/>
      <c r="C30" s="222">
        <f>SUM(C31:C35)</f>
        <v>89.231</v>
      </c>
      <c r="D30" s="241">
        <f>SUM(D31:D35)</f>
        <v>24725.6</v>
      </c>
      <c r="E30" s="32">
        <f>SUM(E31:E35)</f>
        <v>2113.2</v>
      </c>
      <c r="F30" s="136">
        <f t="shared" si="8"/>
        <v>26838.8</v>
      </c>
      <c r="G30" s="48">
        <f t="shared" si="2"/>
        <v>0.007310914648014909</v>
      </c>
      <c r="H30" s="24">
        <f t="shared" si="3"/>
        <v>0.008376263252129536</v>
      </c>
      <c r="I30" s="181">
        <f aca="true" t="shared" si="10" ref="I30:N30">SUM(I31:I35)</f>
        <v>56.685</v>
      </c>
      <c r="J30" s="37">
        <f t="shared" si="10"/>
        <v>16931.6</v>
      </c>
      <c r="K30" s="109">
        <f t="shared" si="10"/>
        <v>61.2</v>
      </c>
      <c r="L30" s="198">
        <f t="shared" si="10"/>
        <v>32.54600000000001</v>
      </c>
      <c r="M30" s="110">
        <f t="shared" si="10"/>
        <v>7794</v>
      </c>
      <c r="N30" s="153">
        <f t="shared" si="10"/>
        <v>2052</v>
      </c>
    </row>
    <row r="31" spans="1:14" ht="12.75">
      <c r="A31" s="9"/>
      <c r="B31" s="16" t="s">
        <v>17</v>
      </c>
      <c r="C31" s="221">
        <v>9.098</v>
      </c>
      <c r="D31" s="127">
        <v>2406.8</v>
      </c>
      <c r="E31" s="29">
        <v>1172.1</v>
      </c>
      <c r="F31" s="137">
        <f t="shared" si="8"/>
        <v>3578.9</v>
      </c>
      <c r="G31" s="45">
        <f t="shared" si="2"/>
        <v>0.0007454214507025546</v>
      </c>
      <c r="H31" s="26">
        <f t="shared" si="3"/>
        <v>0.0008153488851726701</v>
      </c>
      <c r="I31" s="176">
        <v>0</v>
      </c>
      <c r="J31" s="34">
        <v>0</v>
      </c>
      <c r="K31" s="29">
        <v>0</v>
      </c>
      <c r="L31" s="193">
        <v>9.098</v>
      </c>
      <c r="M31" s="106">
        <v>2406.8</v>
      </c>
      <c r="N31" s="136">
        <v>1172.1</v>
      </c>
    </row>
    <row r="32" spans="1:14" ht="12.75">
      <c r="A32" s="6"/>
      <c r="B32" s="18" t="s">
        <v>22</v>
      </c>
      <c r="C32" s="217">
        <v>67.735</v>
      </c>
      <c r="D32" s="126">
        <v>19399.1</v>
      </c>
      <c r="E32" s="30">
        <v>259.1</v>
      </c>
      <c r="F32" s="137">
        <f t="shared" si="8"/>
        <v>19658.199999999997</v>
      </c>
      <c r="G32" s="46">
        <f t="shared" si="2"/>
        <v>0.005549694654136902</v>
      </c>
      <c r="H32" s="27">
        <f t="shared" si="3"/>
        <v>0.006571810934997982</v>
      </c>
      <c r="I32" s="177">
        <v>56.685</v>
      </c>
      <c r="J32" s="35">
        <v>16931.6</v>
      </c>
      <c r="K32" s="30">
        <v>61.2</v>
      </c>
      <c r="L32" s="194">
        <v>11.05</v>
      </c>
      <c r="M32" s="107">
        <v>2467.5</v>
      </c>
      <c r="N32" s="137">
        <v>197.9</v>
      </c>
    </row>
    <row r="33" spans="1:14" ht="12.75">
      <c r="A33" s="6"/>
      <c r="B33" s="18" t="s">
        <v>24</v>
      </c>
      <c r="C33" s="217">
        <v>3.5</v>
      </c>
      <c r="D33" s="126">
        <v>707</v>
      </c>
      <c r="E33" s="30">
        <v>30.5</v>
      </c>
      <c r="F33" s="137">
        <f t="shared" si="8"/>
        <v>737.5</v>
      </c>
      <c r="G33" s="46">
        <f t="shared" si="2"/>
        <v>0.00028676358292580137</v>
      </c>
      <c r="H33" s="27">
        <f t="shared" si="3"/>
        <v>0.00023950958194161447</v>
      </c>
      <c r="I33" s="184">
        <v>0</v>
      </c>
      <c r="J33" s="35">
        <v>0</v>
      </c>
      <c r="K33" s="30">
        <v>0</v>
      </c>
      <c r="L33" s="194">
        <v>3.5</v>
      </c>
      <c r="M33" s="107">
        <v>707</v>
      </c>
      <c r="N33" s="137">
        <v>30.5</v>
      </c>
    </row>
    <row r="34" spans="1:14" ht="13.5" thickBot="1">
      <c r="A34" s="6"/>
      <c r="B34" s="18" t="s">
        <v>23</v>
      </c>
      <c r="C34" s="217">
        <v>8.898</v>
      </c>
      <c r="D34" s="126">
        <v>2212.7</v>
      </c>
      <c r="E34" s="30">
        <v>651.5</v>
      </c>
      <c r="F34" s="138">
        <f t="shared" si="8"/>
        <v>2864.2</v>
      </c>
      <c r="G34" s="46">
        <f t="shared" si="2"/>
        <v>0.0007290349602496515</v>
      </c>
      <c r="H34" s="27">
        <f t="shared" si="3"/>
        <v>0.0007495938500172706</v>
      </c>
      <c r="I34" s="177">
        <v>0</v>
      </c>
      <c r="J34" s="35">
        <v>0</v>
      </c>
      <c r="K34" s="30">
        <v>0</v>
      </c>
      <c r="L34" s="194">
        <v>8.898</v>
      </c>
      <c r="M34" s="107">
        <v>2212.7</v>
      </c>
      <c r="N34" s="137">
        <v>651.5</v>
      </c>
    </row>
    <row r="35" spans="1:14" ht="13.5" thickBot="1">
      <c r="A35" s="6"/>
      <c r="B35" s="20" t="s">
        <v>18</v>
      </c>
      <c r="C35" s="223">
        <v>0</v>
      </c>
      <c r="D35" s="234">
        <v>0</v>
      </c>
      <c r="E35" s="31">
        <v>0</v>
      </c>
      <c r="F35" s="138">
        <f t="shared" si="8"/>
        <v>0</v>
      </c>
      <c r="G35" s="47">
        <f t="shared" si="2"/>
        <v>0</v>
      </c>
      <c r="H35" s="23">
        <f t="shared" si="3"/>
        <v>0</v>
      </c>
      <c r="I35" s="178">
        <v>0</v>
      </c>
      <c r="J35" s="36">
        <v>0</v>
      </c>
      <c r="K35" s="31">
        <v>0</v>
      </c>
      <c r="L35" s="195">
        <v>0</v>
      </c>
      <c r="M35" s="108">
        <v>0</v>
      </c>
      <c r="N35" s="138">
        <v>0</v>
      </c>
    </row>
    <row r="36" spans="1:14" ht="13.5" thickBot="1">
      <c r="A36" s="10" t="s">
        <v>19</v>
      </c>
      <c r="B36" s="125"/>
      <c r="C36" s="222">
        <v>40.8</v>
      </c>
      <c r="D36" s="241">
        <v>8120.8</v>
      </c>
      <c r="E36" s="32">
        <v>900.1</v>
      </c>
      <c r="F36" s="153">
        <f t="shared" si="8"/>
        <v>9020.9</v>
      </c>
      <c r="G36" s="48">
        <f t="shared" si="2"/>
        <v>0.0033428440523921984</v>
      </c>
      <c r="H36" s="24">
        <f t="shared" si="3"/>
        <v>0.002751074134415082</v>
      </c>
      <c r="I36" s="181">
        <v>0</v>
      </c>
      <c r="J36" s="37">
        <v>0</v>
      </c>
      <c r="K36" s="32">
        <v>0</v>
      </c>
      <c r="L36" s="198">
        <v>40.8</v>
      </c>
      <c r="M36" s="110">
        <v>8120.8</v>
      </c>
      <c r="N36" s="153">
        <v>900.1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 xml:space="preserve">&amp;R&amp;"Arial,Kurzíva"Výroční zpráva o stavu a rozvoji vzdělávací soustavy v Královéhradeckém kraji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51" t="s">
        <v>59</v>
      </c>
    </row>
    <row r="2" ht="12.75">
      <c r="A2" t="s">
        <v>63</v>
      </c>
    </row>
    <row r="4" ht="12.75">
      <c r="A4" s="52" t="s">
        <v>58</v>
      </c>
    </row>
    <row r="5" ht="12.75">
      <c r="A5" s="4"/>
    </row>
    <row r="6" ht="12.75">
      <c r="A6" s="13" t="s">
        <v>52</v>
      </c>
    </row>
    <row r="7" ht="13.5" thickBot="1">
      <c r="A7" s="13"/>
    </row>
    <row r="8" spans="3:11" ht="13.5" thickBot="1">
      <c r="C8" s="61" t="s">
        <v>34</v>
      </c>
      <c r="D8" s="62"/>
      <c r="E8" s="63"/>
      <c r="F8" s="61" t="s">
        <v>35</v>
      </c>
      <c r="G8" s="62"/>
      <c r="H8" s="63"/>
      <c r="I8" s="252" t="s">
        <v>46</v>
      </c>
      <c r="J8" s="253"/>
      <c r="K8" s="254"/>
    </row>
    <row r="9" spans="1:11" ht="51.75" thickBot="1">
      <c r="A9" s="54" t="s">
        <v>36</v>
      </c>
      <c r="B9" s="55"/>
      <c r="C9" s="64" t="s">
        <v>31</v>
      </c>
      <c r="D9" s="65" t="s">
        <v>32</v>
      </c>
      <c r="E9" s="66" t="s">
        <v>33</v>
      </c>
      <c r="F9" s="64" t="s">
        <v>31</v>
      </c>
      <c r="G9" s="65" t="s">
        <v>32</v>
      </c>
      <c r="H9" s="67" t="s">
        <v>33</v>
      </c>
      <c r="I9" s="68" t="s">
        <v>47</v>
      </c>
      <c r="J9" s="69" t="s">
        <v>48</v>
      </c>
      <c r="K9" s="67" t="s">
        <v>49</v>
      </c>
    </row>
    <row r="10" spans="1:11" ht="13.5" thickBot="1">
      <c r="A10" s="44" t="s">
        <v>37</v>
      </c>
      <c r="B10" s="5"/>
      <c r="C10" s="70">
        <f>'tab. 4a platy_kraj'!D9/'tab. 4a platy_kraj'!C9/12*1000</f>
        <v>21836.774472552177</v>
      </c>
      <c r="D10" s="71">
        <f>'tab. 4a platy_kraj'!J9/'tab. 4a platy_kraj'!I9/12*1000</f>
        <v>24868.465119424003</v>
      </c>
      <c r="E10" s="72">
        <f>'tab. 4a platy_kraj'!M9/'tab. 4a platy_kraj'!L9/12*1000</f>
        <v>14462.806872595096</v>
      </c>
      <c r="F10" s="70">
        <f>'tab. 4b platy obec'!D9/'tab. 4b platy obec'!C9/12*1000</f>
        <v>19204.904515424358</v>
      </c>
      <c r="G10" s="71">
        <f>'tab. 4b platy obec'!J9/'tab. 4b platy obec'!I9/12*1000</f>
        <v>22642.509161586546</v>
      </c>
      <c r="H10" s="72">
        <f>'tab. 4b platy obec'!M9/'tab. 4b platy obec'!L9/12*1000</f>
        <v>12015.745909112702</v>
      </c>
      <c r="I10" s="73">
        <f>'tab. 4c platy_celk'!D9/'tab. 4c platy_celk'!C9/12*1000</f>
        <v>20154.4628825235</v>
      </c>
      <c r="J10" s="74">
        <f>'tab. 4c platy_celk'!J9/'tab. 4c platy_celk'!I9/12*1000</f>
        <v>23469.590415511746</v>
      </c>
      <c r="K10" s="75">
        <f>'tab. 4c platy_celk'!M9/'tab. 4c platy_celk'!L9/12*1000</f>
        <v>12840.478519083996</v>
      </c>
    </row>
    <row r="11" spans="1:11" ht="12.75">
      <c r="A11" s="16" t="s">
        <v>0</v>
      </c>
      <c r="B11" s="17"/>
      <c r="C11" s="76">
        <v>0</v>
      </c>
      <c r="D11" s="77">
        <v>0</v>
      </c>
      <c r="E11" s="78">
        <v>0</v>
      </c>
      <c r="F11" s="76">
        <f>'tab. 4b platy obec'!D10/'tab. 4b platy obec'!C10/12*1000</f>
        <v>17074.448099419493</v>
      </c>
      <c r="G11" s="77">
        <f>'tab. 4b platy obec'!J10/'tab. 4b platy obec'!I10/12*1000</f>
        <v>19276.906591641677</v>
      </c>
      <c r="H11" s="78">
        <f>'tab. 4b platy obec'!M10/'tab. 4b platy obec'!L10/12*1000</f>
        <v>10505.444574415344</v>
      </c>
      <c r="I11" s="76">
        <f>'tab. 4c platy_celk'!D10/'tab. 4c platy_celk'!C10/12*1000</f>
        <v>17074.446194090313</v>
      </c>
      <c r="J11" s="77">
        <f>'tab. 4c platy_celk'!J10/'tab. 4c platy_celk'!I10/12*1000</f>
        <v>19276.904634604125</v>
      </c>
      <c r="K11" s="161">
        <f>'tab. 4c platy_celk'!M10/'tab. 4c platy_celk'!L10/12*1000</f>
        <v>10505.442823310397</v>
      </c>
    </row>
    <row r="12" spans="1:11" ht="12.75">
      <c r="A12" s="18" t="s">
        <v>1</v>
      </c>
      <c r="B12" s="19"/>
      <c r="C12" s="79">
        <v>0</v>
      </c>
      <c r="D12" s="80">
        <v>0</v>
      </c>
      <c r="E12" s="81">
        <v>0</v>
      </c>
      <c r="F12" s="79">
        <f>'tab. 4b platy obec'!D11/'tab. 4b platy obec'!C11/12*1000</f>
        <v>21683.82744163279</v>
      </c>
      <c r="G12" s="80">
        <f>'tab. 4b platy obec'!J11/'tab. 4b platy obec'!I11/12*1000</f>
        <v>24377.20932111392</v>
      </c>
      <c r="H12" s="81">
        <f>'tab. 4b platy obec'!M11/'tab. 4b platy obec'!L11/12*1000</f>
        <v>12143.640971701167</v>
      </c>
      <c r="I12" s="79">
        <f>'tab. 4c platy_celk'!D11/'tab. 4c platy_celk'!C11/12*1000</f>
        <v>21683.82820172145</v>
      </c>
      <c r="J12" s="80">
        <f>'tab. 4c platy_celk'!J11/'tab. 4c platy_celk'!I11/12*1000</f>
        <v>24377.208725478216</v>
      </c>
      <c r="K12" s="162">
        <f>'tab. 4c platy_celk'!M11/'tab. 4c platy_celk'!L11/12*1000</f>
        <v>12143.636943916357</v>
      </c>
    </row>
    <row r="13" spans="1:11" ht="13.5" thickBot="1">
      <c r="A13" s="20" t="s">
        <v>2</v>
      </c>
      <c r="B13" s="21"/>
      <c r="C13" s="82">
        <f>'tab. 4a platy_kraj'!D12/'tab. 4a platy_kraj'!C12/12*1000</f>
        <v>23448.534002516426</v>
      </c>
      <c r="D13" s="83">
        <f>'tab. 4a platy_kraj'!J12/'tab. 4a platy_kraj'!I12/12*1000</f>
        <v>25815.221692683343</v>
      </c>
      <c r="E13" s="84">
        <f>'tab. 4a platy_kraj'!M12/'tab. 4a platy_kraj'!L12/12*1000</f>
        <v>15118.641039066619</v>
      </c>
      <c r="F13" s="82">
        <v>0</v>
      </c>
      <c r="G13" s="83">
        <v>0</v>
      </c>
      <c r="H13" s="84">
        <v>0</v>
      </c>
      <c r="I13" s="82">
        <f>'tab. 4c platy_celk'!D12/'tab. 4c platy_celk'!C12/12*1000</f>
        <v>23448.534955225834</v>
      </c>
      <c r="J13" s="83">
        <f>'tab. 4c platy_celk'!J12/'tab. 4c platy_celk'!I12/12*1000</f>
        <v>25815.22426180872</v>
      </c>
      <c r="K13" s="163">
        <f>'tab. 4c platy_celk'!M12/'tab. 4c platy_celk'!L12/12*1000</f>
        <v>15118.650655588433</v>
      </c>
    </row>
    <row r="14" spans="1:11" ht="12.75">
      <c r="A14" s="6"/>
      <c r="B14" s="14" t="s">
        <v>3</v>
      </c>
      <c r="C14" s="76">
        <f>'tab. 4a platy_kraj'!D13/'tab. 4a platy_kraj'!C13/12*1000</f>
        <v>24201.712089684188</v>
      </c>
      <c r="D14" s="77">
        <f>'tab. 4a platy_kraj'!J13/'tab. 4a platy_kraj'!I13/12*1000</f>
        <v>26467.74696978476</v>
      </c>
      <c r="E14" s="78">
        <f>'tab. 4a platy_kraj'!M13/'tab. 4a platy_kraj'!L13/12*1000</f>
        <v>14094.480800174751</v>
      </c>
      <c r="F14" s="76">
        <v>0</v>
      </c>
      <c r="G14" s="77">
        <v>0</v>
      </c>
      <c r="H14" s="78">
        <v>0</v>
      </c>
      <c r="I14" s="76">
        <f>'tab. 4c platy_celk'!D13/'tab. 4c platy_celk'!C13/12*1000</f>
        <v>24201.709413267476</v>
      </c>
      <c r="J14" s="77">
        <f>'tab. 4c platy_celk'!J13/'tab. 4c platy_celk'!I13/12*1000</f>
        <v>26467.754040057058</v>
      </c>
      <c r="K14" s="161">
        <f>'tab. 4c platy_celk'!M13/'tab. 4c platy_celk'!L13/12*1000</f>
        <v>14094.511566660203</v>
      </c>
    </row>
    <row r="15" spans="1:11" ht="12.75">
      <c r="A15" s="6"/>
      <c r="B15" s="22" t="s">
        <v>4</v>
      </c>
      <c r="C15" s="88">
        <f>'tab. 4a platy_kraj'!D14/'tab. 4a platy_kraj'!C14/12*1000</f>
        <v>24169.348438085668</v>
      </c>
      <c r="D15" s="80">
        <f>'tab. 4a platy_kraj'!J14/'tab. 4a platy_kraj'!I14/12*1000</f>
        <v>26960.04458539657</v>
      </c>
      <c r="E15" s="81">
        <f>'tab. 4a platy_kraj'!M14/'tab. 4a platy_kraj'!L14/12*1000</f>
        <v>14979.091342361293</v>
      </c>
      <c r="F15" s="88">
        <v>0</v>
      </c>
      <c r="G15" s="80">
        <v>0</v>
      </c>
      <c r="H15" s="81">
        <v>0</v>
      </c>
      <c r="I15" s="79">
        <f>'tab. 4c platy_celk'!D14/'tab. 4c platy_celk'!C14/12*1000</f>
        <v>24169.350272348096</v>
      </c>
      <c r="J15" s="80">
        <f>'tab. 4c platy_celk'!J14/'tab. 4c platy_celk'!I14/12*1000</f>
        <v>26960.046144908152</v>
      </c>
      <c r="K15" s="162">
        <f>'tab. 4c platy_celk'!M14/'tab. 4c platy_celk'!L14/12*1000</f>
        <v>14979.094081426943</v>
      </c>
    </row>
    <row r="16" spans="1:11" ht="13.5" thickBot="1">
      <c r="A16" s="6"/>
      <c r="B16" s="15" t="s">
        <v>5</v>
      </c>
      <c r="C16" s="82">
        <f>'tab. 4a platy_kraj'!D15/'tab. 4a platy_kraj'!C15/12*1000</f>
        <v>22234.69436661695</v>
      </c>
      <c r="D16" s="83">
        <f>'tab. 4a platy_kraj'!J15/'tab. 4a platy_kraj'!I15/12*1000</f>
        <v>24190.192363454233</v>
      </c>
      <c r="E16" s="84">
        <f>'tab. 4a platy_kraj'!M15/'tab. 4a platy_kraj'!L15/12*1000</f>
        <v>15751.883950951735</v>
      </c>
      <c r="F16" s="82">
        <v>0</v>
      </c>
      <c r="G16" s="83">
        <v>0</v>
      </c>
      <c r="H16" s="84">
        <v>0</v>
      </c>
      <c r="I16" s="82">
        <f>'tab. 4c platy_celk'!D15/'tab. 4c platy_celk'!C15/12*1000</f>
        <v>22234.69656052538</v>
      </c>
      <c r="J16" s="83">
        <f>'tab. 4c platy_celk'!J15/'tab. 4c platy_celk'!I15/12*1000</f>
        <v>24190.193132292985</v>
      </c>
      <c r="K16" s="163">
        <f>'tab. 4c platy_celk'!M15/'tab. 4c platy_celk'!L15/12*1000</f>
        <v>15751.890869209965</v>
      </c>
    </row>
    <row r="17" spans="1:11" ht="12.75">
      <c r="A17" s="16" t="s">
        <v>6</v>
      </c>
      <c r="B17" s="17"/>
      <c r="C17" s="76">
        <f>'tab. 4a platy_kraj'!D16/'tab. 4a platy_kraj'!C16/12*1000</f>
        <v>24820.357194096232</v>
      </c>
      <c r="D17" s="77">
        <f>'tab. 4a platy_kraj'!J16/'tab. 4a platy_kraj'!I16/12*1000</f>
        <v>27979.042875194682</v>
      </c>
      <c r="E17" s="78">
        <f>'tab. 4a platy_kraj'!M16/'tab. 4a platy_kraj'!L16/12*1000</f>
        <v>14660.721374695173</v>
      </c>
      <c r="F17" s="76">
        <v>0</v>
      </c>
      <c r="G17" s="77">
        <v>0</v>
      </c>
      <c r="H17" s="78">
        <v>0</v>
      </c>
      <c r="I17" s="76">
        <f>'tab. 4c platy_celk'!D16/'tab. 4c platy_celk'!C16/12*1000</f>
        <v>24820.326931009124</v>
      </c>
      <c r="J17" s="77">
        <f>'tab. 4c platy_celk'!J16/'tab. 4c platy_celk'!I16/12*1000</f>
        <v>27979.0766698992</v>
      </c>
      <c r="K17" s="161">
        <f>'tab. 4c platy_celk'!M16/'tab. 4c platy_celk'!L16/12*1000</f>
        <v>14660.95767405811</v>
      </c>
    </row>
    <row r="18" spans="1:11" ht="12.75">
      <c r="A18" s="18" t="s">
        <v>7</v>
      </c>
      <c r="B18" s="19"/>
      <c r="C18" s="79">
        <f>'tab. 4a platy_kraj'!D17/'tab. 4a platy_kraj'!C17/12*1000</f>
        <v>22386.779978669398</v>
      </c>
      <c r="D18" s="80">
        <f>'tab. 4a platy_kraj'!J17/'tab. 4a platy_kraj'!I17/12*1000</f>
        <v>24141.870008158112</v>
      </c>
      <c r="E18" s="81">
        <f>'tab. 4a platy_kraj'!M17/'tab. 4a platy_kraj'!L17/12*1000</f>
        <v>14532.501566790019</v>
      </c>
      <c r="F18" s="79">
        <f>'tab. 4b platy obec'!D17/'tab. 4b platy obec'!C17/12*1000</f>
        <v>22354.128554208328</v>
      </c>
      <c r="G18" s="80">
        <f>'tab. 4b platy obec'!J17/'tab. 4b platy obec'!I17/12*1000</f>
        <v>24235.806661429433</v>
      </c>
      <c r="H18" s="81">
        <f>'tab. 4b platy obec'!M17/'tab. 4b platy obec'!L17/12*1000</f>
        <v>12518.00459221972</v>
      </c>
      <c r="I18" s="79">
        <f>'tab. 4c platy_celk'!D17/'tab. 4c platy_celk'!C17/12*1000</f>
        <v>22384.818416759084</v>
      </c>
      <c r="J18" s="80">
        <f>'tab. 4c platy_celk'!J17/'tab. 4c platy_celk'!I17/12*1000</f>
        <v>24147.664612771066</v>
      </c>
      <c r="K18" s="162">
        <f>'tab. 4c platy_celk'!M17/'tab. 4c platy_celk'!L17/12*1000</f>
        <v>14425.07586940809</v>
      </c>
    </row>
    <row r="19" spans="1:11" ht="13.5" thickBot="1">
      <c r="A19" s="20" t="s">
        <v>8</v>
      </c>
      <c r="B19" s="21"/>
      <c r="C19" s="82">
        <f>'tab. 4a platy_kraj'!D18/'tab. 4a platy_kraj'!C18/12*1000</f>
        <v>15228.291520409159</v>
      </c>
      <c r="D19" s="83">
        <f>'tab. 4a platy_kraj'!J18/'tab. 4a platy_kraj'!I18/12*1000</f>
        <v>19844.22642045409</v>
      </c>
      <c r="E19" s="84">
        <f>'tab. 4a platy_kraj'!M18/'tab. 4a platy_kraj'!L18/12*1000</f>
        <v>12812.367349495707</v>
      </c>
      <c r="F19" s="82">
        <f>'tab. 4b platy obec'!D18/'tab. 4b platy obec'!C18/12*1000</f>
        <v>12227.732133629788</v>
      </c>
      <c r="G19" s="83">
        <v>0</v>
      </c>
      <c r="H19" s="84">
        <f>'tab. 4b platy obec'!M18/'tab. 4b platy obec'!L18/12*1000</f>
        <v>12227.735125707663</v>
      </c>
      <c r="I19" s="82">
        <f>'tab. 4c platy_celk'!D18/'tab. 4c platy_celk'!C18/12*1000</f>
        <v>13287.067336663184</v>
      </c>
      <c r="J19" s="83">
        <f>'tab. 4c platy_celk'!J18/'tab. 4c platy_celk'!I18/12*1000</f>
        <v>19844.22602148375</v>
      </c>
      <c r="K19" s="163">
        <f>'tab. 4c platy_celk'!M18/'tab. 4c platy_celk'!L18/12*1000</f>
        <v>12381.922304876609</v>
      </c>
    </row>
    <row r="20" spans="1:11" ht="12.75">
      <c r="A20" s="9"/>
      <c r="B20" s="14" t="s">
        <v>9</v>
      </c>
      <c r="C20" s="89">
        <f>'tab. 4a platy_kraj'!D19/'tab. 4a platy_kraj'!C19/12*1000</f>
        <v>12781.829545806373</v>
      </c>
      <c r="D20" s="77">
        <v>0</v>
      </c>
      <c r="E20" s="78">
        <f>'tab. 4a platy_kraj'!M19/'tab. 4a platy_kraj'!L19/12*1000</f>
        <v>12781.829545806373</v>
      </c>
      <c r="F20" s="89">
        <f>'tab. 4b platy obec'!D19/'tab. 4b platy obec'!C19/12*1000</f>
        <v>12227.732133629788</v>
      </c>
      <c r="G20" s="77">
        <v>0</v>
      </c>
      <c r="H20" s="78">
        <f>'tab. 4b platy obec'!M19/'tab. 4b platy obec'!L19/12*1000</f>
        <v>12227.735125707663</v>
      </c>
      <c r="I20" s="76">
        <f>'tab. 4c platy_celk'!D19/'tab. 4c platy_celk'!C19/12*1000</f>
        <v>12285.31050497527</v>
      </c>
      <c r="J20" s="77">
        <v>0</v>
      </c>
      <c r="K20" s="161">
        <f>'tab. 4c platy_celk'!M19/'tab. 4c platy_celk'!L19/12*1000</f>
        <v>12285.31050497527</v>
      </c>
    </row>
    <row r="21" spans="1:11" ht="13.5" thickBot="1">
      <c r="A21" s="7"/>
      <c r="B21" s="15" t="s">
        <v>25</v>
      </c>
      <c r="C21" s="82">
        <f>'tab. 4a platy_kraj'!D20/'tab. 4a platy_kraj'!C20/12*1000</f>
        <v>15888.496431679721</v>
      </c>
      <c r="D21" s="83">
        <f>'tab. 4a platy_kraj'!J20/'tab. 4a platy_kraj'!I20/12*1000</f>
        <v>19844.22642045409</v>
      </c>
      <c r="E21" s="84">
        <f>'tab. 4a platy_kraj'!M20/'tab. 4a platy_kraj'!L20/12*1000</f>
        <v>12826.986353143446</v>
      </c>
      <c r="F21" s="82">
        <v>0</v>
      </c>
      <c r="G21" s="83">
        <v>0</v>
      </c>
      <c r="H21" s="84">
        <v>0</v>
      </c>
      <c r="I21" s="82">
        <f>'tab. 4c platy_celk'!D20/'tab. 4c platy_celk'!C20/12*1000</f>
        <v>15888.494342906873</v>
      </c>
      <c r="J21" s="83">
        <f>'tab. 4c platy_celk'!J20/'tab. 4c platy_celk'!I20/12*1000</f>
        <v>19844.22602148375</v>
      </c>
      <c r="K21" s="163">
        <f>'tab. 4c platy_celk'!M20/'tab. 4c platy_celk'!L20/12*1000</f>
        <v>12826.982956559545</v>
      </c>
    </row>
    <row r="22" spans="1:11" ht="13.5" thickBot="1">
      <c r="A22" s="10" t="s">
        <v>51</v>
      </c>
      <c r="B22" s="11"/>
      <c r="C22" s="90">
        <f>'tab. 4a platy_kraj'!D21/'tab. 4a platy_kraj'!C21/12*1000</f>
        <v>18928.218033971367</v>
      </c>
      <c r="D22" s="91">
        <f>'tab. 4a platy_kraj'!J21/'tab. 4a platy_kraj'!I21/12*1000</f>
        <v>19054.95678920103</v>
      </c>
      <c r="E22" s="92">
        <f>'tab. 4a platy_kraj'!M21/'tab. 4a platy_kraj'!L21/12*1000</f>
        <v>11405.949741315595</v>
      </c>
      <c r="F22" s="90">
        <f>'tab. 4b platy obec'!D21/'tab. 4b platy obec'!C21/12*1000</f>
        <v>20697.744663679277</v>
      </c>
      <c r="G22" s="91">
        <f>'tab. 4b platy obec'!J21/'tab. 4b platy obec'!I21/12*1000</f>
        <v>21393.66919607419</v>
      </c>
      <c r="H22" s="92">
        <f>'tab. 4b platy obec'!M21/'tab. 4b platy obec'!L21/12*1000</f>
        <v>14836.565667162604</v>
      </c>
      <c r="I22" s="85">
        <f>'tab. 4c platy_celk'!D21/'tab. 4c platy_celk'!C21/12*1000</f>
        <v>20650.29798551938</v>
      </c>
      <c r="J22" s="86">
        <f>'tab. 4c platy_celk'!J21/'tab. 4c platy_celk'!I21/12*1000</f>
        <v>21324.8582820335</v>
      </c>
      <c r="K22" s="87">
        <f>'tab. 4c platy_celk'!M21/'tab. 4c platy_celk'!L21/12*1000</f>
        <v>14821.83160340478</v>
      </c>
    </row>
    <row r="23" spans="1:11" ht="12.75">
      <c r="A23" s="6"/>
      <c r="B23" s="14" t="s">
        <v>10</v>
      </c>
      <c r="C23" s="89">
        <f>'tab. 4a platy_kraj'!D22/'tab. 4a platy_kraj'!C22/12*1000</f>
        <v>18272.342857142856</v>
      </c>
      <c r="D23" s="77">
        <f>'tab. 4a platy_kraj'!J22/'tab. 4a platy_kraj'!I22/12*1000</f>
        <v>18250.447001650467</v>
      </c>
      <c r="E23" s="78">
        <f>'tab. 4a platy_kraj'!M22/'tab. 4a platy_kraj'!L22/12*1000</f>
        <v>25853.174603174604</v>
      </c>
      <c r="F23" s="89">
        <f>'tab. 4b platy obec'!D22/'tab. 4b platy obec'!C22/12*1000</f>
        <v>18206.122112294346</v>
      </c>
      <c r="G23" s="77">
        <f>'tab. 4b platy obec'!J22/'tab. 4b platy obec'!I22/12*1000</f>
        <v>18252.282245301936</v>
      </c>
      <c r="H23" s="78">
        <f>'tab. 4b platy obec'!M22/'tab. 4b platy obec'!L22/12*1000</f>
        <v>13663.683024536807</v>
      </c>
      <c r="I23" s="76">
        <f>'tab. 4c platy_celk'!D22/'tab. 4c platy_celk'!C22/12*1000</f>
        <v>18209.585512636575</v>
      </c>
      <c r="J23" s="77">
        <f>'tab. 4c platy_celk'!J22/'tab. 4c platy_celk'!I22/12*1000</f>
        <v>18252.174702580392</v>
      </c>
      <c r="K23" s="161">
        <f>'tab. 4c platy_celk'!M22/'tab. 4c platy_celk'!L22/12*1000</f>
        <v>13852.600443677593</v>
      </c>
    </row>
    <row r="24" spans="1:11" ht="12.75">
      <c r="A24" s="6"/>
      <c r="B24" s="22" t="s">
        <v>11</v>
      </c>
      <c r="C24" s="88">
        <v>0</v>
      </c>
      <c r="D24" s="80">
        <v>0</v>
      </c>
      <c r="E24" s="81">
        <v>0</v>
      </c>
      <c r="F24" s="88">
        <f>'tab. 4b platy obec'!D23/'tab. 4b platy obec'!C23/12*1000</f>
        <v>23293.09631434332</v>
      </c>
      <c r="G24" s="80">
        <f>'tab. 4b platy obec'!J23/'tab. 4b platy obec'!I23/12*1000</f>
        <v>24294.112601711735</v>
      </c>
      <c r="H24" s="81">
        <f>'tab. 4b platy obec'!M23/'tab. 4b platy obec'!L23/12*1000</f>
        <v>16122.572379068515</v>
      </c>
      <c r="I24" s="79">
        <f>'tab. 4c platy_celk'!D23/'tab. 4c platy_celk'!C23/12*1000</f>
        <v>23293.087319384907</v>
      </c>
      <c r="J24" s="80">
        <f>'tab. 4c platy_celk'!J23/'tab. 4c platy_celk'!I23/12*1000</f>
        <v>24294.105489002915</v>
      </c>
      <c r="K24" s="162">
        <f>'tab. 4c platy_celk'!M23/'tab. 4c platy_celk'!L23/12*1000</f>
        <v>16122.549901096925</v>
      </c>
    </row>
    <row r="25" spans="1:11" ht="12.75">
      <c r="A25" s="6"/>
      <c r="B25" s="22" t="s">
        <v>12</v>
      </c>
      <c r="C25" s="88">
        <f>'tab. 4a platy_kraj'!D24/'tab. 4a platy_kraj'!C24/12*1000</f>
        <v>21612.961576846305</v>
      </c>
      <c r="D25" s="80">
        <f>'tab. 4a platy_kraj'!J24/'tab. 4a platy_kraj'!I24/12*1000</f>
        <v>22595.708905030937</v>
      </c>
      <c r="E25" s="81">
        <f>'tab. 4a platy_kraj'!M24/'tab. 4a platy_kraj'!L24/12*1000</f>
        <v>9060.137457044673</v>
      </c>
      <c r="F25" s="88">
        <v>0</v>
      </c>
      <c r="G25" s="80">
        <v>0</v>
      </c>
      <c r="H25" s="81">
        <v>0</v>
      </c>
      <c r="I25" s="79">
        <f>'tab. 4c platy_celk'!D24/'tab. 4c platy_celk'!C24/12*1000</f>
        <v>21613.023952095806</v>
      </c>
      <c r="J25" s="80">
        <f>'tab. 4c platy_celk'!J24/'tab. 4c platy_celk'!I24/12*1000</f>
        <v>22595.507129405432</v>
      </c>
      <c r="K25" s="162">
        <f>'tab. 4c platy_celk'!M24/'tab. 4c platy_celk'!L24/12*1000</f>
        <v>9063.573883161513</v>
      </c>
    </row>
    <row r="26" spans="1:11" ht="12.75">
      <c r="A26" s="6"/>
      <c r="B26" s="22" t="s">
        <v>13</v>
      </c>
      <c r="C26" s="88">
        <v>0</v>
      </c>
      <c r="D26" s="80">
        <v>0</v>
      </c>
      <c r="E26" s="81">
        <v>0</v>
      </c>
      <c r="F26" s="88">
        <f>'tab. 4b platy obec'!D25/'tab. 4b platy obec'!C25/12*1000</f>
        <v>19318.090595981357</v>
      </c>
      <c r="G26" s="80">
        <f>'tab. 4b platy obec'!J25/'tab. 4b platy obec'!I25/12*1000</f>
        <v>22258.32179169802</v>
      </c>
      <c r="H26" s="81">
        <f>'tab. 4b platy obec'!M25/'tab. 4b platy obec'!L25/12*1000</f>
        <v>13359.586795733145</v>
      </c>
      <c r="I26" s="79">
        <f>'tab. 4c platy_celk'!D25/'tab. 4c platy_celk'!C25/12*1000</f>
        <v>19318.09607263257</v>
      </c>
      <c r="J26" s="80">
        <f>'tab. 4c platy_celk'!J25/'tab. 4c platy_celk'!I25/12*1000</f>
        <v>22258.361778466035</v>
      </c>
      <c r="K26" s="162">
        <f>'tab. 4c platy_celk'!M25/'tab. 4c platy_celk'!L25/12*1000</f>
        <v>13359.522336162188</v>
      </c>
    </row>
    <row r="27" spans="1:11" ht="12.75">
      <c r="A27" s="6"/>
      <c r="B27" s="22" t="s">
        <v>14</v>
      </c>
      <c r="C27" s="88">
        <v>0</v>
      </c>
      <c r="D27" s="80">
        <v>0</v>
      </c>
      <c r="E27" s="81">
        <v>0</v>
      </c>
      <c r="F27" s="88">
        <v>0</v>
      </c>
      <c r="G27" s="80">
        <v>0</v>
      </c>
      <c r="H27" s="81">
        <v>0</v>
      </c>
      <c r="I27" s="79">
        <v>0</v>
      </c>
      <c r="J27" s="80">
        <v>0</v>
      </c>
      <c r="K27" s="162">
        <v>0</v>
      </c>
    </row>
    <row r="28" spans="1:11" ht="13.5" thickBot="1">
      <c r="A28" s="6"/>
      <c r="B28" s="15" t="s">
        <v>15</v>
      </c>
      <c r="C28" s="93">
        <v>0</v>
      </c>
      <c r="D28" s="83">
        <v>0</v>
      </c>
      <c r="E28" s="84">
        <v>0</v>
      </c>
      <c r="F28" s="93">
        <v>0</v>
      </c>
      <c r="G28" s="83">
        <v>0</v>
      </c>
      <c r="H28" s="84">
        <v>0</v>
      </c>
      <c r="I28" s="82">
        <v>0</v>
      </c>
      <c r="J28" s="83">
        <v>0</v>
      </c>
      <c r="K28" s="163">
        <v>0</v>
      </c>
    </row>
    <row r="29" spans="1:11" ht="13.5" thickBot="1">
      <c r="A29" s="10" t="s">
        <v>20</v>
      </c>
      <c r="B29" s="12"/>
      <c r="C29" s="90">
        <f>'tab. 4a platy_kraj'!D28/'tab. 4a platy_kraj'!C28/12*1000</f>
        <v>18653.920103146986</v>
      </c>
      <c r="D29" s="91">
        <f>'tab. 4a platy_kraj'!J28/'tab. 4a platy_kraj'!I28/12*1000</f>
        <v>21190.605810077945</v>
      </c>
      <c r="E29" s="92">
        <f>'tab. 4a platy_kraj'!M28/'tab. 4a platy_kraj'!L28/12*1000</f>
        <v>14475.354917453587</v>
      </c>
      <c r="F29" s="90">
        <v>0</v>
      </c>
      <c r="G29" s="91">
        <v>0</v>
      </c>
      <c r="H29" s="92">
        <v>0</v>
      </c>
      <c r="I29" s="85">
        <f>'tab. 4c platy_celk'!D28/'tab. 4c platy_celk'!C28/12*1000</f>
        <v>18653.936684963282</v>
      </c>
      <c r="J29" s="86">
        <f>'tab. 4c platy_celk'!J28/'tab. 4c platy_celk'!I28/12*1000</f>
        <v>21190.61360953822</v>
      </c>
      <c r="K29" s="87">
        <f>'tab. 4c platy_celk'!M28/'tab. 4c platy_celk'!L28/12*1000</f>
        <v>14475.385966039272</v>
      </c>
    </row>
    <row r="30" spans="1:11" ht="13.5" thickBot="1">
      <c r="A30" s="10"/>
      <c r="B30" s="12" t="s">
        <v>21</v>
      </c>
      <c r="C30" s="94">
        <f>'tab. 4a platy_kraj'!D29/'tab. 4a platy_kraj'!C29/12*1000</f>
        <v>18653.936684963282</v>
      </c>
      <c r="D30" s="95">
        <f>'tab. 4a platy_kraj'!J29/'tab. 4a platy_kraj'!I29/12*1000</f>
        <v>21190.605810077945</v>
      </c>
      <c r="E30" s="96">
        <f>'tab. 4a platy_kraj'!M29/'tab. 4a platy_kraj'!L29/12*1000</f>
        <v>14475.354917453587</v>
      </c>
      <c r="F30" s="94">
        <v>0</v>
      </c>
      <c r="G30" s="95">
        <v>0</v>
      </c>
      <c r="H30" s="96">
        <v>0</v>
      </c>
      <c r="I30" s="85">
        <f>'tab. 4c platy_celk'!D29/'tab. 4c platy_celk'!C29/12*1000</f>
        <v>18653.936684963282</v>
      </c>
      <c r="J30" s="86">
        <f>'tab. 4c platy_celk'!J29/'tab. 4c platy_celk'!I29/12*1000</f>
        <v>21190.61360953822</v>
      </c>
      <c r="K30" s="87">
        <f>'tab. 4c platy_celk'!M29/'tab. 4c platy_celk'!L29/12*1000</f>
        <v>14475.385966039272</v>
      </c>
    </row>
    <row r="31" spans="1:11" ht="13.5" thickBot="1">
      <c r="A31" s="8" t="s">
        <v>16</v>
      </c>
      <c r="B31" s="9"/>
      <c r="C31" s="90">
        <f>'tab. 4a platy_kraj'!D30/'tab. 4a platy_kraj'!C30/12*1000</f>
        <v>23091.40694751077</v>
      </c>
      <c r="D31" s="91">
        <f>'tab. 4a platy_kraj'!J30/'tab. 4a platy_kraj'!I30/12*1000</f>
        <v>24891.3395666108</v>
      </c>
      <c r="E31" s="92">
        <f>'tab. 4a platy_kraj'!M30/'tab. 4a platy_kraj'!L30/12*1000</f>
        <v>19956.484667854726</v>
      </c>
      <c r="F31" s="90">
        <v>0</v>
      </c>
      <c r="G31" s="91">
        <v>0</v>
      </c>
      <c r="H31" s="92">
        <v>0</v>
      </c>
      <c r="I31" s="85">
        <f>'tab. 4c platy_celk'!D30/'tab. 4c platy_celk'!C30/12*1000</f>
        <v>23091.377062530588</v>
      </c>
      <c r="J31" s="86">
        <f>'tab. 4c platy_celk'!J30/'tab. 4c platy_celk'!I30/12*1000</f>
        <v>24891.35867807474</v>
      </c>
      <c r="K31" s="87">
        <f>'tab. 4c platy_celk'!M30/'tab. 4c platy_celk'!L30/12*1000</f>
        <v>19956.369446322125</v>
      </c>
    </row>
    <row r="32" spans="1:11" ht="12.75">
      <c r="A32" s="9"/>
      <c r="B32" s="14" t="s">
        <v>17</v>
      </c>
      <c r="C32" s="89">
        <f>'tab. 4a platy_kraj'!D31/'tab. 4a platy_kraj'!C31/12*1000</f>
        <v>22044.927456583864</v>
      </c>
      <c r="D32" s="77">
        <v>0</v>
      </c>
      <c r="E32" s="78">
        <f>'tab. 4a platy_kraj'!M31/'tab. 4a platy_kraj'!L31/12*1000</f>
        <v>22044.927456583864</v>
      </c>
      <c r="F32" s="89">
        <v>0</v>
      </c>
      <c r="G32" s="77">
        <v>0</v>
      </c>
      <c r="H32" s="78">
        <v>0</v>
      </c>
      <c r="I32" s="76">
        <f>'tab. 4c platy_celk'!D31/'tab. 4c platy_celk'!C31/12*1000</f>
        <v>22045.138125595367</v>
      </c>
      <c r="J32" s="77">
        <v>0</v>
      </c>
      <c r="K32" s="161">
        <f>'tab. 4c platy_celk'!M31/'tab. 4c platy_celk'!L31/12*1000</f>
        <v>22045.138125595367</v>
      </c>
    </row>
    <row r="33" spans="1:11" ht="12.75">
      <c r="A33" s="6"/>
      <c r="B33" s="22" t="s">
        <v>22</v>
      </c>
      <c r="C33" s="88">
        <f>'tab. 4a platy_kraj'!D32/'tab. 4a platy_kraj'!C32/12*1000</f>
        <v>23866.42060972909</v>
      </c>
      <c r="D33" s="80">
        <f>'tab. 4a platy_kraj'!J32/'tab. 4a platy_kraj'!I32/12*1000</f>
        <v>24891.3395666108</v>
      </c>
      <c r="E33" s="81">
        <f>'tab. 4a platy_kraj'!M32/'tab. 4a platy_kraj'!L32/12*1000</f>
        <v>18608.725490196077</v>
      </c>
      <c r="F33" s="88">
        <v>0</v>
      </c>
      <c r="G33" s="80">
        <v>0</v>
      </c>
      <c r="H33" s="81">
        <v>0</v>
      </c>
      <c r="I33" s="79">
        <f>'tab. 4c platy_celk'!D32/'tab. 4c platy_celk'!C32/12*1000</f>
        <v>23866.415688590336</v>
      </c>
      <c r="J33" s="80">
        <f>'tab. 4c platy_celk'!J32/'tab. 4c platy_celk'!I32/12*1000</f>
        <v>24891.35867807474</v>
      </c>
      <c r="K33" s="162">
        <f>'tab. 4c platy_celk'!M32/'tab. 4c platy_celk'!L32/12*1000</f>
        <v>18608.597285067874</v>
      </c>
    </row>
    <row r="34" spans="1:11" ht="12.75">
      <c r="A34" s="6"/>
      <c r="B34" s="22" t="s">
        <v>24</v>
      </c>
      <c r="C34" s="88">
        <f>'tab. 4a platy_kraj'!D33/'tab. 4a platy_kraj'!C33/12*1000</f>
        <v>16834.285714285714</v>
      </c>
      <c r="D34" s="80">
        <v>0</v>
      </c>
      <c r="E34" s="81">
        <f>'tab. 4a platy_kraj'!M33/'tab. 4a platy_kraj'!L33/12*1000</f>
        <v>16834.285714285714</v>
      </c>
      <c r="F34" s="88">
        <v>0</v>
      </c>
      <c r="G34" s="80">
        <v>0</v>
      </c>
      <c r="H34" s="81">
        <v>0</v>
      </c>
      <c r="I34" s="79">
        <f>'tab. 4c platy_celk'!D33/'tab. 4c platy_celk'!C33/12*1000</f>
        <v>16833.333333333332</v>
      </c>
      <c r="J34" s="80">
        <v>0</v>
      </c>
      <c r="K34" s="162">
        <f>'tab. 4c platy_celk'!M33/'tab. 4c platy_celk'!L33/12*1000</f>
        <v>16833.333333333332</v>
      </c>
    </row>
    <row r="35" spans="1:11" ht="12.75">
      <c r="A35" s="6"/>
      <c r="B35" s="25" t="s">
        <v>23</v>
      </c>
      <c r="C35" s="97">
        <f>'tab. 4a platy_kraj'!D34/'tab. 4a platy_kraj'!C34/12*1000</f>
        <v>20722.92462725706</v>
      </c>
      <c r="D35" s="98">
        <v>0</v>
      </c>
      <c r="E35" s="99">
        <f>'tab. 4a platy_kraj'!M34/'tab. 4a platy_kraj'!L34/12*1000</f>
        <v>20722.92462725706</v>
      </c>
      <c r="F35" s="97">
        <v>0</v>
      </c>
      <c r="G35" s="98">
        <v>0</v>
      </c>
      <c r="H35" s="99">
        <v>0</v>
      </c>
      <c r="I35" s="79">
        <f>'tab. 4c platy_celk'!D34/'tab. 4c platy_celk'!C34/12*1000</f>
        <v>20722.82160785195</v>
      </c>
      <c r="J35" s="80">
        <v>0</v>
      </c>
      <c r="K35" s="162">
        <f>'tab. 4c platy_celk'!M34/'tab. 4c platy_celk'!L34/12*1000</f>
        <v>20722.82160785195</v>
      </c>
    </row>
    <row r="36" spans="1:11" ht="13.5" thickBot="1">
      <c r="A36" s="6"/>
      <c r="B36" s="15" t="s">
        <v>18</v>
      </c>
      <c r="C36" s="93">
        <v>0</v>
      </c>
      <c r="D36" s="83">
        <v>0</v>
      </c>
      <c r="E36" s="84">
        <v>0</v>
      </c>
      <c r="F36" s="93">
        <v>0</v>
      </c>
      <c r="G36" s="83">
        <v>0</v>
      </c>
      <c r="H36" s="84">
        <v>0</v>
      </c>
      <c r="I36" s="82">
        <v>0</v>
      </c>
      <c r="J36" s="83">
        <v>0</v>
      </c>
      <c r="K36" s="163">
        <v>0</v>
      </c>
    </row>
    <row r="37" spans="1:11" ht="13.5" thickBot="1">
      <c r="A37" s="10" t="s">
        <v>19</v>
      </c>
      <c r="B37" s="11"/>
      <c r="C37" s="90">
        <f>'tab. 4a platy_kraj'!D36/'tab. 4a platy_kraj'!C36/12*1000</f>
        <v>16586.5012254902</v>
      </c>
      <c r="D37" s="91">
        <v>0</v>
      </c>
      <c r="E37" s="92">
        <f>'tab. 4a platy_kraj'!M36/'tab. 4a platy_kraj'!L36/12*1000</f>
        <v>16586.5012254902</v>
      </c>
      <c r="F37" s="90">
        <v>0</v>
      </c>
      <c r="G37" s="91">
        <v>0</v>
      </c>
      <c r="H37" s="92">
        <v>0</v>
      </c>
      <c r="I37" s="85">
        <f>'tab. 4c platy_celk'!D36/'tab. 4c platy_celk'!C36/12*1000</f>
        <v>16586.601307189543</v>
      </c>
      <c r="J37" s="86">
        <v>0</v>
      </c>
      <c r="K37" s="87">
        <f>'tab. 4c platy_celk'!M36/'tab. 4c platy_celk'!L36/12*1000</f>
        <v>16586.601307189543</v>
      </c>
    </row>
  </sheetData>
  <sheetProtection password="DF7D" sheet="1"/>
  <mergeCells count="1">
    <mergeCell ref="I8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&amp;R&amp;"Arial,Kurzíva"Výroční zpáva o stavu a rozvoji vzdělávavací soustavy v Královéhradeckém kraji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455</cp:lastModifiedBy>
  <cp:lastPrinted>2009-02-02T08:33:43Z</cp:lastPrinted>
  <dcterms:created xsi:type="dcterms:W3CDTF">2002-02-22T13:03:20Z</dcterms:created>
  <dcterms:modified xsi:type="dcterms:W3CDTF">2010-03-31T12:38:30Z</dcterms:modified>
  <cp:category/>
  <cp:version/>
  <cp:contentType/>
  <cp:contentStatus/>
</cp:coreProperties>
</file>