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activeTab="0"/>
  </bookViews>
  <sheets>
    <sheet name="Normativy 2015" sheetId="1" r:id="rId1"/>
  </sheets>
  <definedNames>
    <definedName name="_xlnm._FilterDatabase" localSheetId="0" hidden="1">'Normativy 2015'!$A$3:$N$3</definedName>
    <definedName name="_xlnm.Print_Titles" localSheetId="0">'Normativy 2015'!$A:$A,'Normativy 2015'!$2:$3</definedName>
    <definedName name="Z_052A1E75_43F9_4332_AFEF_26CF9E421146_.wvu.FilterData" localSheetId="0" hidden="1">'Normativy 2015'!$A$3:$N$309</definedName>
    <definedName name="Z_052A1E75_43F9_4332_AFEF_26CF9E421146_.wvu.PrintTitles" localSheetId="0" hidden="1">'Normativy 2015'!$A:$A,'Normativy 2015'!$3:$3</definedName>
    <definedName name="Z_07A5FCB0_413C_407E_ABC2_7E91E1999FBD_.wvu.Cols" localSheetId="0" hidden="1">'Normativy 2015'!$F:$J</definedName>
    <definedName name="Z_07A5FCB0_413C_407E_ABC2_7E91E1999FBD_.wvu.FilterData" localSheetId="0" hidden="1">'Normativy 2015'!$A$3:$N$309</definedName>
    <definedName name="Z_07A5FCB0_413C_407E_ABC2_7E91E1999FBD_.wvu.PrintTitles" localSheetId="0" hidden="1">'Normativy 2015'!$A:$A,'Normativy 2015'!$3:$3</definedName>
    <definedName name="Z_08647E53_1328_4593_BE6D_7D1D4FBC93CE_.wvu.Cols" localSheetId="0" hidden="1">'Normativy 2015'!#REF!,'Normativy 2015'!#REF!</definedName>
    <definedName name="Z_08647E53_1328_4593_BE6D_7D1D4FBC93CE_.wvu.PrintTitles" localSheetId="0" hidden="1">'Normativy 2015'!$A:$A,'Normativy 2015'!$3:$3</definedName>
    <definedName name="Z_08647E53_1328_4593_BE6D_7D1D4FBC93CE_.wvu.Rows" localSheetId="0" hidden="1">'Normativy 2015'!#REF!,'Normativy 2015'!#REF!</definedName>
    <definedName name="Z_15E8B29B_C512_44DB_B4F0_DEC7540432F5_.wvu.Cols" localSheetId="0" hidden="1">'Normativy 2015'!#REF!,'Normativy 2015'!#REF!</definedName>
    <definedName name="Z_15E8B29B_C512_44DB_B4F0_DEC7540432F5_.wvu.PrintTitles" localSheetId="0" hidden="1">'Normativy 2015'!$A:$A,'Normativy 2015'!$3:$3</definedName>
    <definedName name="Z_15E8B29B_C512_44DB_B4F0_DEC7540432F5_.wvu.Rows" localSheetId="0" hidden="1">'Normativy 2015'!#REF!,'Normativy 2015'!#REF!</definedName>
    <definedName name="Z_1AA8BE61_A288_49E6_ADB2_8E9F8B67827D_.wvu.FilterData" localSheetId="0" hidden="1">'Normativy 2015'!$A$3:$N$309</definedName>
    <definedName name="Z_28E302C8_1730_46AF_A10B_D26EF84F84F5_.wvu.Cols" localSheetId="0" hidden="1">'Normativy 2015'!#REF!,'Normativy 2015'!#REF!,'Normativy 2015'!#REF!,'Normativy 2015'!#REF!</definedName>
    <definedName name="Z_28E302C8_1730_46AF_A10B_D26EF84F84F5_.wvu.FilterData" localSheetId="0" hidden="1">'Normativy 2015'!$A$3:$N$160</definedName>
    <definedName name="Z_28E302C8_1730_46AF_A10B_D26EF84F84F5_.wvu.PrintTitles" localSheetId="0" hidden="1">'Normativy 2015'!$A:$A,'Normativy 2015'!$3:$3</definedName>
    <definedName name="Z_395CDB2D_1278_4711_A980_BF78E1E3D0E3_.wvu.Cols" localSheetId="0" hidden="1">'Normativy 2015'!#REF!,'Normativy 2015'!#REF!,'Normativy 2015'!$F:$J,'Normativy 2015'!$L:$M</definedName>
    <definedName name="Z_395CDB2D_1278_4711_A980_BF78E1E3D0E3_.wvu.FilterData" localSheetId="0" hidden="1">'Normativy 2015'!$A$3:$N$309</definedName>
    <definedName name="Z_395CDB2D_1278_4711_A980_BF78E1E3D0E3_.wvu.PrintTitles" localSheetId="0" hidden="1">'Normativy 2015'!$A:$A,'Normativy 2015'!$3:$3</definedName>
    <definedName name="Z_424BF41A_7A86_4FC3_9E3E_B404C47947FB_.wvu.Cols" localSheetId="0" hidden="1">'Normativy 2015'!#REF!,'Normativy 2015'!#REF!</definedName>
    <definedName name="Z_424BF41A_7A86_4FC3_9E3E_B404C47947FB_.wvu.PrintTitles" localSheetId="0" hidden="1">'Normativy 2015'!$A:$A,'Normativy 2015'!$3:$3</definedName>
    <definedName name="Z_424BF41A_7A86_4FC3_9E3E_B404C47947FB_.wvu.Rows" localSheetId="0" hidden="1">'Normativy 2015'!#REF!,'Normativy 2015'!#REF!</definedName>
    <definedName name="Z_4491993C_3C9E_4226_B31A_911CEA7B6DA6_.wvu.Cols" localSheetId="0" hidden="1">'Normativy 2015'!#REF!,'Normativy 2015'!#REF!,'Normativy 2015'!#REF!,'Normativy 2015'!#REF!</definedName>
    <definedName name="Z_4491993C_3C9E_4226_B31A_911CEA7B6DA6_.wvu.FilterData" localSheetId="0" hidden="1">'Normativy 2015'!$A$3:$N$160</definedName>
    <definedName name="Z_4491993C_3C9E_4226_B31A_911CEA7B6DA6_.wvu.PrintTitles" localSheetId="0" hidden="1">'Normativy 2015'!$A:$A,'Normativy 2015'!$3:$3</definedName>
    <definedName name="Z_5D241DBD_A98C_49C8_AC7E_2CA4EDF6359A_.wvu.Cols" localSheetId="0" hidden="1">'Normativy 2015'!$F:$J</definedName>
    <definedName name="Z_5D241DBD_A98C_49C8_AC7E_2CA4EDF6359A_.wvu.FilterData" localSheetId="0" hidden="1">'Normativy 2015'!$A$3:$N$309</definedName>
    <definedName name="Z_5D241DBD_A98C_49C8_AC7E_2CA4EDF6359A_.wvu.PrintTitles" localSheetId="0" hidden="1">'Normativy 2015'!$A:$A,'Normativy 2015'!$3:$3</definedName>
    <definedName name="Z_5F8A58B2_A524_4A73_9A95_2F9845413B33_.wvu.FilterData" localSheetId="0" hidden="1">'Normativy 2015'!$A$3:$N$160</definedName>
    <definedName name="Z_7A267E7D_5541_425C_9EA4_667F7FAC38C8_.wvu.Cols" localSheetId="0" hidden="1">'Normativy 2015'!$F:$J</definedName>
    <definedName name="Z_7A267E7D_5541_425C_9EA4_667F7FAC38C8_.wvu.FilterData" localSheetId="0" hidden="1">'Normativy 2015'!$A$3:$N$309</definedName>
    <definedName name="Z_7A267E7D_5541_425C_9EA4_667F7FAC38C8_.wvu.PrintTitles" localSheetId="0" hidden="1">'Normativy 2015'!$A:$A,'Normativy 2015'!$3:$3</definedName>
    <definedName name="Z_83930C79_823D_4BFA_AC77_42E7396856F5_.wvu.Cols" localSheetId="0" hidden="1">'Normativy 2015'!$F:$J</definedName>
    <definedName name="Z_83930C79_823D_4BFA_AC77_42E7396856F5_.wvu.FilterData" localSheetId="0" hidden="1">'Normativy 2015'!$A$3:$N$309</definedName>
    <definedName name="Z_83930C79_823D_4BFA_AC77_42E7396856F5_.wvu.PrintTitles" localSheetId="0" hidden="1">'Normativy 2015'!$A:$A,'Normativy 2015'!$3:$3</definedName>
    <definedName name="Z_912F4FA1_95A3_4482_AAA9_038E0DC21F7D_.wvu.FilterData" localSheetId="0" hidden="1">'Normativy 2015'!$A$3:$N$309</definedName>
    <definedName name="Z_912F4FA1_95A3_4482_AAA9_038E0DC21F7D_.wvu.PrintTitles" localSheetId="0" hidden="1">'Normativy 2015'!$A:$A,'Normativy 2015'!$3:$3</definedName>
    <definedName name="Z_97729222_926C_4315_89C2_2FABBD20BF17_.wvu.Cols" localSheetId="0" hidden="1">'Normativy 2015'!#REF!,'Normativy 2015'!#REF!,'Normativy 2015'!$F:$J,'Normativy 2015'!#REF!,'Normativy 2015'!#REF!</definedName>
    <definedName name="Z_97729222_926C_4315_89C2_2FABBD20BF17_.wvu.FilterData" localSheetId="0" hidden="1">'Normativy 2015'!$A$3:$N$309</definedName>
    <definedName name="Z_97729222_926C_4315_89C2_2FABBD20BF17_.wvu.PrintTitles" localSheetId="0" hidden="1">'Normativy 2015'!$A:$A,'Normativy 2015'!$3:$3</definedName>
    <definedName name="Z_9B49D353_A68B_40CB_B515_5DC152B99F41_.wvu.Cols" localSheetId="0" hidden="1">'Normativy 2015'!#REF!,'Normativy 2015'!#REF!</definedName>
    <definedName name="Z_9B49D353_A68B_40CB_B515_5DC152B99F41_.wvu.PrintTitles" localSheetId="0" hidden="1">'Normativy 2015'!$A:$A,'Normativy 2015'!$3:$3</definedName>
    <definedName name="Z_9B49D353_A68B_40CB_B515_5DC152B99F41_.wvu.Rows" localSheetId="0" hidden="1">'Normativy 2015'!#REF!,'Normativy 2015'!#REF!</definedName>
    <definedName name="Z_F08030CE_B017_4F68_B952_42E60474C44D_.wvu.Cols" localSheetId="0" hidden="1">'Normativy 2015'!$F:$J,'Normativy 2015'!#REF!</definedName>
    <definedName name="Z_F08030CE_B017_4F68_B952_42E60474C44D_.wvu.FilterData" localSheetId="0" hidden="1">'Normativy 2015'!$A$3:$N$309</definedName>
    <definedName name="Z_F08030CE_B017_4F68_B952_42E60474C44D_.wvu.PrintTitles" localSheetId="0" hidden="1">'Normativy 2015'!$2:$3</definedName>
    <definedName name="Z_F2AFE41E_FD98_4DB8_8A08_84FF1FEBC455_.wvu.Cols" localSheetId="0" hidden="1">'Normativy 2015'!#REF!,'Normativy 2015'!#REF!</definedName>
    <definedName name="Z_F2AFE41E_FD98_4DB8_8A08_84FF1FEBC455_.wvu.PrintTitles" localSheetId="0" hidden="1">'Normativy 2015'!$A:$A,'Normativy 2015'!$3:$3</definedName>
    <definedName name="Z_F2AFE41E_FD98_4DB8_8A08_84FF1FEBC455_.wvu.Rows" localSheetId="0" hidden="1">'Normativy 2015'!#REF!,'Normativy 2015'!#REF!</definedName>
    <definedName name="Z_F9022AAB_6417_4047_A295_A6122F1907FA_.wvu.Cols" localSheetId="0" hidden="1">'Normativy 2015'!#REF!,'Normativy 2015'!#REF!,'Normativy 2015'!$F:$J,'Normativy 2015'!#REF!,'Normativy 2015'!#REF!</definedName>
    <definedName name="Z_F9022AAB_6417_4047_A295_A6122F1907FA_.wvu.FilterData" localSheetId="0" hidden="1">'Normativy 2015'!$A$3:$N$309</definedName>
    <definedName name="Z_F9022AAB_6417_4047_A295_A6122F1907FA_.wvu.PrintTitles" localSheetId="0" hidden="1">'Normativy 2015'!$A:$A,'Normativy 2015'!$3:$3</definedName>
  </definedNames>
  <calcPr fullCalcOnLoad="1"/>
</workbook>
</file>

<file path=xl/sharedStrings.xml><?xml version="1.0" encoding="utf-8"?>
<sst xmlns="http://schemas.openxmlformats.org/spreadsheetml/2006/main" count="596" uniqueCount="345">
  <si>
    <t>Denním studiu pro absolventy základních škol:</t>
  </si>
  <si>
    <t>Potencionálního klienta v (ve)</t>
  </si>
  <si>
    <t>Stravovaného ve školní jídelně, jde-li o žáka mateřské školy</t>
  </si>
  <si>
    <t>Pedagogicko-psychologické poradně (PPP)</t>
  </si>
  <si>
    <t>Speciálním pedagogickém centru (SPC)</t>
  </si>
  <si>
    <t>Středisku pro volný čas dětí a mládeže (SVČ)</t>
  </si>
  <si>
    <t>x</t>
  </si>
  <si>
    <r>
      <t>X</t>
    </r>
    <r>
      <rPr>
        <vertAlign val="superscript"/>
        <sz val="10"/>
        <rFont val="Arial CE"/>
        <family val="2"/>
      </rPr>
      <t>3</t>
    </r>
  </si>
  <si>
    <r>
      <t>X</t>
    </r>
    <r>
      <rPr>
        <vertAlign val="superscript"/>
        <sz val="10"/>
        <rFont val="Arial CE"/>
        <family val="2"/>
      </rPr>
      <t>2</t>
    </r>
  </si>
  <si>
    <t>hodnoty nejsou stanoveny - nepředpokládá se podíl pedagogické práce v normativu</t>
  </si>
  <si>
    <t>hodnoty nejsou stanoveny - nepředpokládá se podíl nepedagogické práce v normativu</t>
  </si>
  <si>
    <t>Školní družině</t>
  </si>
  <si>
    <t xml:space="preserve"> školním klubu</t>
  </si>
  <si>
    <t>Královéhradecký kraj</t>
  </si>
  <si>
    <t>mzdy
pedag.</t>
  </si>
  <si>
    <t>mzdy
nepedag.</t>
  </si>
  <si>
    <t>mzdy 
celkem</t>
  </si>
  <si>
    <t>odvody</t>
  </si>
  <si>
    <t>FKSP</t>
  </si>
  <si>
    <t>NIV 
celkem</t>
  </si>
  <si>
    <t>Stravovaného ve školní jídelně, jde-li o žáka základní školy</t>
  </si>
  <si>
    <r>
      <t>X</t>
    </r>
    <r>
      <rPr>
        <vertAlign val="superscript"/>
        <sz val="10"/>
        <rFont val="Arial CE"/>
        <family val="2"/>
      </rPr>
      <t>1</t>
    </r>
  </si>
  <si>
    <t>23-xx-H  Strojírenství</t>
  </si>
  <si>
    <t>26-xx-H  Elektrotechnika</t>
  </si>
  <si>
    <t>29-xx-H  Potravinářství</t>
  </si>
  <si>
    <t>31-xx-H  Textilní výroba a oděvnictví</t>
  </si>
  <si>
    <t>33-xx-H  Zpracování dřeva a výr. hudebních nástrojů</t>
  </si>
  <si>
    <t>34-xx-H  Polygrafie, zprac. papíru, filmu a fotografie</t>
  </si>
  <si>
    <t>36-xx-H  Stavebnictví</t>
  </si>
  <si>
    <t>41-xx-H  Zemědělství a lesnictví</t>
  </si>
  <si>
    <t>65-xx-H  Gastronomie</t>
  </si>
  <si>
    <t>66-xx-H  Obchod</t>
  </si>
  <si>
    <t>69-xx-H  Osobní a provozní služby</t>
  </si>
  <si>
    <t>82-xx-H  Umění a užité umění: umělecký kovář a zám., uměl. keramik</t>
  </si>
  <si>
    <t>36-41-N Stavebnictví</t>
  </si>
  <si>
    <t>53-45-N/004 dipl. radiologický asistent</t>
  </si>
  <si>
    <t>K ped
Kč</t>
  </si>
  <si>
    <t>Kneped
Kč</t>
  </si>
  <si>
    <t>Ubytovaného v Domově mládeže, jde-li o žáka VOŠ</t>
  </si>
  <si>
    <t>Ubytovaného v Domově mládeže, jde-li o žáka Gy, SOŠ, SOU ,U</t>
  </si>
  <si>
    <t>Zákl. škole s 1.-4. (1.-5.) postupn. ročníkem</t>
  </si>
  <si>
    <t>Zákl. škole s 1.-9. postupn. ročn., nepedagogové</t>
  </si>
  <si>
    <t>Zákl. škole s 1.-9. postupn. ročn., učitelé 1. stupeň</t>
  </si>
  <si>
    <t>Zákl. škole s 1.-9. postupn. ročn., učitelé 2. stupeň</t>
  </si>
  <si>
    <t>ZUŠ  v oboru se skupin. a kolekt. výukou - taneční obor</t>
  </si>
  <si>
    <t>ZUŠ v oboru se skupin. a kolekt. výukou -výtvarný obor</t>
  </si>
  <si>
    <t>ZUŠ v oboru se skupin. a kolekt. výukou -  liter.-dram. obor</t>
  </si>
  <si>
    <t>ZUŠ v oboru se skupin. a kolekt. výukou -hudební obor</t>
  </si>
  <si>
    <t>23-4x-N  Strojírenství</t>
  </si>
  <si>
    <t>Denním studiu vyšší odborné školy v oborech studia:</t>
  </si>
  <si>
    <t>Denním nástavbovém studiu</t>
  </si>
  <si>
    <t>Mateřské škole, jde-li o dítě s pravidelnou docházkou, poloden. péče</t>
  </si>
  <si>
    <t>Dětském domově  po ukončení transf. dle z. 109/2002 Sb.</t>
  </si>
  <si>
    <t>na sluchové postižení v MŠ</t>
  </si>
  <si>
    <t>na sluchové postižení v ZŠ</t>
  </si>
  <si>
    <t>na sluchové postižení v SŠ</t>
  </si>
  <si>
    <t>na zrakové postižení v MŠ</t>
  </si>
  <si>
    <t>na zrakové postižení v ZŠ</t>
  </si>
  <si>
    <t>na zrakové postižení v SŠ</t>
  </si>
  <si>
    <t>na vady řeči v MŠ</t>
  </si>
  <si>
    <t>na vady řeči v ZŠ</t>
  </si>
  <si>
    <t>na tělesné postižení v MŠ</t>
  </si>
  <si>
    <t>na tělesné postižení v ZŠ</t>
  </si>
  <si>
    <t>na tělesné postižení v SŠ</t>
  </si>
  <si>
    <t>na vývojové poruchy učení a chování v ZŠ</t>
  </si>
  <si>
    <t>na těžké mentální postižení v MŠ</t>
  </si>
  <si>
    <t>na sluchové postižení v ZŠ 1.st.</t>
  </si>
  <si>
    <t>na sluchové postižení v ZŠ 2.st.</t>
  </si>
  <si>
    <t>na zrakové postižení v ZŠ 1. st.</t>
  </si>
  <si>
    <t>na zrakové postižení v ZŠ 2. st.</t>
  </si>
  <si>
    <t>na tělesné postižení v ZŠ 1. st.</t>
  </si>
  <si>
    <t>na tělesné postižení v ZŠ 2. st.</t>
  </si>
  <si>
    <t>Příplatky na individuálně integrované žáky se zdrav. postiž.</t>
  </si>
  <si>
    <t>na autismus, kombinace smysl. a tělesného postižení v MŠ</t>
  </si>
  <si>
    <t>na autismus, kombinace smyslového a tělesného postižení v ZŠ</t>
  </si>
  <si>
    <t>na autismus, kombinace smyslového a tělesného postižení v ZŠ 1. st.</t>
  </si>
  <si>
    <t>na autismus, kombinace smyslového a tělesného postižení v ZŠ 2. st.</t>
  </si>
  <si>
    <t>na autismus, kombinace smyslového a tělesného postižení v SŠ</t>
  </si>
  <si>
    <t>Příplatky na žáky ve školách a třídách samostatně zřízených</t>
  </si>
  <si>
    <t xml:space="preserve">v běžných třídách v mateřské, základní a střední škole </t>
  </si>
  <si>
    <t>pro děti, žáky se zdravotním postižením, jde li   o žáka</t>
  </si>
  <si>
    <t>na vady řeči v SŠ</t>
  </si>
  <si>
    <t>1x</t>
  </si>
  <si>
    <t>2x</t>
  </si>
  <si>
    <t>1,75 x</t>
  </si>
  <si>
    <t>0,5 x</t>
  </si>
  <si>
    <t>Mateřské škole, jde-li o dítě s docházkou dle zák. 117/95 Sb.</t>
  </si>
  <si>
    <t>Mateřské škole s internátním provozem</t>
  </si>
  <si>
    <t>1,5 x</t>
  </si>
  <si>
    <t xml:space="preserve">      ve výši 1,5 násobku základního normativu příslušného oboru</t>
  </si>
  <si>
    <t xml:space="preserve">      ve výši příslušné základní částky normativu příslušného oboru</t>
  </si>
  <si>
    <t>Přípravné třidě ZŠ pro děti ze sociál. a kulturně znevýh. prostředí</t>
  </si>
  <si>
    <t xml:space="preserve">Základní škole speciální </t>
  </si>
  <si>
    <t xml:space="preserve">Příplatky na žáky ve školách samostatně zřízených pro žáky </t>
  </si>
  <si>
    <t>se zdrav. postižením, jde-li o školu při zdravotnickém zařízení</t>
  </si>
  <si>
    <t>v mateřské škole</t>
  </si>
  <si>
    <t>v  základní škole</t>
  </si>
  <si>
    <t>Příplatky na žáka se zdravotním post. ve školní družině</t>
  </si>
  <si>
    <t>v oddělení, které je tvořeno pouze žáky se zdr. post. (ne ZŠ spec.)</t>
  </si>
  <si>
    <t xml:space="preserve">Příplatky na ubytovaného v domově mládeže ve
 skupinětvořené pouze žáky se zdravotním post. </t>
  </si>
  <si>
    <t xml:space="preserve"> s příslušným zdravotním postižením </t>
  </si>
  <si>
    <t>ostatní postižení</t>
  </si>
  <si>
    <t>Celodenně stravovaného (ubytovaní v DM, internátu spec. škol)</t>
  </si>
  <si>
    <t>Celod. strav. bez obědů  (ubytovaní v DM, internátu spec. škol)</t>
  </si>
  <si>
    <t>Mateřské škole, jde-li o dítě s pravidelnou docházkou, celoden. péče,dítě v MŠ při zdravotnickém zařízení</t>
  </si>
  <si>
    <t>na vývojové poruchy učení a chování v MŠ</t>
  </si>
  <si>
    <t>0,5x</t>
  </si>
  <si>
    <t xml:space="preserve">      ve výši 0,25 násobku základního normativu </t>
  </si>
  <si>
    <t>Zákl. škole - žák individuálně vzdělávaný (§41 zák. 561/04 Sb.)</t>
  </si>
  <si>
    <t>Zákl. škole - žák plnící doch. v zahraničí  (§38 zák. 561/04 Sb.)</t>
  </si>
  <si>
    <t>pro každou jednotlivou školu. Výše násobku:</t>
  </si>
  <si>
    <t>Příplatek je stanoven ve výši násobku základního normativu práce pedagogů, v individuální výši</t>
  </si>
  <si>
    <t xml:space="preserve">Příplatek je stanoven ve výši násobku základního normativu (u MŠ a ZŠ v individuální výši </t>
  </si>
  <si>
    <t xml:space="preserve">      ve výši příslušné základní částky normativu</t>
  </si>
  <si>
    <t xml:space="preserve">      ve výši 0,5 násobku základního normativu</t>
  </si>
  <si>
    <t xml:space="preserve">  34-52-H  tiskař na polygr. strojích</t>
  </si>
  <si>
    <t xml:space="preserve">  26-57-H  autoelektrikář</t>
  </si>
  <si>
    <t xml:space="preserve">  66-52-H  aranžér</t>
  </si>
  <si>
    <t xml:space="preserve">  69-51-H kadeřník</t>
  </si>
  <si>
    <t>.</t>
  </si>
  <si>
    <t>0,9x</t>
  </si>
  <si>
    <t>na vývojové poruchy chování v ZŠ</t>
  </si>
  <si>
    <t>na vývojové poruchy učení v ZŠ</t>
  </si>
  <si>
    <t xml:space="preserve">      ve výši 0,5 násobku základního normativu příslušného oboru</t>
  </si>
  <si>
    <t>na vývojové poruchy učení a chování v SŠ</t>
  </si>
  <si>
    <r>
      <t>X</t>
    </r>
    <r>
      <rPr>
        <vertAlign val="superscript"/>
        <sz val="10"/>
        <rFont val="Arial CE"/>
        <family val="2"/>
      </rPr>
      <t>4</t>
    </r>
  </si>
  <si>
    <t>hodnoty nejsou stanoveny</t>
  </si>
  <si>
    <t>0,95x</t>
  </si>
  <si>
    <t>U výdejen MŠ bude finanční normativ výdejny odpovídat 0,33 normativu srovnatelné školní jídelny MŠ (s kuchyní) se stejnými výkony, 
u vývařoven pro stravované děti MŠ ve výši 0,67 násobku normativu použitého pro rozpis jídelny.</t>
  </si>
  <si>
    <t>U výdejen pro žáky ZŠ,  středních škol a VOŠ bude finanční normativ výdejny odpovídat 0,3 normativu srovnatelné školní jídelny(s kuchyní) se stejnými výkony, u vývařoven pro stravované žáky ZŠ, středních škol a VOŠ ve výši 0,7 násobku normativu použitého pro rozpis jídelny.</t>
  </si>
  <si>
    <t>pro každou jednotlivou školu dle velikosti, u SŠ dle oboru). Výše násobku mzdové části:</t>
  </si>
  <si>
    <t>V případě 1 žáka nebo studenta, který se vzdělává v jiné než denní formě vzdělávání, se základní částka stanoví ze základní částky pro denní formu vzdělávání v příslušném oboru vzdělávání nebo vzdělávacím programu jako její</t>
  </si>
  <si>
    <t xml:space="preserve">  a)  0,4násobek, jde-li o večerní nebo kombinovanou formu vzdělávání,</t>
  </si>
  <si>
    <t xml:space="preserve">  b)  0,15násobek, jde-li o dálkovou formu vzdělávání,</t>
  </si>
  <si>
    <t xml:space="preserve">  c)  0,05násobek, jde-li o distanční formu vzdělávání.</t>
  </si>
  <si>
    <t>Vysvětlivky</t>
  </si>
  <si>
    <t>na těžké tělesné postižení v MŠ</t>
  </si>
  <si>
    <t>na těžké tělesné postižení v ZŠ</t>
  </si>
  <si>
    <t>1,25 x</t>
  </si>
  <si>
    <t>ONIV přímé/ norm</t>
  </si>
  <si>
    <t>28-44-M  Aplikovaná chemie</t>
  </si>
  <si>
    <t>65-42-M/01 Hotelnictví</t>
  </si>
  <si>
    <t xml:space="preserve">  23-52-H  nástrojař</t>
  </si>
  <si>
    <t xml:space="preserve">  23-56-H  obráběč kovů</t>
  </si>
  <si>
    <t>31-59-E  Textilní výroba a oděvnictví: šití oděvů</t>
  </si>
  <si>
    <t xml:space="preserve">  33-54-H  mechanik hudebních nástrojů</t>
  </si>
  <si>
    <t xml:space="preserve">  36-52-H  instalatér</t>
  </si>
  <si>
    <t xml:space="preserve">  36-57-H  malíř</t>
  </si>
  <si>
    <t>23-41-M  Strojírenství</t>
  </si>
  <si>
    <t>ONIV náhrady nem</t>
  </si>
  <si>
    <t>na lehké a střední mentální postižení v MŠ</t>
  </si>
  <si>
    <t>těžké zrakové postižení v MŠ</t>
  </si>
  <si>
    <t>na těžké sluchové postižení v ZŠ</t>
  </si>
  <si>
    <t>na těžké sluchové postižení v MŠ</t>
  </si>
  <si>
    <t>těžké zrakové postižení v ZŠ</t>
  </si>
  <si>
    <t>na těžké vady řeči v ZŠ</t>
  </si>
  <si>
    <t>na těžké vady řeči v MŠ</t>
  </si>
  <si>
    <t>na těžké vývojové poruchy učení a chování v MŠ</t>
  </si>
  <si>
    <t>1,0x</t>
  </si>
  <si>
    <t>na těžké vývojové poruchy učení a chování v ZŠ</t>
  </si>
  <si>
    <t>na těžké tělesné postižení v ZŠ 1. st.</t>
  </si>
  <si>
    <t>ZUŠ v hudebním oboru s individuální výukou (do 4 žáků ve skup.)</t>
  </si>
  <si>
    <t>Obory středního vzdělání s maturitní zkouškou</t>
  </si>
  <si>
    <t>teoretická výuka oborů střed. vzdělání s maturit. zkouškou</t>
  </si>
  <si>
    <t xml:space="preserve">teor.v. v oborech s výučním listem jejichž denní forma studia trvá 3 roky </t>
  </si>
  <si>
    <t>praktickém vyučování oborů střed. vzdělání s maturit. zkouškou</t>
  </si>
  <si>
    <t>praktické vyučování v oborech s výučním listem jejichž denní forma studia trvá 3 roky</t>
  </si>
  <si>
    <t>18-20-M Informační technologie</t>
  </si>
  <si>
    <t>23-45-M  Silniční doprava, Dopravní prostředky</t>
  </si>
  <si>
    <t>26-47-M  Výpočetní technika, IT-aplikace osob. počítačů</t>
  </si>
  <si>
    <t>31-43-M  Oděvnictví</t>
  </si>
  <si>
    <t>36-45-M  Technická zařízení budov</t>
  </si>
  <si>
    <t>36-46-M  Geodézie</t>
  </si>
  <si>
    <t>36-47-M  Stavebnictví</t>
  </si>
  <si>
    <t>37-41-M  Provoz a ekonomika dopravy</t>
  </si>
  <si>
    <t>41-46-M  Lesnictví</t>
  </si>
  <si>
    <t>53-44-M  Asistent zubního technika</t>
  </si>
  <si>
    <t>78-42-M  Technické, ekonomické, přírodovědné a pedagogické lyceum</t>
  </si>
  <si>
    <t>82-xx-M  Umění a užité umění - mimo níže uvedené</t>
  </si>
  <si>
    <t>78-42-M/005, 04 Zdravotnické lyceum</t>
  </si>
  <si>
    <t>34-52-L tiskař na polygrafických strojích</t>
  </si>
  <si>
    <t>34-53-L  reprod. grafik pro média</t>
  </si>
  <si>
    <t>34-56-L  fotograf</t>
  </si>
  <si>
    <t>66-41-L obchodník</t>
  </si>
  <si>
    <t xml:space="preserve">  23-57-H  kovář, strojní kovář</t>
  </si>
  <si>
    <t xml:space="preserve">  29-5x-H  pekař, cukrář, řezník-uzenář</t>
  </si>
  <si>
    <t xml:space="preserve">  31-58-H  krejčí</t>
  </si>
  <si>
    <t xml:space="preserve">  36-57-H malíř</t>
  </si>
  <si>
    <t>37-51-H  Doprava a spoje: manipulant pošt. provozu a přepr.</t>
  </si>
  <si>
    <t>39-41-H/01 Malíř a lakýrník</t>
  </si>
  <si>
    <t xml:space="preserve">  66-51-H  prodavač</t>
  </si>
  <si>
    <t>34-52-L  tiskař na polygrafických strojích</t>
  </si>
  <si>
    <t xml:space="preserve">  29-53-H  pekař</t>
  </si>
  <si>
    <t xml:space="preserve">  29-56-H  řezník-uzenář</t>
  </si>
  <si>
    <t xml:space="preserve">  41-55-H  opravář zem. strojů</t>
  </si>
  <si>
    <t>Internátu mateřských škol - těžké postižení</t>
  </si>
  <si>
    <t>Internátu mateřských škol - ostatní postižení</t>
  </si>
  <si>
    <t>Internátu základních a středních škol - těžké postižení</t>
  </si>
  <si>
    <t>Internátu základních a středních škol - ostatní postižení</t>
  </si>
  <si>
    <r>
      <t>X</t>
    </r>
    <r>
      <rPr>
        <vertAlign val="superscript"/>
        <sz val="10"/>
        <color indexed="8"/>
        <rFont val="Arial CE"/>
        <family val="2"/>
      </rPr>
      <t>1</t>
    </r>
  </si>
  <si>
    <r>
      <t>X</t>
    </r>
    <r>
      <rPr>
        <vertAlign val="superscript"/>
        <sz val="10"/>
        <color indexed="8"/>
        <rFont val="Arial CE"/>
        <family val="2"/>
      </rPr>
      <t>3</t>
    </r>
  </si>
  <si>
    <r>
      <t>X</t>
    </r>
    <r>
      <rPr>
        <vertAlign val="superscript"/>
        <sz val="10"/>
        <color indexed="8"/>
        <rFont val="Arial CE"/>
        <family val="2"/>
      </rPr>
      <t>2</t>
    </r>
  </si>
  <si>
    <r>
      <t>X</t>
    </r>
    <r>
      <rPr>
        <vertAlign val="superscript"/>
        <sz val="10"/>
        <color indexed="8"/>
        <rFont val="Arial CE"/>
        <family val="0"/>
      </rPr>
      <t>1</t>
    </r>
  </si>
  <si>
    <r>
      <t>X</t>
    </r>
    <r>
      <rPr>
        <vertAlign val="superscript"/>
        <sz val="10"/>
        <color indexed="8"/>
        <rFont val="Arial CE"/>
        <family val="0"/>
      </rPr>
      <t>3</t>
    </r>
  </si>
  <si>
    <r>
      <t>X</t>
    </r>
    <r>
      <rPr>
        <vertAlign val="superscript"/>
        <sz val="10"/>
        <color indexed="8"/>
        <rFont val="Arial CE"/>
        <family val="2"/>
      </rPr>
      <t>4</t>
    </r>
  </si>
  <si>
    <t>72-4x-M  Knihovnické a informační systémy a služby</t>
  </si>
  <si>
    <t>75-31-M  Předškolní a mimoškolní pedagogika</t>
  </si>
  <si>
    <t>79-41-K/6xx, 6x  Gymnázium šestileté:   1. stupeň</t>
  </si>
  <si>
    <t>79-41-K/8xx, 8x  Gymnázium osmileté:  1. stupeň</t>
  </si>
  <si>
    <t xml:space="preserve">  36-56-H kominík</t>
  </si>
  <si>
    <t>75-41-E  pečovatelské služby</t>
  </si>
  <si>
    <t>39-41-H/01 malíř a lakýrník</t>
  </si>
  <si>
    <t>63-41-N  Ekonomika: firemní ekonomika, účetnictví a daně</t>
  </si>
  <si>
    <t>lehce mentálně postižené, vývojové poruchy učení a chování</t>
  </si>
  <si>
    <t>na těžké mentální postižení v ZŠ 1. stupeň</t>
  </si>
  <si>
    <t>na těžké mentální postižení v ZŠ 2. stupeň</t>
  </si>
  <si>
    <t>na těžké tělesné postižení v ZŠ 2. st.</t>
  </si>
  <si>
    <t>na tělesné postižení v MŠ (lehké)</t>
  </si>
  <si>
    <t>53-41-H  ošetřovatel</t>
  </si>
  <si>
    <t>21-42-M  Těžba a zpracování kamene, Geotechnika</t>
  </si>
  <si>
    <t>přípravném stupni základ. školy speciální</t>
  </si>
  <si>
    <t>Internátu základních a středních škol - žáci bez postižení</t>
  </si>
  <si>
    <t>na lehké a středně těžké mentální postižení v MŠ</t>
  </si>
  <si>
    <t>na lehké a středně těžké mentální postižení v ZŠ 1. stupeň</t>
  </si>
  <si>
    <t>na lehké a středně těžké mentální postižení v ZŠ 2. stupeň</t>
  </si>
  <si>
    <t>na těžké sluchové post. v MŠ</t>
  </si>
  <si>
    <t>na těžké sluchové post. v ZŠ 1. st.</t>
  </si>
  <si>
    <t>na těžké sluchové post. v ZŠ 2. st.</t>
  </si>
  <si>
    <t>na těžké zrakové post. v MŠ</t>
  </si>
  <si>
    <t>na těžké zrakové post. v ZŠ 1.st.</t>
  </si>
  <si>
    <t>na těžké zrakové post. v ZŠ 2.st.</t>
  </si>
  <si>
    <t>Zákl. škole - vzdělávání dle §42 zák. 561/04 Sb. pro 1. i 2. stupeň</t>
  </si>
  <si>
    <t>na žáka v Praktické škole (SŠ)</t>
  </si>
  <si>
    <t>Kurzy pro získ. základního vzdělání dle §55 z. 564/2004 Sb. v dálkové a dist. formě vzdělávání</t>
  </si>
  <si>
    <t>na mentální postižení v SŠ</t>
  </si>
  <si>
    <t>xx-xx-L/5xx, xx-xx-L/5x  nástavbového studia</t>
  </si>
  <si>
    <t xml:space="preserve">53-41-N/11  diplom. všeobecná sestra </t>
  </si>
  <si>
    <t>53-43-N/11 dipl. farmaceutický asistent</t>
  </si>
  <si>
    <t>53-44-N/11 dipl. zubní technik</t>
  </si>
  <si>
    <t>53-43-N/21  dipl. zdravotní laborant</t>
  </si>
  <si>
    <t>68-43-N/02 obnova a rozvoj venkova</t>
  </si>
  <si>
    <t>23-4x-L  mechanik strojů a zař., mech. strojů, mech. seřizovač</t>
  </si>
  <si>
    <t>23-51-E  strojírenské práce</t>
  </si>
  <si>
    <t>26-41-M  Elektrotechnika</t>
  </si>
  <si>
    <t>29-5x-E  potravin. výroba, potravin. práce, pekař. práce, cukrář. práce</t>
  </si>
  <si>
    <t>33-42-M  Nábytk. a dřevařská výroba</t>
  </si>
  <si>
    <t>33-5x-E  čalounické práce, truhlář. práce, výroba, dřevařské práce, dřev. výroba</t>
  </si>
  <si>
    <t xml:space="preserve">  34-53-H  reprodukční grafik</t>
  </si>
  <si>
    <t>34-57-E  knihařské práce</t>
  </si>
  <si>
    <t>36-57-E, 36-64-E  malířské a natěrač. práce, tesařské práce</t>
  </si>
  <si>
    <t>36-67-E  zednické práce</t>
  </si>
  <si>
    <t>37-51-H  Doprava a spoje: manipulant pošt. provozu</t>
  </si>
  <si>
    <t>39-41-L/02 mechanik inst. a elektr. zařízení budov</t>
  </si>
  <si>
    <t>39-41-L/01 autotronik</t>
  </si>
  <si>
    <t>41-45-M/01 Mechanizace a služby</t>
  </si>
  <si>
    <t>41-5x-E  zemědělské práce, zahradnické pr., opravářské práce</t>
  </si>
  <si>
    <t xml:space="preserve">  41-54-H, 41-55-H podkovář a zeměděl. kovář, opravář zem. strojů</t>
  </si>
  <si>
    <t xml:space="preserve">  41-56-H lesní mechanizátor</t>
  </si>
  <si>
    <t>43-41-M  Veterinářství</t>
  </si>
  <si>
    <t>63-41-M/02, 004  Obchodní akademie</t>
  </si>
  <si>
    <t>63-41-M/01 Ekonomika a podnikání</t>
  </si>
  <si>
    <t>65-5x-E  strav. a ubyt. služby, práce ve stravování</t>
  </si>
  <si>
    <t>66-5x-E  prodavačské práce</t>
  </si>
  <si>
    <t>69-41-L kosmetické služby</t>
  </si>
  <si>
    <t>69-5x-E  provozní služby</t>
  </si>
  <si>
    <t>78-62-C/01, 001 praktická škola jednoletá</t>
  </si>
  <si>
    <t>78-62-C/02, 002 praktická škola dvouletá</t>
  </si>
  <si>
    <t>79-41-K/4x  Gymnázium čtyřleté</t>
  </si>
  <si>
    <t>82-xx-H umělecký kovář a zámečník, uměl. keramik, um. truhlář a řezbář</t>
  </si>
  <si>
    <t>82-51-L/02 uměl. řem. zprac. dřeva</t>
  </si>
  <si>
    <t>82-51-L/06  uměl. řem. stavba hudeb. nástrojů</t>
  </si>
  <si>
    <t>16-01-M, 16-02M Ochrana přírody, Ekologie a ŽP, Průmysl. ekologie</t>
  </si>
  <si>
    <t>37-42-M  Logist. a finanční služby</t>
  </si>
  <si>
    <t>53-43-M  Laboratorní asistent</t>
  </si>
  <si>
    <t>53-41-M  Zdravotnický asistent</t>
  </si>
  <si>
    <t>65-42-M/02 Cestovní ruch</t>
  </si>
  <si>
    <t>68-4x-M  Právo, veřejnosprávní činnost</t>
  </si>
  <si>
    <t xml:space="preserve">                                                                 2. stupeň</t>
  </si>
  <si>
    <t>26-4x-L  mechanik elektrotechnik</t>
  </si>
  <si>
    <r>
      <t xml:space="preserve">65-41-L </t>
    </r>
    <r>
      <rPr>
        <sz val="10"/>
        <rFont val="Times New Roman"/>
        <family val="1"/>
      </rPr>
      <t xml:space="preserve">gastronomie </t>
    </r>
  </si>
  <si>
    <r>
      <t xml:space="preserve">  23-51-H  </t>
    </r>
    <r>
      <rPr>
        <sz val="10"/>
        <rFont val="Times New Roman CE"/>
        <family val="1"/>
      </rPr>
      <t>strojní mechanik</t>
    </r>
  </si>
  <si>
    <r>
      <t xml:space="preserve">  23-55-H  klempíř,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karosář</t>
    </r>
  </si>
  <si>
    <r>
      <t xml:space="preserve">  23-61-H  </t>
    </r>
    <r>
      <rPr>
        <sz val="10"/>
        <rFont val="Times New Roman CE"/>
        <family val="1"/>
      </rPr>
      <t>autolakýrník</t>
    </r>
  </si>
  <si>
    <r>
      <t xml:space="preserve">  23-68-H  </t>
    </r>
    <r>
      <rPr>
        <sz val="10"/>
        <rFont val="Times New Roman"/>
        <family val="1"/>
      </rPr>
      <t>mechanik opravář motor. vozidel</t>
    </r>
  </si>
  <si>
    <r>
      <t xml:space="preserve">  26-51-H  elektrikář, </t>
    </r>
    <r>
      <rPr>
        <sz val="10"/>
        <rFont val="Times New Roman CE"/>
        <family val="1"/>
      </rPr>
      <t>el. - silnoproud</t>
    </r>
  </si>
  <si>
    <t xml:space="preserve">  26-52-H  elektromechanik</t>
  </si>
  <si>
    <t xml:space="preserve">  33-56-H  truhlář</t>
  </si>
  <si>
    <r>
      <t xml:space="preserve">  36-6x-H  tesař</t>
    </r>
    <r>
      <rPr>
        <sz val="10"/>
        <rFont val="Times New Roman"/>
        <family val="1"/>
      </rPr>
      <t>, zedník</t>
    </r>
  </si>
  <si>
    <r>
      <t xml:space="preserve">  41-51-H, 41-52-H zemědělec -farmář, </t>
    </r>
    <r>
      <rPr>
        <sz val="10"/>
        <rFont val="Times New Roman"/>
        <family val="1"/>
      </rPr>
      <t>zahradník</t>
    </r>
  </si>
  <si>
    <t xml:space="preserve">  82-41-M/058, 16  Kamenosochařství - kamenosochařská tvorba</t>
  </si>
  <si>
    <t xml:space="preserve">  82-42-M/002, 01  Kamenosochařství - restaur. a konzerv. kamene</t>
  </si>
  <si>
    <t xml:space="preserve">  65-5x-H  kuchař-číšník</t>
  </si>
  <si>
    <t xml:space="preserve">65-41-L gastronomie </t>
  </si>
  <si>
    <t xml:space="preserve">  23-55-H  klempíř, karosář</t>
  </si>
  <si>
    <t xml:space="preserve">  26-51-H/01  elektrikář</t>
  </si>
  <si>
    <t xml:space="preserve">  26-51-H/02  elektrikář - silnoproud</t>
  </si>
  <si>
    <t xml:space="preserve">  29-54-H  cukrář</t>
  </si>
  <si>
    <t xml:space="preserve">  36-64-H  tesař</t>
  </si>
  <si>
    <t xml:space="preserve">  36-67-H  zedník</t>
  </si>
  <si>
    <t xml:space="preserve">  36-52-H instalatér</t>
  </si>
  <si>
    <t xml:space="preserve">  41-51-H, 41-52-H zemědělec -farmář, zahradník</t>
  </si>
  <si>
    <t xml:space="preserve">  41-54-H  podkovář a zemědělský kovář</t>
  </si>
  <si>
    <t xml:space="preserve">  41-56-H  lesní mechanizátor</t>
  </si>
  <si>
    <r>
      <t xml:space="preserve">praktické vyučování v oborech </t>
    </r>
    <r>
      <rPr>
        <sz val="10"/>
        <rFont val="Times New Roman"/>
        <family val="1"/>
      </rPr>
      <t xml:space="preserve"> xx-xx-E   </t>
    </r>
  </si>
  <si>
    <t>32-xx-E  kožedělná výroba, brašnářské a sedl. práce</t>
  </si>
  <si>
    <r>
      <t xml:space="preserve">teoretická výuka v oborech E </t>
    </r>
    <r>
      <rPr>
        <sz val="10"/>
        <rFont val="Times New Roman"/>
        <family val="1"/>
      </rPr>
      <t>(kód oborů xx-xx-E )</t>
    </r>
  </si>
  <si>
    <t>32-xx-E  kožedělná výr., brašnářské a sedl. práce, obuvnické práce</t>
  </si>
  <si>
    <t>34-5x-E  knihařské práce</t>
  </si>
  <si>
    <t>0,3x</t>
  </si>
  <si>
    <t>Kursu pro získ. základů vzdělání organ. v ZŠ spec.</t>
  </si>
  <si>
    <r>
      <t xml:space="preserve">Ve školní jídelně vařící pro výdejnu bude výše normativu příslušného </t>
    </r>
    <r>
      <rPr>
        <u val="single"/>
        <sz val="11"/>
        <rFont val="Times New Roman"/>
        <family val="1"/>
      </rPr>
      <t>pro výkony „vývařovny</t>
    </r>
    <r>
      <rPr>
        <sz val="11"/>
        <rFont val="Times New Roman"/>
        <family val="1"/>
      </rPr>
      <t>“ odvozena</t>
    </r>
  </si>
  <si>
    <t xml:space="preserve">     - 0,33 násobku normativu stravování dětí z MŠ pro stejné počty strávníků,</t>
  </si>
  <si>
    <r>
      <rPr>
        <u val="single"/>
        <sz val="11"/>
        <rFont val="Times New Roman"/>
        <family val="1"/>
      </rPr>
      <t>Stravování ve školní výdejně</t>
    </r>
    <r>
      <rPr>
        <sz val="11"/>
        <rFont val="Times New Roman"/>
        <family val="1"/>
      </rPr>
      <t xml:space="preserve"> je započteno s využitím pokráceného normativu pro školní jídelnu. Výše finanční částky na stravovaného pro školní výdejnu je ve výši:</t>
    </r>
  </si>
  <si>
    <t xml:space="preserve">     - 0,30 násobku normativu pro stravování žáků ZŠ, středních škol a studentů VOŠ</t>
  </si>
  <si>
    <t xml:space="preserve">     - u stravovaných dětí MŠ ve výši 0,67 násobku normativu  školní jídelny pro děti MŠ</t>
  </si>
  <si>
    <t xml:space="preserve">     - u stravovaných žáků ZŠ, SŠ a VOŠ ve výši 0,7 násobku normativu pro stravování těchto žáků ve školní jídelně</t>
  </si>
  <si>
    <r>
      <t xml:space="preserve">V případě střední školy a VOŠ se stanoví opravný koeficient ve výši 0,05, kterým se základní částka vynásobí, jde-li o žáka nebo studenta, který se vzdělává podle individuálního vzdělávacího plánu; </t>
    </r>
    <r>
      <rPr>
        <sz val="10"/>
        <rFont val="Times New Roman"/>
        <family val="1"/>
      </rPr>
      <t>.</t>
    </r>
  </si>
  <si>
    <t>tento koeficient se nevztahuje na případy, kdy jsou důvodem pro povolení individuálního vzdělávacího plánu speciální vzdělávací potřeby nebo mimořádné nadání žáka nebo studenta (§4 vyhlášky o krajských normativech)</t>
  </si>
  <si>
    <t>na vady řeči v ZŠ 1. st.</t>
  </si>
  <si>
    <t>na vady řeči v ZŠ 2. st.</t>
  </si>
  <si>
    <t>na těžké vady řeči v ZŠ 1. st.</t>
  </si>
  <si>
    <t>na těžké vady řeči v ZŠ 2. st.</t>
  </si>
  <si>
    <t>ÚZ 33353</t>
  </si>
  <si>
    <t>Stravov. ve školní jídelně, jde-li o žáka střední školy nebo VOŠ</t>
  </si>
  <si>
    <t>na těžké výv. poruchy chování v ZŠ 1. st. - indiv.</t>
  </si>
  <si>
    <t>na těžké výv. poruchy chování v ZŠ 2. st. - indiv.</t>
  </si>
  <si>
    <t>který se zároveň vzdělává v základní škole speciální 
nebo ve třídě přípravného stupně základní školy speciální</t>
  </si>
  <si>
    <t>Soustava normativů a komponent pro rozpis rozpočtu přímých výdajů na vzdělávání pro rok 2015</t>
  </si>
  <si>
    <t>Np kraj
2015</t>
  </si>
  <si>
    <t>No kraj
2015</t>
  </si>
  <si>
    <t>41-41-M, 41-43-M, 41-44-M Agropodnikání, Rybářství, Zahradnictví</t>
  </si>
  <si>
    <t xml:space="preserve">  31-57-H  výrobce textilií</t>
  </si>
  <si>
    <t>41-32-N  lesnictví</t>
  </si>
  <si>
    <t>75-41-M  Sociální činnost</t>
  </si>
  <si>
    <t>na lehké mentální postižení v ZŠ</t>
  </si>
  <si>
    <t>na těžké a střední mentální postižení v ZŠ</t>
  </si>
  <si>
    <t>na středně těžké mentální postižení v ZŠ</t>
  </si>
  <si>
    <t>1,5x</t>
  </si>
  <si>
    <t>0,85x</t>
  </si>
  <si>
    <t>komponenty pro stanovení normativu</t>
  </si>
  <si>
    <t>finanční normativ/ jednotku výkonu pro rozpis rozpočtu pro r. 2015 v Kč</t>
  </si>
  <si>
    <t>u MŠ, ZŠ, ŠD, DM a ŠJ MŠ, ŠJ ZŠ a ŠJ SŠ  KÚ stanovil Np a No ve formě plynulé závislosti na velikosti výkonů</t>
  </si>
  <si>
    <t>hodnoty normativů a komponent pro jednotlivé výkony jsou uvedeny v samostatné tabulkové příloze</t>
  </si>
  <si>
    <t>dítě, žáka, studenta (ubytovaného, stravovaného, ...) v (ve)</t>
  </si>
  <si>
    <t>Normativy NIV pro rok 2015 vztažené na: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</si>
</sst>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4"/>
      <name val="Arial CE"/>
      <family val="2"/>
    </font>
    <font>
      <vertAlign val="superscript"/>
      <sz val="10"/>
      <name val="Arial CE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1"/>
    </font>
    <font>
      <b/>
      <sz val="12"/>
      <name val="Arial CE"/>
      <family val="0"/>
    </font>
    <font>
      <vertAlign val="superscript"/>
      <sz val="10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Arial CE"/>
      <family val="0"/>
    </font>
    <font>
      <sz val="10"/>
      <color indexed="8"/>
      <name val="Times New Roman CE"/>
      <family val="1"/>
    </font>
    <font>
      <sz val="10"/>
      <color indexed="10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sz val="10"/>
      <color theme="1"/>
      <name val="Times New Roman"/>
      <family val="1"/>
    </font>
    <font>
      <b/>
      <sz val="10"/>
      <color theme="1"/>
      <name val="Arial CE"/>
      <family val="0"/>
    </font>
    <font>
      <sz val="10"/>
      <color theme="1"/>
      <name val="Times New Roman CE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1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1" fontId="9" fillId="0" borderId="15" xfId="0" applyNumberFormat="1" applyFont="1" applyFill="1" applyBorder="1" applyAlignment="1">
      <alignment/>
    </xf>
    <xf numFmtId="1" fontId="9" fillId="0" borderId="14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>
      <alignment/>
    </xf>
    <xf numFmtId="1" fontId="9" fillId="0" borderId="16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1" fontId="11" fillId="0" borderId="20" xfId="0" applyNumberFormat="1" applyFont="1" applyFill="1" applyBorder="1" applyAlignment="1">
      <alignment horizontal="right"/>
    </xf>
    <xf numFmtId="1" fontId="12" fillId="0" borderId="20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1" fontId="7" fillId="0" borderId="20" xfId="0" applyNumberFormat="1" applyFont="1" applyFill="1" applyBorder="1" applyAlignment="1">
      <alignment horizontal="left"/>
    </xf>
    <xf numFmtId="1" fontId="6" fillId="0" borderId="13" xfId="0" applyNumberFormat="1" applyFont="1" applyFill="1" applyBorder="1" applyAlignment="1">
      <alignment horizontal="left"/>
    </xf>
    <xf numFmtId="1" fontId="6" fillId="0" borderId="14" xfId="0" applyNumberFormat="1" applyFont="1" applyFill="1" applyBorder="1" applyAlignment="1">
      <alignment horizontal="left"/>
    </xf>
    <xf numFmtId="1" fontId="6" fillId="0" borderId="20" xfId="0" applyNumberFormat="1" applyFont="1" applyFill="1" applyBorder="1" applyAlignment="1">
      <alignment horizontal="right"/>
    </xf>
    <xf numFmtId="1" fontId="8" fillId="0" borderId="13" xfId="0" applyNumberFormat="1" applyFont="1" applyFill="1" applyBorder="1" applyAlignment="1">
      <alignment horizontal="left"/>
    </xf>
    <xf numFmtId="1" fontId="6" fillId="0" borderId="15" xfId="0" applyNumberFormat="1" applyFont="1" applyFill="1" applyBorder="1" applyAlignment="1">
      <alignment horizontal="left"/>
    </xf>
    <xf numFmtId="1" fontId="8" fillId="0" borderId="14" xfId="0" applyNumberFormat="1" applyFont="1" applyFill="1" applyBorder="1" applyAlignment="1">
      <alignment horizontal="left"/>
    </xf>
    <xf numFmtId="1" fontId="8" fillId="0" borderId="13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1" fontId="0" fillId="0" borderId="20" xfId="0" applyNumberForma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1" fontId="10" fillId="0" borderId="20" xfId="0" applyNumberFormat="1" applyFont="1" applyFill="1" applyBorder="1" applyAlignment="1">
      <alignment horizontal="right"/>
    </xf>
    <xf numFmtId="1" fontId="6" fillId="0" borderId="21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right" wrapText="1"/>
    </xf>
    <xf numFmtId="1" fontId="6" fillId="0" borderId="14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wrapText="1"/>
    </xf>
    <xf numFmtId="164" fontId="2" fillId="0" borderId="22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0" fillId="0" borderId="30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0" borderId="32" xfId="0" applyNumberFormat="1" applyFont="1" applyFill="1" applyBorder="1" applyAlignment="1">
      <alignment horizontal="center"/>
    </xf>
    <xf numFmtId="164" fontId="0" fillId="0" borderId="33" xfId="0" applyNumberFormat="1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/>
    </xf>
    <xf numFmtId="164" fontId="0" fillId="0" borderId="30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64" fontId="0" fillId="0" borderId="37" xfId="0" applyNumberFormat="1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164" fontId="0" fillId="0" borderId="39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1" fontId="9" fillId="0" borderId="41" xfId="0" applyNumberFormat="1" applyFont="1" applyFill="1" applyBorder="1" applyAlignment="1">
      <alignment/>
    </xf>
    <xf numFmtId="1" fontId="9" fillId="0" borderId="28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 horizontal="left" vertical="top"/>
    </xf>
    <xf numFmtId="1" fontId="10" fillId="0" borderId="42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4" fontId="56" fillId="0" borderId="37" xfId="0" applyNumberFormat="1" applyFont="1" applyFill="1" applyBorder="1" applyAlignment="1">
      <alignment horizontal="center"/>
    </xf>
    <xf numFmtId="4" fontId="56" fillId="0" borderId="18" xfId="0" applyNumberFormat="1" applyFont="1" applyFill="1" applyBorder="1" applyAlignment="1">
      <alignment horizontal="center"/>
    </xf>
    <xf numFmtId="4" fontId="56" fillId="0" borderId="19" xfId="0" applyNumberFormat="1" applyFont="1" applyFill="1" applyBorder="1" applyAlignment="1">
      <alignment horizontal="center"/>
    </xf>
    <xf numFmtId="4" fontId="56" fillId="0" borderId="10" xfId="0" applyNumberFormat="1" applyFont="1" applyFill="1" applyBorder="1" applyAlignment="1">
      <alignment horizontal="center"/>
    </xf>
    <xf numFmtId="4" fontId="56" fillId="0" borderId="18" xfId="0" applyNumberFormat="1" applyFont="1" applyFill="1" applyBorder="1" applyAlignment="1">
      <alignment horizontal="center"/>
    </xf>
    <xf numFmtId="1" fontId="57" fillId="0" borderId="13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56" fillId="0" borderId="0" xfId="0" applyFont="1" applyFill="1" applyAlignment="1">
      <alignment horizontal="center"/>
    </xf>
    <xf numFmtId="3" fontId="58" fillId="0" borderId="0" xfId="0" applyNumberFormat="1" applyFont="1" applyFill="1" applyAlignment="1">
      <alignment horizontal="center"/>
    </xf>
    <xf numFmtId="0" fontId="56" fillId="0" borderId="44" xfId="0" applyFont="1" applyFill="1" applyBorder="1" applyAlignment="1">
      <alignment horizontal="left"/>
    </xf>
    <xf numFmtId="0" fontId="56" fillId="0" borderId="43" xfId="0" applyFont="1" applyFill="1" applyBorder="1" applyAlignment="1">
      <alignment horizontal="center"/>
    </xf>
    <xf numFmtId="3" fontId="58" fillId="0" borderId="43" xfId="0" applyNumberFormat="1" applyFont="1" applyFill="1" applyBorder="1" applyAlignment="1">
      <alignment horizontal="center"/>
    </xf>
    <xf numFmtId="0" fontId="58" fillId="0" borderId="44" xfId="0" applyFont="1" applyFill="1" applyBorder="1" applyAlignment="1">
      <alignment/>
    </xf>
    <xf numFmtId="0" fontId="58" fillId="0" borderId="43" xfId="0" applyFont="1" applyFill="1" applyBorder="1" applyAlignment="1">
      <alignment/>
    </xf>
    <xf numFmtId="0" fontId="56" fillId="0" borderId="45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3" fontId="58" fillId="0" borderId="46" xfId="0" applyNumberFormat="1" applyFont="1" applyFill="1" applyBorder="1" applyAlignment="1">
      <alignment horizontal="center"/>
    </xf>
    <xf numFmtId="0" fontId="56" fillId="0" borderId="42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35" xfId="0" applyFont="1" applyFill="1" applyBorder="1" applyAlignment="1">
      <alignment horizontal="center"/>
    </xf>
    <xf numFmtId="0" fontId="56" fillId="0" borderId="47" xfId="0" applyFont="1" applyFill="1" applyBorder="1" applyAlignment="1">
      <alignment horizontal="center"/>
    </xf>
    <xf numFmtId="0" fontId="56" fillId="0" borderId="48" xfId="0" applyFont="1" applyFill="1" applyBorder="1" applyAlignment="1">
      <alignment horizontal="center"/>
    </xf>
    <xf numFmtId="0" fontId="56" fillId="0" borderId="18" xfId="0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0" fontId="56" fillId="0" borderId="36" xfId="0" applyFont="1" applyFill="1" applyBorder="1" applyAlignment="1">
      <alignment horizontal="center"/>
    </xf>
    <xf numFmtId="0" fontId="56" fillId="0" borderId="49" xfId="0" applyFont="1" applyFill="1" applyBorder="1" applyAlignment="1">
      <alignment horizontal="center"/>
    </xf>
    <xf numFmtId="0" fontId="56" fillId="0" borderId="50" xfId="0" applyFont="1" applyFill="1" applyBorder="1" applyAlignment="1">
      <alignment horizontal="center"/>
    </xf>
    <xf numFmtId="165" fontId="56" fillId="0" borderId="36" xfId="34" applyNumberFormat="1" applyFont="1" applyFill="1" applyBorder="1" applyAlignment="1">
      <alignment horizontal="center"/>
    </xf>
    <xf numFmtId="4" fontId="56" fillId="0" borderId="41" xfId="0" applyNumberFormat="1" applyFont="1" applyFill="1" applyBorder="1" applyAlignment="1">
      <alignment horizontal="center"/>
    </xf>
    <xf numFmtId="4" fontId="56" fillId="0" borderId="11" xfId="0" applyNumberFormat="1" applyFont="1" applyFill="1" applyBorder="1" applyAlignment="1">
      <alignment horizontal="center"/>
    </xf>
    <xf numFmtId="3" fontId="58" fillId="0" borderId="51" xfId="0" applyNumberFormat="1" applyFont="1" applyFill="1" applyBorder="1" applyAlignment="1">
      <alignment horizontal="center"/>
    </xf>
    <xf numFmtId="4" fontId="56" fillId="0" borderId="52" xfId="0" applyNumberFormat="1" applyFont="1" applyFill="1" applyBorder="1" applyAlignment="1">
      <alignment horizontal="center"/>
    </xf>
    <xf numFmtId="4" fontId="56" fillId="0" borderId="19" xfId="0" applyNumberFormat="1" applyFont="1" applyFill="1" applyBorder="1" applyAlignment="1">
      <alignment horizontal="center"/>
    </xf>
    <xf numFmtId="4" fontId="56" fillId="0" borderId="53" xfId="0" applyNumberFormat="1" applyFont="1" applyFill="1" applyBorder="1" applyAlignment="1">
      <alignment horizontal="center"/>
    </xf>
    <xf numFmtId="4" fontId="56" fillId="0" borderId="28" xfId="0" applyNumberFormat="1" applyFont="1" applyFill="1" applyBorder="1" applyAlignment="1">
      <alignment horizontal="center"/>
    </xf>
    <xf numFmtId="4" fontId="56" fillId="0" borderId="54" xfId="0" applyNumberFormat="1" applyFont="1" applyFill="1" applyBorder="1" applyAlignment="1">
      <alignment horizontal="center"/>
    </xf>
    <xf numFmtId="4" fontId="56" fillId="0" borderId="10" xfId="0" applyNumberFormat="1" applyFont="1" applyFill="1" applyBorder="1" applyAlignment="1">
      <alignment horizontal="center"/>
    </xf>
    <xf numFmtId="4" fontId="56" fillId="0" borderId="55" xfId="0" applyNumberFormat="1" applyFont="1" applyFill="1" applyBorder="1" applyAlignment="1">
      <alignment horizontal="center"/>
    </xf>
    <xf numFmtId="4" fontId="56" fillId="0" borderId="56" xfId="0" applyNumberFormat="1" applyFont="1" applyFill="1" applyBorder="1" applyAlignment="1">
      <alignment horizontal="center"/>
    </xf>
    <xf numFmtId="4" fontId="56" fillId="0" borderId="16" xfId="0" applyNumberFormat="1" applyFont="1" applyFill="1" applyBorder="1" applyAlignment="1">
      <alignment horizontal="left"/>
    </xf>
    <xf numFmtId="4" fontId="56" fillId="0" borderId="56" xfId="0" applyNumberFormat="1" applyFont="1" applyFill="1" applyBorder="1" applyAlignment="1">
      <alignment horizontal="center"/>
    </xf>
    <xf numFmtId="3" fontId="58" fillId="0" borderId="56" xfId="0" applyNumberFormat="1" applyFont="1" applyFill="1" applyBorder="1" applyAlignment="1">
      <alignment horizontal="center"/>
    </xf>
    <xf numFmtId="164" fontId="56" fillId="0" borderId="56" xfId="0" applyNumberFormat="1" applyFont="1" applyFill="1" applyBorder="1" applyAlignment="1">
      <alignment horizontal="center"/>
    </xf>
    <xf numFmtId="164" fontId="56" fillId="0" borderId="56" xfId="0" applyNumberFormat="1" applyFont="1" applyFill="1" applyBorder="1" applyAlignment="1">
      <alignment horizontal="center"/>
    </xf>
    <xf numFmtId="164" fontId="56" fillId="0" borderId="56" xfId="0" applyNumberFormat="1" applyFont="1" applyFill="1" applyBorder="1" applyAlignment="1">
      <alignment horizontal="center"/>
    </xf>
    <xf numFmtId="164" fontId="56" fillId="0" borderId="28" xfId="0" applyNumberFormat="1" applyFont="1" applyFill="1" applyBorder="1" applyAlignment="1">
      <alignment horizontal="center"/>
    </xf>
    <xf numFmtId="164" fontId="56" fillId="0" borderId="37" xfId="0" applyNumberFormat="1" applyFont="1" applyFill="1" applyBorder="1" applyAlignment="1">
      <alignment horizontal="center"/>
    </xf>
    <xf numFmtId="164" fontId="56" fillId="0" borderId="57" xfId="0" applyNumberFormat="1" applyFont="1" applyFill="1" applyBorder="1" applyAlignment="1">
      <alignment horizontal="center"/>
    </xf>
    <xf numFmtId="164" fontId="56" fillId="0" borderId="55" xfId="0" applyNumberFormat="1" applyFont="1" applyFill="1" applyBorder="1" applyAlignment="1">
      <alignment horizontal="center"/>
    </xf>
    <xf numFmtId="4" fontId="56" fillId="0" borderId="37" xfId="0" applyNumberFormat="1" applyFont="1" applyFill="1" applyBorder="1" applyAlignment="1">
      <alignment horizontal="center"/>
    </xf>
    <xf numFmtId="164" fontId="56" fillId="0" borderId="54" xfId="0" applyNumberFormat="1" applyFont="1" applyFill="1" applyBorder="1" applyAlignment="1">
      <alignment horizontal="center"/>
    </xf>
    <xf numFmtId="164" fontId="56" fillId="0" borderId="10" xfId="0" applyNumberFormat="1" applyFont="1" applyFill="1" applyBorder="1" applyAlignment="1">
      <alignment horizontal="center"/>
    </xf>
    <xf numFmtId="164" fontId="56" fillId="0" borderId="57" xfId="0" applyNumberFormat="1" applyFont="1" applyFill="1" applyBorder="1" applyAlignment="1">
      <alignment horizontal="center"/>
    </xf>
    <xf numFmtId="164" fontId="56" fillId="0" borderId="37" xfId="0" applyNumberFormat="1" applyFont="1" applyFill="1" applyBorder="1" applyAlignment="1">
      <alignment horizontal="center"/>
    </xf>
    <xf numFmtId="4" fontId="56" fillId="0" borderId="42" xfId="0" applyNumberFormat="1" applyFont="1" applyFill="1" applyBorder="1" applyAlignment="1">
      <alignment horizontal="center"/>
    </xf>
    <xf numFmtId="164" fontId="56" fillId="0" borderId="42" xfId="0" applyNumberFormat="1" applyFont="1" applyFill="1" applyBorder="1" applyAlignment="1">
      <alignment horizontal="center"/>
    </xf>
    <xf numFmtId="164" fontId="56" fillId="0" borderId="0" xfId="0" applyNumberFormat="1" applyFont="1" applyFill="1" applyBorder="1" applyAlignment="1">
      <alignment horizontal="center"/>
    </xf>
    <xf numFmtId="164" fontId="56" fillId="0" borderId="36" xfId="0" applyNumberFormat="1" applyFont="1" applyFill="1" applyBorder="1" applyAlignment="1">
      <alignment horizontal="center"/>
    </xf>
    <xf numFmtId="164" fontId="56" fillId="0" borderId="49" xfId="0" applyNumberFormat="1" applyFont="1" applyFill="1" applyBorder="1" applyAlignment="1">
      <alignment horizontal="center"/>
    </xf>
    <xf numFmtId="164" fontId="56" fillId="0" borderId="50" xfId="0" applyNumberFormat="1" applyFont="1" applyFill="1" applyBorder="1" applyAlignment="1">
      <alignment horizontal="center"/>
    </xf>
    <xf numFmtId="164" fontId="56" fillId="0" borderId="41" xfId="0" applyNumberFormat="1" applyFont="1" applyFill="1" applyBorder="1" applyAlignment="1">
      <alignment horizontal="center"/>
    </xf>
    <xf numFmtId="164" fontId="56" fillId="0" borderId="51" xfId="0" applyNumberFormat="1" applyFont="1" applyFill="1" applyBorder="1" applyAlignment="1">
      <alignment horizontal="center"/>
    </xf>
    <xf numFmtId="164" fontId="56" fillId="0" borderId="11" xfId="0" applyNumberFormat="1" applyFont="1" applyFill="1" applyBorder="1" applyAlignment="1">
      <alignment horizontal="center"/>
    </xf>
    <xf numFmtId="164" fontId="56" fillId="0" borderId="58" xfId="0" applyNumberFormat="1" applyFont="1" applyFill="1" applyBorder="1" applyAlignment="1">
      <alignment horizontal="center"/>
    </xf>
    <xf numFmtId="164" fontId="56" fillId="0" borderId="53" xfId="0" applyNumberFormat="1" applyFont="1" applyFill="1" applyBorder="1" applyAlignment="1">
      <alignment horizontal="center"/>
    </xf>
    <xf numFmtId="4" fontId="56" fillId="0" borderId="59" xfId="0" applyNumberFormat="1" applyFont="1" applyFill="1" applyBorder="1" applyAlignment="1">
      <alignment horizontal="center"/>
    </xf>
    <xf numFmtId="4" fontId="56" fillId="0" borderId="22" xfId="0" applyNumberFormat="1" applyFont="1" applyFill="1" applyBorder="1" applyAlignment="1">
      <alignment horizontal="center"/>
    </xf>
    <xf numFmtId="3" fontId="58" fillId="0" borderId="60" xfId="0" applyNumberFormat="1" applyFont="1" applyFill="1" applyBorder="1" applyAlignment="1">
      <alignment horizontal="center"/>
    </xf>
    <xf numFmtId="164" fontId="56" fillId="0" borderId="59" xfId="0" applyNumberFormat="1" applyFont="1" applyFill="1" applyBorder="1" applyAlignment="1">
      <alignment horizontal="center"/>
    </xf>
    <xf numFmtId="164" fontId="56" fillId="0" borderId="60" xfId="0" applyNumberFormat="1" applyFont="1" applyFill="1" applyBorder="1" applyAlignment="1">
      <alignment horizontal="center"/>
    </xf>
    <xf numFmtId="164" fontId="56" fillId="0" borderId="38" xfId="0" applyNumberFormat="1" applyFont="1" applyFill="1" applyBorder="1" applyAlignment="1">
      <alignment horizontal="center"/>
    </xf>
    <xf numFmtId="164" fontId="56" fillId="0" borderId="61" xfId="0" applyNumberFormat="1" applyFont="1" applyFill="1" applyBorder="1" applyAlignment="1">
      <alignment horizontal="center"/>
    </xf>
    <xf numFmtId="164" fontId="56" fillId="0" borderId="62" xfId="0" applyNumberFormat="1" applyFont="1" applyFill="1" applyBorder="1" applyAlignment="1">
      <alignment horizontal="center"/>
    </xf>
    <xf numFmtId="4" fontId="56" fillId="0" borderId="63" xfId="0" applyNumberFormat="1" applyFont="1" applyFill="1" applyBorder="1" applyAlignment="1">
      <alignment horizontal="center"/>
    </xf>
    <xf numFmtId="4" fontId="56" fillId="0" borderId="23" xfId="0" applyNumberFormat="1" applyFont="1" applyFill="1" applyBorder="1" applyAlignment="1">
      <alignment horizontal="center"/>
    </xf>
    <xf numFmtId="3" fontId="58" fillId="0" borderId="64" xfId="0" applyNumberFormat="1" applyFont="1" applyFill="1" applyBorder="1" applyAlignment="1">
      <alignment horizontal="center"/>
    </xf>
    <xf numFmtId="164" fontId="56" fillId="0" borderId="63" xfId="0" applyNumberFormat="1" applyFont="1" applyFill="1" applyBorder="1" applyAlignment="1">
      <alignment horizontal="center"/>
    </xf>
    <xf numFmtId="164" fontId="56" fillId="0" borderId="64" xfId="0" applyNumberFormat="1" applyFont="1" applyFill="1" applyBorder="1" applyAlignment="1">
      <alignment horizontal="center"/>
    </xf>
    <xf numFmtId="164" fontId="56" fillId="0" borderId="39" xfId="0" applyNumberFormat="1" applyFont="1" applyFill="1" applyBorder="1" applyAlignment="1">
      <alignment horizontal="center"/>
    </xf>
    <xf numFmtId="164" fontId="56" fillId="0" borderId="65" xfId="0" applyNumberFormat="1" applyFont="1" applyFill="1" applyBorder="1" applyAlignment="1">
      <alignment horizontal="center"/>
    </xf>
    <xf numFmtId="164" fontId="56" fillId="0" borderId="66" xfId="0" applyNumberFormat="1" applyFont="1" applyFill="1" applyBorder="1" applyAlignment="1">
      <alignment horizontal="center"/>
    </xf>
    <xf numFmtId="4" fontId="56" fillId="0" borderId="45" xfId="0" applyNumberFormat="1" applyFont="1" applyFill="1" applyBorder="1" applyAlignment="1">
      <alignment horizontal="center"/>
    </xf>
    <xf numFmtId="4" fontId="56" fillId="0" borderId="17" xfId="0" applyNumberFormat="1" applyFont="1" applyFill="1" applyBorder="1" applyAlignment="1">
      <alignment horizontal="center"/>
    </xf>
    <xf numFmtId="164" fontId="56" fillId="0" borderId="45" xfId="0" applyNumberFormat="1" applyFont="1" applyFill="1" applyBorder="1" applyAlignment="1">
      <alignment horizontal="center"/>
    </xf>
    <xf numFmtId="164" fontId="56" fillId="0" borderId="46" xfId="0" applyNumberFormat="1" applyFont="1" applyFill="1" applyBorder="1" applyAlignment="1">
      <alignment horizontal="center"/>
    </xf>
    <xf numFmtId="164" fontId="56" fillId="0" borderId="35" xfId="0" applyNumberFormat="1" applyFont="1" applyFill="1" applyBorder="1" applyAlignment="1">
      <alignment horizontal="center"/>
    </xf>
    <xf numFmtId="164" fontId="56" fillId="0" borderId="47" xfId="0" applyNumberFormat="1" applyFont="1" applyFill="1" applyBorder="1" applyAlignment="1">
      <alignment horizontal="center"/>
    </xf>
    <xf numFmtId="164" fontId="56" fillId="0" borderId="48" xfId="0" applyNumberFormat="1" applyFont="1" applyFill="1" applyBorder="1" applyAlignment="1">
      <alignment horizontal="center"/>
    </xf>
    <xf numFmtId="4" fontId="56" fillId="0" borderId="67" xfId="0" applyNumberFormat="1" applyFont="1" applyFill="1" applyBorder="1" applyAlignment="1">
      <alignment horizontal="center"/>
    </xf>
    <xf numFmtId="4" fontId="56" fillId="0" borderId="26" xfId="0" applyNumberFormat="1" applyFont="1" applyFill="1" applyBorder="1" applyAlignment="1">
      <alignment horizontal="center"/>
    </xf>
    <xf numFmtId="3" fontId="58" fillId="0" borderId="68" xfId="0" applyNumberFormat="1" applyFont="1" applyFill="1" applyBorder="1" applyAlignment="1">
      <alignment horizontal="center"/>
    </xf>
    <xf numFmtId="164" fontId="56" fillId="0" borderId="67" xfId="0" applyNumberFormat="1" applyFont="1" applyFill="1" applyBorder="1" applyAlignment="1">
      <alignment horizontal="center"/>
    </xf>
    <xf numFmtId="164" fontId="56" fillId="0" borderId="40" xfId="0" applyNumberFormat="1" applyFont="1" applyFill="1" applyBorder="1" applyAlignment="1">
      <alignment horizontal="center"/>
    </xf>
    <xf numFmtId="164" fontId="56" fillId="0" borderId="69" xfId="0" applyNumberFormat="1" applyFont="1" applyFill="1" applyBorder="1" applyAlignment="1">
      <alignment horizontal="center"/>
    </xf>
    <xf numFmtId="164" fontId="56" fillId="0" borderId="0" xfId="0" applyNumberFormat="1" applyFont="1" applyFill="1" applyBorder="1" applyAlignment="1">
      <alignment horizontal="center"/>
    </xf>
    <xf numFmtId="164" fontId="56" fillId="0" borderId="51" xfId="0" applyNumberFormat="1" applyFont="1" applyFill="1" applyBorder="1" applyAlignment="1">
      <alignment horizontal="center"/>
    </xf>
    <xf numFmtId="164" fontId="56" fillId="0" borderId="50" xfId="0" applyNumberFormat="1" applyFont="1" applyFill="1" applyBorder="1" applyAlignment="1">
      <alignment horizontal="center"/>
    </xf>
    <xf numFmtId="164" fontId="56" fillId="0" borderId="11" xfId="0" applyNumberFormat="1" applyFont="1" applyFill="1" applyBorder="1" applyAlignment="1">
      <alignment horizontal="center"/>
    </xf>
    <xf numFmtId="4" fontId="56" fillId="0" borderId="16" xfId="0" applyNumberFormat="1" applyFont="1" applyFill="1" applyBorder="1" applyAlignment="1">
      <alignment horizontal="center"/>
    </xf>
    <xf numFmtId="164" fontId="56" fillId="0" borderId="68" xfId="0" applyNumberFormat="1" applyFont="1" applyFill="1" applyBorder="1" applyAlignment="1">
      <alignment horizontal="center"/>
    </xf>
    <xf numFmtId="164" fontId="56" fillId="0" borderId="70" xfId="0" applyNumberFormat="1" applyFont="1" applyFill="1" applyBorder="1" applyAlignment="1">
      <alignment horizontal="center"/>
    </xf>
    <xf numFmtId="4" fontId="56" fillId="0" borderId="29" xfId="0" applyNumberFormat="1" applyFont="1" applyFill="1" applyBorder="1" applyAlignment="1">
      <alignment horizontal="center"/>
    </xf>
    <xf numFmtId="4" fontId="56" fillId="0" borderId="46" xfId="0" applyNumberFormat="1" applyFont="1" applyFill="1" applyBorder="1" applyAlignment="1">
      <alignment horizontal="center"/>
    </xf>
    <xf numFmtId="164" fontId="56" fillId="0" borderId="46" xfId="0" applyNumberFormat="1" applyFont="1" applyFill="1" applyBorder="1" applyAlignment="1">
      <alignment horizontal="center"/>
    </xf>
    <xf numFmtId="164" fontId="56" fillId="0" borderId="46" xfId="0" applyNumberFormat="1" applyFont="1" applyFill="1" applyBorder="1" applyAlignment="1">
      <alignment horizontal="center"/>
    </xf>
    <xf numFmtId="4" fontId="56" fillId="0" borderId="30" xfId="0" applyNumberFormat="1" applyFont="1" applyFill="1" applyBorder="1" applyAlignment="1">
      <alignment horizontal="center"/>
    </xf>
    <xf numFmtId="4" fontId="56" fillId="0" borderId="0" xfId="0" applyNumberFormat="1" applyFont="1" applyFill="1" applyBorder="1" applyAlignment="1">
      <alignment horizontal="left"/>
    </xf>
    <xf numFmtId="164" fontId="56" fillId="0" borderId="0" xfId="0" applyNumberFormat="1" applyFont="1" applyFill="1" applyBorder="1" applyAlignment="1">
      <alignment horizontal="center"/>
    </xf>
    <xf numFmtId="4" fontId="56" fillId="0" borderId="31" xfId="0" applyNumberFormat="1" applyFont="1" applyFill="1" applyBorder="1" applyAlignment="1">
      <alignment horizontal="center"/>
    </xf>
    <xf numFmtId="4" fontId="56" fillId="0" borderId="51" xfId="0" applyNumberFormat="1" applyFont="1" applyFill="1" applyBorder="1" applyAlignment="1">
      <alignment horizontal="center"/>
    </xf>
    <xf numFmtId="164" fontId="56" fillId="0" borderId="51" xfId="0" applyNumberFormat="1" applyFont="1" applyFill="1" applyBorder="1" applyAlignment="1">
      <alignment horizontal="center"/>
    </xf>
    <xf numFmtId="4" fontId="56" fillId="0" borderId="0" xfId="0" applyNumberFormat="1" applyFont="1" applyFill="1" applyBorder="1" applyAlignment="1">
      <alignment horizontal="center"/>
    </xf>
    <xf numFmtId="4" fontId="56" fillId="0" borderId="32" xfId="0" applyNumberFormat="1" applyFont="1" applyFill="1" applyBorder="1" applyAlignment="1">
      <alignment horizontal="center"/>
    </xf>
    <xf numFmtId="4" fontId="56" fillId="0" borderId="60" xfId="0" applyNumberFormat="1" applyFont="1" applyFill="1" applyBorder="1" applyAlignment="1">
      <alignment horizontal="center"/>
    </xf>
    <xf numFmtId="164" fontId="56" fillId="0" borderId="60" xfId="0" applyNumberFormat="1" applyFont="1" applyFill="1" applyBorder="1" applyAlignment="1">
      <alignment horizontal="center"/>
    </xf>
    <xf numFmtId="164" fontId="56" fillId="0" borderId="60" xfId="0" applyNumberFormat="1" applyFont="1" applyFill="1" applyBorder="1" applyAlignment="1">
      <alignment horizontal="center"/>
    </xf>
    <xf numFmtId="4" fontId="56" fillId="0" borderId="33" xfId="0" applyNumberFormat="1" applyFont="1" applyFill="1" applyBorder="1" applyAlignment="1">
      <alignment horizontal="center"/>
    </xf>
    <xf numFmtId="4" fontId="56" fillId="0" borderId="64" xfId="0" applyNumberFormat="1" applyFont="1" applyFill="1" applyBorder="1" applyAlignment="1">
      <alignment horizontal="center"/>
    </xf>
    <xf numFmtId="164" fontId="56" fillId="0" borderId="64" xfId="0" applyNumberFormat="1" applyFont="1" applyFill="1" applyBorder="1" applyAlignment="1">
      <alignment horizontal="center"/>
    </xf>
    <xf numFmtId="164" fontId="56" fillId="0" borderId="64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left"/>
    </xf>
    <xf numFmtId="3" fontId="58" fillId="0" borderId="0" xfId="0" applyNumberFormat="1" applyFont="1" applyFill="1" applyBorder="1" applyAlignment="1">
      <alignment horizontal="left"/>
    </xf>
    <xf numFmtId="0" fontId="56" fillId="0" borderId="0" xfId="0" applyFont="1" applyFill="1" applyAlignment="1">
      <alignment horizontal="left"/>
    </xf>
    <xf numFmtId="0" fontId="58" fillId="0" borderId="0" xfId="0" applyFont="1" applyFill="1" applyBorder="1" applyAlignment="1">
      <alignment horizontal="left"/>
    </xf>
    <xf numFmtId="164" fontId="0" fillId="0" borderId="16" xfId="0" applyNumberFormat="1" applyFont="1" applyFill="1" applyBorder="1" applyAlignment="1">
      <alignment horizontal="center"/>
    </xf>
    <xf numFmtId="164" fontId="0" fillId="0" borderId="37" xfId="0" applyNumberFormat="1" applyFont="1" applyFill="1" applyBorder="1" applyAlignment="1">
      <alignment horizontal="center"/>
    </xf>
    <xf numFmtId="164" fontId="0" fillId="0" borderId="33" xfId="0" applyNumberFormat="1" applyFont="1" applyFill="1" applyBorder="1" applyAlignment="1">
      <alignment horizontal="center"/>
    </xf>
    <xf numFmtId="164" fontId="0" fillId="0" borderId="39" xfId="0" applyNumberFormat="1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" fontId="6" fillId="0" borderId="51" xfId="0" applyNumberFormat="1" applyFont="1" applyFill="1" applyBorder="1" applyAlignment="1">
      <alignment horizontal="left"/>
    </xf>
    <xf numFmtId="164" fontId="0" fillId="0" borderId="56" xfId="0" applyNumberFormat="1" applyFont="1" applyFill="1" applyBorder="1" applyAlignment="1">
      <alignment horizontal="center"/>
    </xf>
    <xf numFmtId="164" fontId="2" fillId="0" borderId="56" xfId="0" applyNumberFormat="1" applyFont="1" applyFill="1" applyBorder="1" applyAlignment="1">
      <alignment horizontal="center"/>
    </xf>
    <xf numFmtId="164" fontId="0" fillId="0" borderId="41" xfId="0" applyNumberFormat="1" applyFont="1" applyFill="1" applyBorder="1" applyAlignment="1">
      <alignment horizontal="center"/>
    </xf>
    <xf numFmtId="1" fontId="59" fillId="0" borderId="28" xfId="0" applyNumberFormat="1" applyFont="1" applyFill="1" applyBorder="1" applyAlignment="1" applyProtection="1">
      <alignment/>
      <protection locked="0"/>
    </xf>
    <xf numFmtId="1" fontId="6" fillId="0" borderId="13" xfId="0" applyNumberFormat="1" applyFont="1" applyFill="1" applyBorder="1" applyAlignment="1">
      <alignment horizontal="right" wrapText="1"/>
    </xf>
    <xf numFmtId="1" fontId="59" fillId="0" borderId="14" xfId="0" applyNumberFormat="1" applyFont="1" applyFill="1" applyBorder="1" applyAlignment="1" applyProtection="1">
      <alignment/>
      <protection locked="0"/>
    </xf>
    <xf numFmtId="164" fontId="56" fillId="0" borderId="31" xfId="0" applyNumberFormat="1" applyFont="1" applyFill="1" applyBorder="1" applyAlignment="1">
      <alignment horizontal="center"/>
    </xf>
    <xf numFmtId="164" fontId="58" fillId="0" borderId="10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1" fontId="57" fillId="0" borderId="13" xfId="0" applyNumberFormat="1" applyFont="1" applyFill="1" applyBorder="1" applyAlignment="1">
      <alignment horizontal="left"/>
    </xf>
    <xf numFmtId="1" fontId="59" fillId="0" borderId="28" xfId="0" applyNumberFormat="1" applyFont="1" applyFill="1" applyBorder="1" applyAlignment="1">
      <alignment/>
    </xf>
    <xf numFmtId="1" fontId="59" fillId="0" borderId="41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1" fontId="6" fillId="0" borderId="54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1" fontId="8" fillId="0" borderId="13" xfId="0" applyNumberFormat="1" applyFont="1" applyFill="1" applyBorder="1" applyAlignment="1">
      <alignment horizontal="right"/>
    </xf>
    <xf numFmtId="4" fontId="56" fillId="0" borderId="16" xfId="0" applyNumberFormat="1" applyFont="1" applyFill="1" applyBorder="1" applyAlignment="1">
      <alignment horizontal="left" vertical="center"/>
    </xf>
    <xf numFmtId="164" fontId="56" fillId="0" borderId="10" xfId="0" applyNumberFormat="1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21" fillId="0" borderId="0" xfId="0" applyFont="1" applyFill="1" applyAlignment="1">
      <alignment/>
    </xf>
    <xf numFmtId="3" fontId="58" fillId="0" borderId="31" xfId="0" applyNumberFormat="1" applyFont="1" applyFill="1" applyBorder="1" applyAlignment="1">
      <alignment horizontal="center"/>
    </xf>
    <xf numFmtId="3" fontId="58" fillId="0" borderId="16" xfId="0" applyNumberFormat="1" applyFont="1" applyFill="1" applyBorder="1" applyAlignment="1">
      <alignment horizontal="center"/>
    </xf>
    <xf numFmtId="3" fontId="58" fillId="0" borderId="36" xfId="0" applyNumberFormat="1" applyFont="1" applyFill="1" applyBorder="1" applyAlignment="1">
      <alignment horizontal="center"/>
    </xf>
    <xf numFmtId="3" fontId="58" fillId="0" borderId="53" xfId="0" applyNumberFormat="1" applyFont="1" applyFill="1" applyBorder="1" applyAlignment="1">
      <alignment horizontal="center"/>
    </xf>
    <xf numFmtId="3" fontId="58" fillId="0" borderId="11" xfId="0" applyNumberFormat="1" applyFont="1" applyFill="1" applyBorder="1" applyAlignment="1">
      <alignment horizontal="center"/>
    </xf>
    <xf numFmtId="3" fontId="58" fillId="0" borderId="37" xfId="0" applyNumberFormat="1" applyFont="1" applyFill="1" applyBorder="1" applyAlignment="1">
      <alignment horizontal="center"/>
    </xf>
    <xf numFmtId="4" fontId="58" fillId="0" borderId="37" xfId="0" applyNumberFormat="1" applyFont="1" applyFill="1" applyBorder="1" applyAlignment="1">
      <alignment horizontal="center"/>
    </xf>
    <xf numFmtId="3" fontId="58" fillId="0" borderId="55" xfId="0" applyNumberFormat="1" applyFont="1" applyFill="1" applyBorder="1" applyAlignment="1">
      <alignment horizontal="center"/>
    </xf>
    <xf numFmtId="3" fontId="58" fillId="0" borderId="30" xfId="0" applyNumberFormat="1" applyFont="1" applyFill="1" applyBorder="1" applyAlignment="1">
      <alignment horizontal="center"/>
    </xf>
    <xf numFmtId="3" fontId="58" fillId="0" borderId="38" xfId="0" applyNumberFormat="1" applyFont="1" applyFill="1" applyBorder="1" applyAlignment="1">
      <alignment horizontal="center"/>
    </xf>
    <xf numFmtId="3" fontId="58" fillId="0" borderId="39" xfId="0" applyNumberFormat="1" applyFont="1" applyFill="1" applyBorder="1" applyAlignment="1">
      <alignment horizontal="center"/>
    </xf>
    <xf numFmtId="3" fontId="58" fillId="0" borderId="35" xfId="0" applyNumberFormat="1" applyFont="1" applyFill="1" applyBorder="1" applyAlignment="1">
      <alignment horizontal="center"/>
    </xf>
    <xf numFmtId="3" fontId="58" fillId="0" borderId="40" xfId="0" applyNumberFormat="1" applyFont="1" applyFill="1" applyBorder="1" applyAlignment="1">
      <alignment horizontal="center"/>
    </xf>
    <xf numFmtId="0" fontId="57" fillId="0" borderId="71" xfId="0" applyFont="1" applyFill="1" applyBorder="1" applyAlignment="1">
      <alignment horizontal="center" vertical="center" wrapText="1"/>
    </xf>
    <xf numFmtId="3" fontId="61" fillId="0" borderId="43" xfId="0" applyNumberFormat="1" applyFont="1" applyFill="1" applyBorder="1" applyAlignment="1">
      <alignment horizontal="center" vertical="center" wrapText="1"/>
    </xf>
    <xf numFmtId="3" fontId="61" fillId="0" borderId="71" xfId="0" applyNumberFormat="1" applyFont="1" applyFill="1" applyBorder="1" applyAlignment="1">
      <alignment horizontal="center" vertical="center" wrapText="1"/>
    </xf>
    <xf numFmtId="0" fontId="57" fillId="0" borderId="72" xfId="0" applyFont="1" applyFill="1" applyBorder="1" applyAlignment="1">
      <alignment horizontal="center" vertical="center" wrapText="1"/>
    </xf>
    <xf numFmtId="0" fontId="57" fillId="0" borderId="73" xfId="0" applyFont="1" applyFill="1" applyBorder="1" applyAlignment="1">
      <alignment horizontal="center" vertical="center" wrapText="1"/>
    </xf>
    <xf numFmtId="0" fontId="57" fillId="0" borderId="74" xfId="0" applyFont="1" applyFill="1" applyBorder="1" applyAlignment="1">
      <alignment horizontal="center" vertical="center"/>
    </xf>
    <xf numFmtId="0" fontId="57" fillId="0" borderId="7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1" fillId="0" borderId="74" xfId="0" applyFont="1" applyFill="1" applyBorder="1" applyAlignment="1">
      <alignment horizontal="center" vertical="center" wrapText="1"/>
    </xf>
    <xf numFmtId="0" fontId="61" fillId="0" borderId="71" xfId="0" applyFont="1" applyFill="1" applyBorder="1" applyAlignment="1">
      <alignment horizontal="center" vertical="center" wrapText="1"/>
    </xf>
    <xf numFmtId="4" fontId="57" fillId="0" borderId="16" xfId="0" applyNumberFormat="1" applyFont="1" applyFill="1" applyBorder="1" applyAlignment="1">
      <alignment horizontal="left" wrapText="1"/>
    </xf>
    <xf numFmtId="4" fontId="57" fillId="0" borderId="56" xfId="0" applyNumberFormat="1" applyFont="1" applyFill="1" applyBorder="1" applyAlignment="1">
      <alignment horizontal="left" wrapText="1"/>
    </xf>
    <xf numFmtId="4" fontId="57" fillId="0" borderId="10" xfId="0" applyNumberFormat="1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7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2.75"/>
  <cols>
    <col min="1" max="1" width="55.125" style="17" customWidth="1"/>
    <col min="2" max="2" width="8.75390625" style="88" customWidth="1"/>
    <col min="3" max="3" width="9.375" style="88" customWidth="1"/>
    <col min="4" max="5" width="7.875" style="89" customWidth="1"/>
    <col min="6" max="6" width="9.625" style="88" customWidth="1"/>
    <col min="7" max="7" width="9.25390625" style="88" customWidth="1"/>
    <col min="8" max="8" width="9.75390625" style="88" customWidth="1"/>
    <col min="9" max="9" width="9.00390625" style="88" customWidth="1"/>
    <col min="10" max="10" width="7.25390625" style="88" customWidth="1"/>
    <col min="11" max="13" width="9.875" style="16" customWidth="1"/>
    <col min="14" max="14" width="2.00390625" style="0" customWidth="1"/>
  </cols>
  <sheetData>
    <row r="1" spans="1:13" ht="16.5" thickBot="1">
      <c r="A1" s="77" t="s">
        <v>327</v>
      </c>
      <c r="M1" s="227" t="s">
        <v>322</v>
      </c>
    </row>
    <row r="2" spans="1:13" ht="13.5" thickBot="1">
      <c r="A2" s="43"/>
      <c r="B2" s="90" t="s">
        <v>339</v>
      </c>
      <c r="C2" s="91"/>
      <c r="D2" s="92"/>
      <c r="E2" s="92"/>
      <c r="F2" s="93" t="s">
        <v>340</v>
      </c>
      <c r="G2" s="94"/>
      <c r="H2" s="94"/>
      <c r="I2" s="94"/>
      <c r="J2" s="94"/>
      <c r="K2" s="86"/>
      <c r="L2" s="86"/>
      <c r="M2" s="87"/>
    </row>
    <row r="3" spans="1:14" s="1" customFormat="1" ht="39" thickBot="1">
      <c r="A3" s="45" t="s">
        <v>13</v>
      </c>
      <c r="B3" s="255" t="s">
        <v>328</v>
      </c>
      <c r="C3" s="256" t="s">
        <v>329</v>
      </c>
      <c r="D3" s="247" t="s">
        <v>36</v>
      </c>
      <c r="E3" s="248" t="s">
        <v>37</v>
      </c>
      <c r="F3" s="249" t="s">
        <v>14</v>
      </c>
      <c r="G3" s="250" t="s">
        <v>15</v>
      </c>
      <c r="H3" s="246" t="s">
        <v>16</v>
      </c>
      <c r="I3" s="251" t="s">
        <v>17</v>
      </c>
      <c r="J3" s="252" t="s">
        <v>18</v>
      </c>
      <c r="K3" s="253" t="s">
        <v>139</v>
      </c>
      <c r="L3" s="254" t="s">
        <v>149</v>
      </c>
      <c r="M3" s="49" t="s">
        <v>19</v>
      </c>
      <c r="N3" s="44"/>
    </row>
    <row r="4" spans="1:13" ht="5.25" customHeight="1">
      <c r="A4" s="18"/>
      <c r="B4" s="95"/>
      <c r="C4" s="96"/>
      <c r="D4" s="97"/>
      <c r="E4" s="235"/>
      <c r="F4" s="98"/>
      <c r="G4" s="99"/>
      <c r="H4" s="100"/>
      <c r="I4" s="101"/>
      <c r="J4" s="102"/>
      <c r="K4" s="54"/>
      <c r="L4" s="65"/>
      <c r="M4" s="50"/>
    </row>
    <row r="5" spans="1:13" ht="13.5" customHeight="1">
      <c r="A5" s="19" t="s">
        <v>344</v>
      </c>
      <c r="B5" s="98"/>
      <c r="C5" s="103"/>
      <c r="D5" s="104"/>
      <c r="E5" s="235"/>
      <c r="F5" s="98"/>
      <c r="G5" s="99"/>
      <c r="H5" s="105"/>
      <c r="I5" s="106"/>
      <c r="J5" s="107"/>
      <c r="K5" s="55"/>
      <c r="L5" s="66"/>
      <c r="M5" s="51"/>
    </row>
    <row r="6" spans="1:13" ht="14.25">
      <c r="A6" s="19" t="s">
        <v>343</v>
      </c>
      <c r="B6" s="98"/>
      <c r="C6" s="103"/>
      <c r="D6" s="104"/>
      <c r="E6" s="235"/>
      <c r="F6" s="98"/>
      <c r="G6" s="99"/>
      <c r="H6" s="108"/>
      <c r="I6" s="106"/>
      <c r="J6" s="107"/>
      <c r="K6" s="55"/>
      <c r="L6" s="66"/>
      <c r="M6" s="51"/>
    </row>
    <row r="7" spans="1:13" ht="27.75" customHeight="1">
      <c r="A7" s="40" t="s">
        <v>104</v>
      </c>
      <c r="B7" s="109" t="s">
        <v>199</v>
      </c>
      <c r="C7" s="110" t="s">
        <v>199</v>
      </c>
      <c r="D7" s="233">
        <v>22613</v>
      </c>
      <c r="E7" s="236">
        <v>11537</v>
      </c>
      <c r="F7" s="109" t="s">
        <v>199</v>
      </c>
      <c r="G7" s="112" t="s">
        <v>199</v>
      </c>
      <c r="H7" s="113" t="s">
        <v>199</v>
      </c>
      <c r="I7" s="109" t="s">
        <v>199</v>
      </c>
      <c r="J7" s="114" t="s">
        <v>199</v>
      </c>
      <c r="K7" s="64">
        <v>250</v>
      </c>
      <c r="L7" s="110" t="s">
        <v>199</v>
      </c>
      <c r="M7" s="52" t="s">
        <v>21</v>
      </c>
    </row>
    <row r="8" spans="1:13" ht="12.75" customHeight="1">
      <c r="A8" s="20" t="s">
        <v>51</v>
      </c>
      <c r="B8" s="109" t="s">
        <v>199</v>
      </c>
      <c r="C8" s="110" t="s">
        <v>199</v>
      </c>
      <c r="D8" s="122">
        <v>22613</v>
      </c>
      <c r="E8" s="237">
        <v>11537</v>
      </c>
      <c r="F8" s="109" t="s">
        <v>199</v>
      </c>
      <c r="G8" s="112" t="s">
        <v>199</v>
      </c>
      <c r="H8" s="113" t="s">
        <v>199</v>
      </c>
      <c r="I8" s="109" t="s">
        <v>199</v>
      </c>
      <c r="J8" s="114" t="s">
        <v>199</v>
      </c>
      <c r="K8" s="64">
        <v>125</v>
      </c>
      <c r="L8" s="110" t="s">
        <v>199</v>
      </c>
      <c r="M8" s="2" t="s">
        <v>21</v>
      </c>
    </row>
    <row r="9" spans="1:13" ht="12.75" customHeight="1">
      <c r="A9" s="20" t="s">
        <v>87</v>
      </c>
      <c r="B9" s="109" t="s">
        <v>199</v>
      </c>
      <c r="C9" s="110" t="s">
        <v>199</v>
      </c>
      <c r="D9" s="234">
        <v>22613</v>
      </c>
      <c r="E9" s="237">
        <v>11537</v>
      </c>
      <c r="F9" s="109" t="s">
        <v>199</v>
      </c>
      <c r="G9" s="112" t="s">
        <v>199</v>
      </c>
      <c r="H9" s="113" t="s">
        <v>199</v>
      </c>
      <c r="I9" s="109" t="s">
        <v>199</v>
      </c>
      <c r="J9" s="114" t="s">
        <v>199</v>
      </c>
      <c r="K9" s="64">
        <v>250</v>
      </c>
      <c r="L9" s="110" t="s">
        <v>199</v>
      </c>
      <c r="M9" s="2" t="s">
        <v>21</v>
      </c>
    </row>
    <row r="10" spans="1:13" ht="14.25">
      <c r="A10" s="20" t="s">
        <v>86</v>
      </c>
      <c r="B10" s="109" t="s">
        <v>199</v>
      </c>
      <c r="C10" s="110" t="s">
        <v>199</v>
      </c>
      <c r="D10" s="234">
        <v>22613</v>
      </c>
      <c r="E10" s="237">
        <v>11537</v>
      </c>
      <c r="F10" s="109" t="s">
        <v>199</v>
      </c>
      <c r="G10" s="112" t="s">
        <v>199</v>
      </c>
      <c r="H10" s="113" t="s">
        <v>199</v>
      </c>
      <c r="I10" s="109" t="s">
        <v>199</v>
      </c>
      <c r="J10" s="114" t="s">
        <v>199</v>
      </c>
      <c r="K10" s="205">
        <v>125</v>
      </c>
      <c r="L10" s="110" t="s">
        <v>199</v>
      </c>
      <c r="M10" s="52" t="s">
        <v>21</v>
      </c>
    </row>
    <row r="11" spans="1:13" ht="14.25">
      <c r="A11" s="20" t="s">
        <v>40</v>
      </c>
      <c r="B11" s="115" t="s">
        <v>199</v>
      </c>
      <c r="C11" s="80" t="s">
        <v>199</v>
      </c>
      <c r="D11" s="234">
        <v>26442</v>
      </c>
      <c r="E11" s="238">
        <v>13075</v>
      </c>
      <c r="F11" s="115" t="s">
        <v>199</v>
      </c>
      <c r="G11" s="116" t="s">
        <v>199</v>
      </c>
      <c r="H11" s="117" t="s">
        <v>199</v>
      </c>
      <c r="I11" s="115" t="s">
        <v>199</v>
      </c>
      <c r="J11" s="118" t="s">
        <v>199</v>
      </c>
      <c r="K11" s="205">
        <v>1170</v>
      </c>
      <c r="L11" s="80" t="s">
        <v>199</v>
      </c>
      <c r="M11" s="2" t="s">
        <v>21</v>
      </c>
    </row>
    <row r="12" spans="1:13" ht="14.25">
      <c r="A12" s="20" t="s">
        <v>42</v>
      </c>
      <c r="B12" s="115" t="s">
        <v>199</v>
      </c>
      <c r="C12" s="80" t="s">
        <v>200</v>
      </c>
      <c r="D12" s="234">
        <v>26442</v>
      </c>
      <c r="E12" s="239" t="s">
        <v>6</v>
      </c>
      <c r="F12" s="115" t="s">
        <v>199</v>
      </c>
      <c r="G12" s="116" t="s">
        <v>200</v>
      </c>
      <c r="H12" s="117" t="s">
        <v>199</v>
      </c>
      <c r="I12" s="115" t="s">
        <v>199</v>
      </c>
      <c r="J12" s="118" t="s">
        <v>199</v>
      </c>
      <c r="K12" s="205">
        <v>910</v>
      </c>
      <c r="L12" s="80" t="s">
        <v>199</v>
      </c>
      <c r="M12" s="2" t="s">
        <v>21</v>
      </c>
    </row>
    <row r="13" spans="1:13" ht="14.25">
      <c r="A13" s="20" t="s">
        <v>43</v>
      </c>
      <c r="B13" s="115" t="s">
        <v>199</v>
      </c>
      <c r="C13" s="80" t="s">
        <v>200</v>
      </c>
      <c r="D13" s="234">
        <v>26442</v>
      </c>
      <c r="E13" s="239" t="s">
        <v>6</v>
      </c>
      <c r="F13" s="115" t="s">
        <v>199</v>
      </c>
      <c r="G13" s="116" t="s">
        <v>200</v>
      </c>
      <c r="H13" s="117" t="s">
        <v>199</v>
      </c>
      <c r="I13" s="115" t="s">
        <v>199</v>
      </c>
      <c r="J13" s="118" t="s">
        <v>199</v>
      </c>
      <c r="K13" s="205">
        <v>650</v>
      </c>
      <c r="L13" s="80" t="s">
        <v>199</v>
      </c>
      <c r="M13" s="2" t="s">
        <v>21</v>
      </c>
    </row>
    <row r="14" spans="1:13" ht="14.25">
      <c r="A14" s="20" t="s">
        <v>41</v>
      </c>
      <c r="B14" s="115" t="s">
        <v>201</v>
      </c>
      <c r="C14" s="80" t="s">
        <v>199</v>
      </c>
      <c r="D14" s="234" t="s">
        <v>6</v>
      </c>
      <c r="E14" s="238">
        <v>13075</v>
      </c>
      <c r="F14" s="115" t="s">
        <v>201</v>
      </c>
      <c r="G14" s="116" t="s">
        <v>199</v>
      </c>
      <c r="H14" s="117" t="s">
        <v>199</v>
      </c>
      <c r="I14" s="115" t="s">
        <v>199</v>
      </c>
      <c r="J14" s="118" t="s">
        <v>199</v>
      </c>
      <c r="K14" s="205">
        <v>0</v>
      </c>
      <c r="L14" s="80" t="s">
        <v>199</v>
      </c>
      <c r="M14" s="2" t="s">
        <v>21</v>
      </c>
    </row>
    <row r="15" spans="1:13" ht="12.75">
      <c r="A15" s="21" t="s">
        <v>109</v>
      </c>
      <c r="B15" s="120" t="s">
        <v>107</v>
      </c>
      <c r="C15" s="121"/>
      <c r="D15" s="122"/>
      <c r="E15" s="240"/>
      <c r="F15" s="123"/>
      <c r="G15" s="124"/>
      <c r="H15" s="125"/>
      <c r="I15" s="124"/>
      <c r="J15" s="123"/>
      <c r="K15" s="205"/>
      <c r="L15" s="206"/>
      <c r="M15" s="14"/>
    </row>
    <row r="16" spans="1:13" ht="12.75">
      <c r="A16" s="21" t="s">
        <v>108</v>
      </c>
      <c r="B16" s="120" t="s">
        <v>107</v>
      </c>
      <c r="C16" s="121"/>
      <c r="D16" s="122"/>
      <c r="E16" s="240"/>
      <c r="F16" s="123"/>
      <c r="G16" s="124"/>
      <c r="H16" s="125"/>
      <c r="I16" s="124"/>
      <c r="J16" s="123"/>
      <c r="K16" s="205"/>
      <c r="L16" s="206"/>
      <c r="M16" s="14"/>
    </row>
    <row r="17" spans="1:13" ht="12.75">
      <c r="A17" s="85" t="s">
        <v>91</v>
      </c>
      <c r="B17" s="115">
        <v>11.97</v>
      </c>
      <c r="C17" s="83">
        <v>50.25</v>
      </c>
      <c r="D17" s="234">
        <v>24492</v>
      </c>
      <c r="E17" s="238">
        <v>13075</v>
      </c>
      <c r="F17" s="126">
        <f aca="true" t="shared" si="0" ref="F17:G19">ROUND(D17/B17*12,1)</f>
        <v>24553.4</v>
      </c>
      <c r="G17" s="124">
        <f t="shared" si="0"/>
        <v>3122.4</v>
      </c>
      <c r="H17" s="127">
        <f aca="true" t="shared" si="1" ref="H17:H22">SUM(F17:G17)</f>
        <v>27675.800000000003</v>
      </c>
      <c r="I17" s="128">
        <f aca="true" t="shared" si="2" ref="I17:I22">ROUND(H17*0.34,1)</f>
        <v>9409.8</v>
      </c>
      <c r="J17" s="129">
        <f aca="true" t="shared" si="3" ref="J17:J22">ROUND(H17*0.01,1)</f>
        <v>276.8</v>
      </c>
      <c r="K17" s="205">
        <v>530</v>
      </c>
      <c r="L17" s="206">
        <f>ROUND(0.0042*H17,1)</f>
        <v>116.2</v>
      </c>
      <c r="M17" s="14">
        <f aca="true" t="shared" si="4" ref="M17:M22">SUM(H17:L17)</f>
        <v>38008.600000000006</v>
      </c>
    </row>
    <row r="18" spans="1:13" ht="12.75">
      <c r="A18" s="21" t="s">
        <v>92</v>
      </c>
      <c r="B18" s="115">
        <v>3.02</v>
      </c>
      <c r="C18" s="83">
        <v>15.48</v>
      </c>
      <c r="D18" s="122">
        <v>24432</v>
      </c>
      <c r="E18" s="238">
        <v>13075</v>
      </c>
      <c r="F18" s="126">
        <f t="shared" si="0"/>
        <v>97080.8</v>
      </c>
      <c r="G18" s="124">
        <f t="shared" si="0"/>
        <v>10135.7</v>
      </c>
      <c r="H18" s="127">
        <f t="shared" si="1"/>
        <v>107216.5</v>
      </c>
      <c r="I18" s="128">
        <f t="shared" si="2"/>
        <v>36453.6</v>
      </c>
      <c r="J18" s="129">
        <f t="shared" si="3"/>
        <v>1072.2</v>
      </c>
      <c r="K18" s="205">
        <v>840</v>
      </c>
      <c r="L18" s="206">
        <f>ROUND(0.0042*H18,1)</f>
        <v>450.3</v>
      </c>
      <c r="M18" s="14">
        <f t="shared" si="4"/>
        <v>146032.6</v>
      </c>
    </row>
    <row r="19" spans="1:13" ht="12.75">
      <c r="A19" s="21" t="s">
        <v>220</v>
      </c>
      <c r="B19" s="115">
        <v>3.02</v>
      </c>
      <c r="C19" s="83">
        <v>15.48</v>
      </c>
      <c r="D19" s="122">
        <v>24432</v>
      </c>
      <c r="E19" s="238">
        <v>13075</v>
      </c>
      <c r="F19" s="126">
        <f t="shared" si="0"/>
        <v>97080.8</v>
      </c>
      <c r="G19" s="124">
        <f t="shared" si="0"/>
        <v>10135.7</v>
      </c>
      <c r="H19" s="127">
        <f t="shared" si="1"/>
        <v>107216.5</v>
      </c>
      <c r="I19" s="128">
        <f t="shared" si="2"/>
        <v>36453.6</v>
      </c>
      <c r="J19" s="129">
        <f t="shared" si="3"/>
        <v>1072.2</v>
      </c>
      <c r="K19" s="205">
        <v>840</v>
      </c>
      <c r="L19" s="206">
        <f>ROUND(0.0042*H19,1)</f>
        <v>450.3</v>
      </c>
      <c r="M19" s="14">
        <f t="shared" si="4"/>
        <v>146032.6</v>
      </c>
    </row>
    <row r="20" spans="1:13" ht="25.5">
      <c r="A20" s="216" t="s">
        <v>233</v>
      </c>
      <c r="B20" s="115">
        <v>18.34</v>
      </c>
      <c r="C20" s="130" t="s">
        <v>200</v>
      </c>
      <c r="D20" s="234">
        <v>26271</v>
      </c>
      <c r="E20" s="238" t="s">
        <v>6</v>
      </c>
      <c r="F20" s="126">
        <f>ROUND(D20/B20*12,1)</f>
        <v>17189.3</v>
      </c>
      <c r="G20" s="131" t="s">
        <v>6</v>
      </c>
      <c r="H20" s="132">
        <f t="shared" si="1"/>
        <v>17189.3</v>
      </c>
      <c r="I20" s="133">
        <f t="shared" si="2"/>
        <v>5844.4</v>
      </c>
      <c r="J20" s="129">
        <f t="shared" si="3"/>
        <v>171.9</v>
      </c>
      <c r="K20" s="205">
        <v>115</v>
      </c>
      <c r="L20" s="206">
        <f>ROUND(0.0042*H20,1)</f>
        <v>72.2</v>
      </c>
      <c r="M20" s="14">
        <f t="shared" si="4"/>
        <v>23392.8</v>
      </c>
    </row>
    <row r="21" spans="1:13" ht="14.25">
      <c r="A21" s="21" t="s">
        <v>309</v>
      </c>
      <c r="B21" s="115">
        <v>13.37</v>
      </c>
      <c r="C21" s="130" t="s">
        <v>200</v>
      </c>
      <c r="D21" s="234">
        <v>26271</v>
      </c>
      <c r="E21" s="238" t="s">
        <v>6</v>
      </c>
      <c r="F21" s="126">
        <f>ROUND(D21/B21*12,1)</f>
        <v>23579.1</v>
      </c>
      <c r="G21" s="131" t="s">
        <v>6</v>
      </c>
      <c r="H21" s="132">
        <f t="shared" si="1"/>
        <v>23579.1</v>
      </c>
      <c r="I21" s="133">
        <f t="shared" si="2"/>
        <v>8016.9</v>
      </c>
      <c r="J21" s="129">
        <f t="shared" si="3"/>
        <v>235.8</v>
      </c>
      <c r="K21" s="205">
        <v>190</v>
      </c>
      <c r="L21" s="206">
        <f>ROUND(0.0042*H21,1)</f>
        <v>99</v>
      </c>
      <c r="M21" s="14">
        <f t="shared" si="4"/>
        <v>32120.8</v>
      </c>
    </row>
    <row r="22" spans="1:13" ht="14.25">
      <c r="A22" s="21" t="s">
        <v>231</v>
      </c>
      <c r="B22" s="115">
        <v>5</v>
      </c>
      <c r="C22" s="130" t="s">
        <v>200</v>
      </c>
      <c r="D22" s="234">
        <v>26271</v>
      </c>
      <c r="E22" s="238" t="s">
        <v>6</v>
      </c>
      <c r="F22" s="126">
        <f>ROUND(D22/B22*12,1)</f>
        <v>63050.4</v>
      </c>
      <c r="G22" s="131" t="s">
        <v>6</v>
      </c>
      <c r="H22" s="132">
        <f t="shared" si="1"/>
        <v>63050.4</v>
      </c>
      <c r="I22" s="133">
        <f t="shared" si="2"/>
        <v>21437.1</v>
      </c>
      <c r="J22" s="129">
        <f t="shared" si="3"/>
        <v>630.5</v>
      </c>
      <c r="K22" s="205">
        <v>730</v>
      </c>
      <c r="L22" s="206">
        <f>ROUND(0.0042*H22,1)</f>
        <v>264.8</v>
      </c>
      <c r="M22" s="14">
        <f t="shared" si="4"/>
        <v>86112.8</v>
      </c>
    </row>
    <row r="23" spans="1:13" ht="14.25">
      <c r="A23" s="22" t="s">
        <v>11</v>
      </c>
      <c r="B23" s="115" t="s">
        <v>202</v>
      </c>
      <c r="C23" s="80" t="s">
        <v>203</v>
      </c>
      <c r="D23" s="234">
        <v>21346</v>
      </c>
      <c r="E23" s="238" t="s">
        <v>6</v>
      </c>
      <c r="F23" s="115" t="s">
        <v>199</v>
      </c>
      <c r="G23" s="131" t="s">
        <v>6</v>
      </c>
      <c r="H23" s="117" t="s">
        <v>199</v>
      </c>
      <c r="I23" s="115" t="s">
        <v>199</v>
      </c>
      <c r="J23" s="118" t="s">
        <v>199</v>
      </c>
      <c r="K23" s="56">
        <v>16</v>
      </c>
      <c r="L23" s="80" t="s">
        <v>199</v>
      </c>
      <c r="M23" s="2" t="s">
        <v>21</v>
      </c>
    </row>
    <row r="24" spans="1:13" ht="14.25">
      <c r="A24" s="21" t="s">
        <v>12</v>
      </c>
      <c r="B24" s="115">
        <v>99</v>
      </c>
      <c r="C24" s="130" t="s">
        <v>200</v>
      </c>
      <c r="D24" s="234">
        <v>21346</v>
      </c>
      <c r="E24" s="238" t="s">
        <v>6</v>
      </c>
      <c r="F24" s="126">
        <f aca="true" t="shared" si="5" ref="F24:F29">ROUND(D24/B24*12,1)</f>
        <v>2587.4</v>
      </c>
      <c r="G24" s="131" t="s">
        <v>6</v>
      </c>
      <c r="H24" s="132">
        <f aca="true" t="shared" si="6" ref="H24:H29">SUM(F24:G24)</f>
        <v>2587.4</v>
      </c>
      <c r="I24" s="133">
        <f aca="true" t="shared" si="7" ref="I24:I29">ROUND(H24*0.34,1)</f>
        <v>879.7</v>
      </c>
      <c r="J24" s="129">
        <f aca="true" t="shared" si="8" ref="J24:J29">ROUND(H24*0.01,1)</f>
        <v>25.9</v>
      </c>
      <c r="K24" s="56">
        <v>10</v>
      </c>
      <c r="L24" s="206">
        <f aca="true" t="shared" si="9" ref="L24:L29">ROUND(0.0042*H24,1)</f>
        <v>10.9</v>
      </c>
      <c r="M24" s="14">
        <f aca="true" t="shared" si="10" ref="M24:M29">SUM(H24:L24)</f>
        <v>3513.9000000000005</v>
      </c>
    </row>
    <row r="25" spans="1:13" ht="12.75">
      <c r="A25" s="21" t="s">
        <v>195</v>
      </c>
      <c r="B25" s="115">
        <v>7.04</v>
      </c>
      <c r="C25" s="83">
        <v>11.06</v>
      </c>
      <c r="D25" s="122">
        <v>22542</v>
      </c>
      <c r="E25" s="238">
        <v>13769</v>
      </c>
      <c r="F25" s="126">
        <f t="shared" si="5"/>
        <v>38423.9</v>
      </c>
      <c r="G25" s="131">
        <f aca="true" t="shared" si="11" ref="G25:G33">ROUND(E25/C25*12,1)</f>
        <v>14939.2</v>
      </c>
      <c r="H25" s="132">
        <f t="shared" si="6"/>
        <v>53363.100000000006</v>
      </c>
      <c r="I25" s="128">
        <f t="shared" si="7"/>
        <v>18143.5</v>
      </c>
      <c r="J25" s="129">
        <f t="shared" si="8"/>
        <v>533.6</v>
      </c>
      <c r="K25" s="56">
        <v>284</v>
      </c>
      <c r="L25" s="206">
        <f t="shared" si="9"/>
        <v>224.1</v>
      </c>
      <c r="M25" s="14">
        <f t="shared" si="10"/>
        <v>72548.30000000002</v>
      </c>
    </row>
    <row r="26" spans="1:13" ht="12.75">
      <c r="A26" s="21" t="s">
        <v>196</v>
      </c>
      <c r="B26" s="115">
        <v>8.04</v>
      </c>
      <c r="C26" s="83">
        <v>11.06</v>
      </c>
      <c r="D26" s="122">
        <v>22542</v>
      </c>
      <c r="E26" s="238">
        <v>13769</v>
      </c>
      <c r="F26" s="126">
        <f t="shared" si="5"/>
        <v>33644.8</v>
      </c>
      <c r="G26" s="131">
        <f t="shared" si="11"/>
        <v>14939.2</v>
      </c>
      <c r="H26" s="132">
        <f t="shared" si="6"/>
        <v>48584</v>
      </c>
      <c r="I26" s="128">
        <f t="shared" si="7"/>
        <v>16518.6</v>
      </c>
      <c r="J26" s="129">
        <f t="shared" si="8"/>
        <v>485.8</v>
      </c>
      <c r="K26" s="56">
        <v>284</v>
      </c>
      <c r="L26" s="206">
        <f t="shared" si="9"/>
        <v>204.1</v>
      </c>
      <c r="M26" s="14">
        <f t="shared" si="10"/>
        <v>66076.5</v>
      </c>
    </row>
    <row r="27" spans="1:13" ht="12.75">
      <c r="A27" s="21" t="s">
        <v>197</v>
      </c>
      <c r="B27" s="115">
        <v>7.04</v>
      </c>
      <c r="C27" s="83">
        <v>11.56</v>
      </c>
      <c r="D27" s="122">
        <v>22542</v>
      </c>
      <c r="E27" s="238">
        <v>13769</v>
      </c>
      <c r="F27" s="126">
        <f t="shared" si="5"/>
        <v>38423.9</v>
      </c>
      <c r="G27" s="131">
        <f t="shared" si="11"/>
        <v>14293.1</v>
      </c>
      <c r="H27" s="132">
        <f t="shared" si="6"/>
        <v>52717</v>
      </c>
      <c r="I27" s="128">
        <f t="shared" si="7"/>
        <v>17923.8</v>
      </c>
      <c r="J27" s="129">
        <f t="shared" si="8"/>
        <v>527.2</v>
      </c>
      <c r="K27" s="56">
        <v>284</v>
      </c>
      <c r="L27" s="206">
        <f t="shared" si="9"/>
        <v>221.4</v>
      </c>
      <c r="M27" s="14">
        <f t="shared" si="10"/>
        <v>71673.4</v>
      </c>
    </row>
    <row r="28" spans="1:13" ht="12.75">
      <c r="A28" s="21" t="s">
        <v>198</v>
      </c>
      <c r="B28" s="115">
        <v>8.74</v>
      </c>
      <c r="C28" s="83">
        <v>12.26</v>
      </c>
      <c r="D28" s="122">
        <v>22542</v>
      </c>
      <c r="E28" s="238">
        <v>13769</v>
      </c>
      <c r="F28" s="126">
        <f t="shared" si="5"/>
        <v>30950.1</v>
      </c>
      <c r="G28" s="131">
        <f t="shared" si="11"/>
        <v>13477</v>
      </c>
      <c r="H28" s="132">
        <f t="shared" si="6"/>
        <v>44427.1</v>
      </c>
      <c r="I28" s="128">
        <f t="shared" si="7"/>
        <v>15105.2</v>
      </c>
      <c r="J28" s="129">
        <f t="shared" si="8"/>
        <v>444.3</v>
      </c>
      <c r="K28" s="56">
        <v>284</v>
      </c>
      <c r="L28" s="206">
        <f t="shared" si="9"/>
        <v>186.6</v>
      </c>
      <c r="M28" s="14">
        <f t="shared" si="10"/>
        <v>60447.200000000004</v>
      </c>
    </row>
    <row r="29" spans="1:13" ht="12.75">
      <c r="A29" s="21" t="s">
        <v>221</v>
      </c>
      <c r="B29" s="115">
        <v>17.49</v>
      </c>
      <c r="C29" s="83">
        <v>29.15</v>
      </c>
      <c r="D29" s="122">
        <v>22542</v>
      </c>
      <c r="E29" s="238">
        <v>13769</v>
      </c>
      <c r="F29" s="126">
        <f t="shared" si="5"/>
        <v>15466.2</v>
      </c>
      <c r="G29" s="131">
        <f t="shared" si="11"/>
        <v>5668.2</v>
      </c>
      <c r="H29" s="132">
        <f t="shared" si="6"/>
        <v>21134.4</v>
      </c>
      <c r="I29" s="128">
        <f t="shared" si="7"/>
        <v>7185.7</v>
      </c>
      <c r="J29" s="129">
        <f t="shared" si="8"/>
        <v>211.3</v>
      </c>
      <c r="K29" s="56">
        <v>214</v>
      </c>
      <c r="L29" s="206">
        <f t="shared" si="9"/>
        <v>88.8</v>
      </c>
      <c r="M29" s="14">
        <f t="shared" si="10"/>
        <v>28834.2</v>
      </c>
    </row>
    <row r="30" spans="1:13" ht="14.25">
      <c r="A30" s="22" t="s">
        <v>39</v>
      </c>
      <c r="B30" s="115" t="s">
        <v>199</v>
      </c>
      <c r="C30" s="83">
        <v>29.15</v>
      </c>
      <c r="D30" s="122">
        <v>23065</v>
      </c>
      <c r="E30" s="238">
        <v>13769</v>
      </c>
      <c r="F30" s="115" t="s">
        <v>199</v>
      </c>
      <c r="G30" s="131">
        <f t="shared" si="11"/>
        <v>5668.2</v>
      </c>
      <c r="H30" s="117" t="s">
        <v>199</v>
      </c>
      <c r="I30" s="115" t="s">
        <v>199</v>
      </c>
      <c r="J30" s="118" t="s">
        <v>199</v>
      </c>
      <c r="K30" s="56">
        <v>214</v>
      </c>
      <c r="L30" s="80" t="s">
        <v>199</v>
      </c>
      <c r="M30" s="2" t="s">
        <v>21</v>
      </c>
    </row>
    <row r="31" spans="1:13" ht="14.25">
      <c r="A31" s="22" t="s">
        <v>38</v>
      </c>
      <c r="B31" s="115" t="s">
        <v>199</v>
      </c>
      <c r="C31" s="83">
        <v>29.15</v>
      </c>
      <c r="D31" s="122">
        <v>23065</v>
      </c>
      <c r="E31" s="238">
        <v>13769</v>
      </c>
      <c r="F31" s="115" t="s">
        <v>199</v>
      </c>
      <c r="G31" s="131">
        <f t="shared" si="11"/>
        <v>5668.2</v>
      </c>
      <c r="H31" s="117" t="s">
        <v>199</v>
      </c>
      <c r="I31" s="115" t="s">
        <v>199</v>
      </c>
      <c r="J31" s="118" t="s">
        <v>199</v>
      </c>
      <c r="K31" s="56">
        <v>214</v>
      </c>
      <c r="L31" s="80" t="s">
        <v>199</v>
      </c>
      <c r="M31" s="2" t="s">
        <v>21</v>
      </c>
    </row>
    <row r="32" spans="1:13" ht="14.25">
      <c r="A32" s="21" t="s">
        <v>102</v>
      </c>
      <c r="B32" s="115" t="s">
        <v>201</v>
      </c>
      <c r="C32" s="83">
        <v>30.15</v>
      </c>
      <c r="D32" s="122" t="s">
        <v>6</v>
      </c>
      <c r="E32" s="238">
        <v>13598</v>
      </c>
      <c r="F32" s="126" t="s">
        <v>6</v>
      </c>
      <c r="G32" s="131">
        <f t="shared" si="11"/>
        <v>5412.1</v>
      </c>
      <c r="H32" s="230">
        <f>SUM(F32:G32)</f>
        <v>5412.1</v>
      </c>
      <c r="I32" s="128">
        <f>ROUND(H32*0.34,1)</f>
        <v>1840.1</v>
      </c>
      <c r="J32" s="129">
        <f>ROUND(H32*0.01,1)</f>
        <v>54.1</v>
      </c>
      <c r="K32" s="56">
        <v>72</v>
      </c>
      <c r="L32" s="206">
        <f>ROUND(0.0042*H32,1)</f>
        <v>22.7</v>
      </c>
      <c r="M32" s="14">
        <f>SUM(H32:L32)</f>
        <v>7401.000000000001</v>
      </c>
    </row>
    <row r="33" spans="1:13" ht="14.25">
      <c r="A33" s="21" t="s">
        <v>103</v>
      </c>
      <c r="B33" s="115" t="s">
        <v>201</v>
      </c>
      <c r="C33" s="83">
        <v>39.2</v>
      </c>
      <c r="D33" s="122" t="s">
        <v>6</v>
      </c>
      <c r="E33" s="238">
        <v>13598</v>
      </c>
      <c r="F33" s="126" t="s">
        <v>6</v>
      </c>
      <c r="G33" s="124">
        <f t="shared" si="11"/>
        <v>4162.7</v>
      </c>
      <c r="H33" s="134">
        <f>SUM(F33:G33)</f>
        <v>4162.7</v>
      </c>
      <c r="I33" s="128">
        <f>ROUND(H33*0.34,1)</f>
        <v>1415.3</v>
      </c>
      <c r="J33" s="129">
        <f>ROUND(H33*0.01,1)</f>
        <v>41.6</v>
      </c>
      <c r="K33" s="56">
        <v>72</v>
      </c>
      <c r="L33" s="206">
        <f>ROUND(0.0042*H33,1)</f>
        <v>17.5</v>
      </c>
      <c r="M33" s="14">
        <f>SUM(H33:L33)</f>
        <v>5709.1</v>
      </c>
    </row>
    <row r="34" spans="1:13" ht="14.25">
      <c r="A34" s="20" t="s">
        <v>2</v>
      </c>
      <c r="B34" s="115" t="s">
        <v>201</v>
      </c>
      <c r="C34" s="110" t="s">
        <v>199</v>
      </c>
      <c r="D34" s="122" t="s">
        <v>6</v>
      </c>
      <c r="E34" s="238">
        <v>13417</v>
      </c>
      <c r="F34" s="126" t="s">
        <v>6</v>
      </c>
      <c r="G34" s="116" t="s">
        <v>199</v>
      </c>
      <c r="H34" s="117" t="s">
        <v>199</v>
      </c>
      <c r="I34" s="115" t="s">
        <v>199</v>
      </c>
      <c r="J34" s="118" t="s">
        <v>199</v>
      </c>
      <c r="K34" s="56">
        <v>40</v>
      </c>
      <c r="L34" s="80" t="s">
        <v>199</v>
      </c>
      <c r="M34" s="2" t="s">
        <v>21</v>
      </c>
    </row>
    <row r="35" spans="1:13" ht="42" customHeight="1">
      <c r="A35" s="20"/>
      <c r="B35" s="257" t="s">
        <v>128</v>
      </c>
      <c r="C35" s="258"/>
      <c r="D35" s="258"/>
      <c r="E35" s="258"/>
      <c r="F35" s="258"/>
      <c r="G35" s="258"/>
      <c r="H35" s="258"/>
      <c r="I35" s="258"/>
      <c r="J35" s="259"/>
      <c r="K35" s="56"/>
      <c r="L35" s="67"/>
      <c r="M35" s="14"/>
    </row>
    <row r="36" spans="1:13" ht="14.25">
      <c r="A36" s="20" t="s">
        <v>20</v>
      </c>
      <c r="B36" s="115" t="s">
        <v>201</v>
      </c>
      <c r="C36" s="110" t="s">
        <v>199</v>
      </c>
      <c r="D36" s="122" t="s">
        <v>6</v>
      </c>
      <c r="E36" s="238">
        <v>13417</v>
      </c>
      <c r="F36" s="126" t="s">
        <v>6</v>
      </c>
      <c r="G36" s="116" t="s">
        <v>199</v>
      </c>
      <c r="H36" s="117" t="s">
        <v>199</v>
      </c>
      <c r="I36" s="115" t="s">
        <v>199</v>
      </c>
      <c r="J36" s="118" t="s">
        <v>199</v>
      </c>
      <c r="K36" s="56">
        <v>40</v>
      </c>
      <c r="L36" s="80" t="s">
        <v>199</v>
      </c>
      <c r="M36" s="2" t="s">
        <v>21</v>
      </c>
    </row>
    <row r="37" spans="1:13" ht="14.25">
      <c r="A37" s="20" t="s">
        <v>323</v>
      </c>
      <c r="B37" s="115" t="s">
        <v>201</v>
      </c>
      <c r="C37" s="110" t="s">
        <v>199</v>
      </c>
      <c r="D37" s="122" t="s">
        <v>6</v>
      </c>
      <c r="E37" s="238">
        <v>13417</v>
      </c>
      <c r="F37" s="126" t="s">
        <v>6</v>
      </c>
      <c r="G37" s="116" t="s">
        <v>199</v>
      </c>
      <c r="H37" s="117" t="s">
        <v>199</v>
      </c>
      <c r="I37" s="115" t="s">
        <v>199</v>
      </c>
      <c r="J37" s="118" t="s">
        <v>199</v>
      </c>
      <c r="K37" s="56">
        <v>40</v>
      </c>
      <c r="L37" s="80" t="s">
        <v>199</v>
      </c>
      <c r="M37" s="2" t="s">
        <v>21</v>
      </c>
    </row>
    <row r="38" spans="1:13" ht="41.25" customHeight="1">
      <c r="A38" s="20"/>
      <c r="B38" s="257" t="s">
        <v>129</v>
      </c>
      <c r="C38" s="258"/>
      <c r="D38" s="258"/>
      <c r="E38" s="258"/>
      <c r="F38" s="258"/>
      <c r="G38" s="258"/>
      <c r="H38" s="258"/>
      <c r="I38" s="258"/>
      <c r="J38" s="259"/>
      <c r="K38" s="56"/>
      <c r="L38" s="67"/>
      <c r="M38" s="14"/>
    </row>
    <row r="39" spans="1:13" ht="12.75">
      <c r="A39" s="21" t="s">
        <v>161</v>
      </c>
      <c r="B39" s="115">
        <v>20.15</v>
      </c>
      <c r="C39" s="83">
        <v>154.77</v>
      </c>
      <c r="D39" s="234">
        <v>25427</v>
      </c>
      <c r="E39" s="238">
        <v>15859</v>
      </c>
      <c r="F39" s="126">
        <f aca="true" t="shared" si="12" ref="F39:G44">ROUND(D39/B39*12,1)</f>
        <v>15142.6</v>
      </c>
      <c r="G39" s="124">
        <f t="shared" si="12"/>
        <v>1229.6</v>
      </c>
      <c r="H39" s="127">
        <f aca="true" t="shared" si="13" ref="H39:H44">SUM(F39:G39)</f>
        <v>16372.2</v>
      </c>
      <c r="I39" s="128">
        <f aca="true" t="shared" si="14" ref="I39:I44">ROUND(H39*0.34,1)</f>
        <v>5566.5</v>
      </c>
      <c r="J39" s="129">
        <f aca="true" t="shared" si="15" ref="J39:J44">ROUND(H39*0.01,1)</f>
        <v>163.7</v>
      </c>
      <c r="K39" s="56">
        <v>0</v>
      </c>
      <c r="L39" s="206">
        <f aca="true" t="shared" si="16" ref="L39:L44">ROUND(0.0042*H39,1)</f>
        <v>68.8</v>
      </c>
      <c r="M39" s="14">
        <f aca="true" t="shared" si="17" ref="M39:M44">SUM(H39:L39)</f>
        <v>22171.2</v>
      </c>
    </row>
    <row r="40" spans="1:13" ht="12.75">
      <c r="A40" s="21" t="s">
        <v>44</v>
      </c>
      <c r="B40" s="115">
        <v>53.76</v>
      </c>
      <c r="C40" s="83">
        <v>460.29</v>
      </c>
      <c r="D40" s="234">
        <v>25427</v>
      </c>
      <c r="E40" s="238">
        <v>15859</v>
      </c>
      <c r="F40" s="126">
        <f t="shared" si="12"/>
        <v>5675.7</v>
      </c>
      <c r="G40" s="124">
        <f t="shared" si="12"/>
        <v>413.5</v>
      </c>
      <c r="H40" s="127">
        <f t="shared" si="13"/>
        <v>6089.2</v>
      </c>
      <c r="I40" s="128">
        <f t="shared" si="14"/>
        <v>2070.3</v>
      </c>
      <c r="J40" s="129">
        <f t="shared" si="15"/>
        <v>60.9</v>
      </c>
      <c r="K40" s="56">
        <v>0</v>
      </c>
      <c r="L40" s="206">
        <f t="shared" si="16"/>
        <v>25.6</v>
      </c>
      <c r="M40" s="14">
        <f t="shared" si="17"/>
        <v>8246</v>
      </c>
    </row>
    <row r="41" spans="1:13" ht="12.75">
      <c r="A41" s="21" t="s">
        <v>45</v>
      </c>
      <c r="B41" s="115">
        <v>74.27</v>
      </c>
      <c r="C41" s="83">
        <v>460.29</v>
      </c>
      <c r="D41" s="234">
        <v>25427</v>
      </c>
      <c r="E41" s="238">
        <v>15859</v>
      </c>
      <c r="F41" s="126">
        <f t="shared" si="12"/>
        <v>4108.3</v>
      </c>
      <c r="G41" s="124">
        <f t="shared" si="12"/>
        <v>413.5</v>
      </c>
      <c r="H41" s="127">
        <f t="shared" si="13"/>
        <v>4521.8</v>
      </c>
      <c r="I41" s="128">
        <f t="shared" si="14"/>
        <v>1537.4</v>
      </c>
      <c r="J41" s="129">
        <f t="shared" si="15"/>
        <v>45.2</v>
      </c>
      <c r="K41" s="56">
        <v>0</v>
      </c>
      <c r="L41" s="206">
        <f t="shared" si="16"/>
        <v>19</v>
      </c>
      <c r="M41" s="14">
        <f t="shared" si="17"/>
        <v>6123.400000000001</v>
      </c>
    </row>
    <row r="42" spans="1:13" ht="12.75">
      <c r="A42" s="21" t="s">
        <v>46</v>
      </c>
      <c r="B42" s="115">
        <v>44.56</v>
      </c>
      <c r="C42" s="83">
        <v>460.29</v>
      </c>
      <c r="D42" s="234">
        <v>25427</v>
      </c>
      <c r="E42" s="238">
        <v>15859</v>
      </c>
      <c r="F42" s="126">
        <f t="shared" si="12"/>
        <v>6847.5</v>
      </c>
      <c r="G42" s="124">
        <f t="shared" si="12"/>
        <v>413.5</v>
      </c>
      <c r="H42" s="127">
        <f t="shared" si="13"/>
        <v>7261</v>
      </c>
      <c r="I42" s="128">
        <f t="shared" si="14"/>
        <v>2468.7</v>
      </c>
      <c r="J42" s="129">
        <f t="shared" si="15"/>
        <v>72.6</v>
      </c>
      <c r="K42" s="56">
        <v>0</v>
      </c>
      <c r="L42" s="206">
        <f t="shared" si="16"/>
        <v>30.5</v>
      </c>
      <c r="M42" s="14">
        <f t="shared" si="17"/>
        <v>9832.800000000001</v>
      </c>
    </row>
    <row r="43" spans="1:13" ht="12.75">
      <c r="A43" s="21" t="s">
        <v>47</v>
      </c>
      <c r="B43" s="115">
        <v>95.49</v>
      </c>
      <c r="C43" s="83">
        <v>460.29</v>
      </c>
      <c r="D43" s="234">
        <v>25427</v>
      </c>
      <c r="E43" s="238">
        <v>15859</v>
      </c>
      <c r="F43" s="126">
        <f t="shared" si="12"/>
        <v>3195.4</v>
      </c>
      <c r="G43" s="124">
        <f t="shared" si="12"/>
        <v>413.5</v>
      </c>
      <c r="H43" s="127">
        <f t="shared" si="13"/>
        <v>3608.9</v>
      </c>
      <c r="I43" s="128">
        <f t="shared" si="14"/>
        <v>1227</v>
      </c>
      <c r="J43" s="129">
        <f t="shared" si="15"/>
        <v>36.1</v>
      </c>
      <c r="K43" s="56">
        <v>0</v>
      </c>
      <c r="L43" s="206">
        <f t="shared" si="16"/>
        <v>15.2</v>
      </c>
      <c r="M43" s="14">
        <f t="shared" si="17"/>
        <v>4887.2</v>
      </c>
    </row>
    <row r="44" spans="1:13" s="220" customFormat="1" ht="12.75">
      <c r="A44" s="85" t="s">
        <v>52</v>
      </c>
      <c r="B44" s="115">
        <v>2.31</v>
      </c>
      <c r="C44" s="83">
        <v>3.32</v>
      </c>
      <c r="D44" s="122">
        <v>23668</v>
      </c>
      <c r="E44" s="238">
        <v>14733</v>
      </c>
      <c r="F44" s="126">
        <f t="shared" si="12"/>
        <v>122950.6</v>
      </c>
      <c r="G44" s="124">
        <f t="shared" si="12"/>
        <v>53251.8</v>
      </c>
      <c r="H44" s="127">
        <f t="shared" si="13"/>
        <v>176202.40000000002</v>
      </c>
      <c r="I44" s="128">
        <f t="shared" si="14"/>
        <v>59908.8</v>
      </c>
      <c r="J44" s="129">
        <f t="shared" si="15"/>
        <v>1762</v>
      </c>
      <c r="K44" s="218">
        <v>1500</v>
      </c>
      <c r="L44" s="134">
        <f t="shared" si="16"/>
        <v>740.1</v>
      </c>
      <c r="M44" s="219">
        <f t="shared" si="17"/>
        <v>240113.30000000002</v>
      </c>
    </row>
    <row r="45" spans="1:13" ht="14.25">
      <c r="A45" s="23" t="s">
        <v>0</v>
      </c>
      <c r="B45" s="135"/>
      <c r="C45" s="84"/>
      <c r="D45" s="104"/>
      <c r="E45" s="235"/>
      <c r="F45" s="136"/>
      <c r="G45" s="137"/>
      <c r="H45" s="138"/>
      <c r="I45" s="139"/>
      <c r="J45" s="140"/>
      <c r="K45" s="57"/>
      <c r="L45" s="68"/>
      <c r="M45" s="12"/>
    </row>
    <row r="46" spans="1:13" ht="14.25">
      <c r="A46" s="23" t="s">
        <v>162</v>
      </c>
      <c r="B46" s="135"/>
      <c r="C46" s="84"/>
      <c r="D46" s="104"/>
      <c r="E46" s="235"/>
      <c r="F46" s="136"/>
      <c r="G46" s="137"/>
      <c r="H46" s="138"/>
      <c r="I46" s="139"/>
      <c r="J46" s="140"/>
      <c r="K46" s="57"/>
      <c r="L46" s="68"/>
      <c r="M46" s="12"/>
    </row>
    <row r="47" spans="1:13" ht="12.75">
      <c r="A47" s="24" t="s">
        <v>271</v>
      </c>
      <c r="B47" s="109">
        <v>10.78</v>
      </c>
      <c r="C47" s="82">
        <v>29.15</v>
      </c>
      <c r="D47" s="111">
        <v>25980</v>
      </c>
      <c r="E47" s="237">
        <v>14540</v>
      </c>
      <c r="F47" s="141">
        <f aca="true" t="shared" si="18" ref="F47:F86">ROUND(D47/B47*12,1)</f>
        <v>28920.2</v>
      </c>
      <c r="G47" s="142">
        <f aca="true" t="shared" si="19" ref="G47:G86">ROUND(E47/C47*12,1)</f>
        <v>5985.6</v>
      </c>
      <c r="H47" s="143">
        <f aca="true" t="shared" si="20" ref="H47:H85">SUM(F47:G47)</f>
        <v>34905.8</v>
      </c>
      <c r="I47" s="144">
        <f aca="true" t="shared" si="21" ref="I47:I86">ROUND(H47*0.34,1)</f>
        <v>11868</v>
      </c>
      <c r="J47" s="145">
        <f aca="true" t="shared" si="22" ref="J47:J86">ROUND(H47*0.01,1)</f>
        <v>349.1</v>
      </c>
      <c r="K47" s="58">
        <v>650</v>
      </c>
      <c r="L47" s="69">
        <f aca="true" t="shared" si="23" ref="L47:L86">ROUND(0.0042*H47,1)</f>
        <v>146.6</v>
      </c>
      <c r="M47" s="13">
        <f aca="true" t="shared" si="24" ref="M47:M86">SUM(H47:L47)</f>
        <v>47919.5</v>
      </c>
    </row>
    <row r="48" spans="1:13" ht="12.75">
      <c r="A48" s="75" t="s">
        <v>167</v>
      </c>
      <c r="B48" s="115">
        <v>11.5</v>
      </c>
      <c r="C48" s="83">
        <v>37.19</v>
      </c>
      <c r="D48" s="111">
        <v>25980</v>
      </c>
      <c r="E48" s="237">
        <v>14540</v>
      </c>
      <c r="F48" s="141">
        <f t="shared" si="18"/>
        <v>27109.6</v>
      </c>
      <c r="G48" s="142">
        <f t="shared" si="19"/>
        <v>4691.6</v>
      </c>
      <c r="H48" s="143">
        <f>SUM(F48:G48)</f>
        <v>31801.199999999997</v>
      </c>
      <c r="I48" s="144">
        <f t="shared" si="21"/>
        <v>10812.4</v>
      </c>
      <c r="J48" s="145">
        <f t="shared" si="22"/>
        <v>318</v>
      </c>
      <c r="K48" s="58">
        <v>650</v>
      </c>
      <c r="L48" s="69">
        <f t="shared" si="23"/>
        <v>133.6</v>
      </c>
      <c r="M48" s="13">
        <f>SUM(H48:L48)</f>
        <v>43715.2</v>
      </c>
    </row>
    <row r="49" spans="1:13" ht="12.75">
      <c r="A49" s="75" t="s">
        <v>219</v>
      </c>
      <c r="B49" s="115">
        <v>10.61</v>
      </c>
      <c r="C49" s="83">
        <v>37.19</v>
      </c>
      <c r="D49" s="122">
        <v>25980</v>
      </c>
      <c r="E49" s="238">
        <v>14540</v>
      </c>
      <c r="F49" s="126">
        <f t="shared" si="18"/>
        <v>29383.6</v>
      </c>
      <c r="G49" s="124">
        <f t="shared" si="19"/>
        <v>4691.6</v>
      </c>
      <c r="H49" s="127">
        <f>SUM(F49:G49)</f>
        <v>34075.2</v>
      </c>
      <c r="I49" s="128">
        <f t="shared" si="21"/>
        <v>11585.6</v>
      </c>
      <c r="J49" s="129">
        <f t="shared" si="22"/>
        <v>340.8</v>
      </c>
      <c r="K49" s="56">
        <v>650</v>
      </c>
      <c r="L49" s="67">
        <f t="shared" si="23"/>
        <v>143.1</v>
      </c>
      <c r="M49" s="14">
        <f t="shared" si="24"/>
        <v>46794.7</v>
      </c>
    </row>
    <row r="50" spans="1:13" ht="12.75">
      <c r="A50" s="24" t="s">
        <v>148</v>
      </c>
      <c r="B50" s="115">
        <v>10.61</v>
      </c>
      <c r="C50" s="83">
        <v>37.19</v>
      </c>
      <c r="D50" s="104">
        <v>25980</v>
      </c>
      <c r="E50" s="235">
        <v>14540</v>
      </c>
      <c r="F50" s="136">
        <f t="shared" si="18"/>
        <v>29383.6</v>
      </c>
      <c r="G50" s="137">
        <f t="shared" si="19"/>
        <v>4691.6</v>
      </c>
      <c r="H50" s="138">
        <f t="shared" si="20"/>
        <v>34075.2</v>
      </c>
      <c r="I50" s="139">
        <f t="shared" si="21"/>
        <v>11585.6</v>
      </c>
      <c r="J50" s="140">
        <f t="shared" si="22"/>
        <v>340.8</v>
      </c>
      <c r="K50" s="57">
        <v>650</v>
      </c>
      <c r="L50" s="68">
        <f t="shared" si="23"/>
        <v>143.1</v>
      </c>
      <c r="M50" s="12">
        <f t="shared" si="24"/>
        <v>46794.7</v>
      </c>
    </row>
    <row r="51" spans="1:13" ht="12.75">
      <c r="A51" s="24" t="s">
        <v>168</v>
      </c>
      <c r="B51" s="115">
        <v>11.75</v>
      </c>
      <c r="C51" s="83">
        <v>37.19</v>
      </c>
      <c r="D51" s="122">
        <v>25980</v>
      </c>
      <c r="E51" s="238">
        <v>14540</v>
      </c>
      <c r="F51" s="126">
        <f t="shared" si="18"/>
        <v>26532.8</v>
      </c>
      <c r="G51" s="124">
        <f t="shared" si="19"/>
        <v>4691.6</v>
      </c>
      <c r="H51" s="127">
        <f t="shared" si="20"/>
        <v>31224.4</v>
      </c>
      <c r="I51" s="128">
        <f t="shared" si="21"/>
        <v>10616.3</v>
      </c>
      <c r="J51" s="129">
        <f t="shared" si="22"/>
        <v>312.2</v>
      </c>
      <c r="K51" s="56">
        <v>650</v>
      </c>
      <c r="L51" s="67">
        <f t="shared" si="23"/>
        <v>131.1</v>
      </c>
      <c r="M51" s="14">
        <f t="shared" si="24"/>
        <v>42933.99999999999</v>
      </c>
    </row>
    <row r="52" spans="1:13" ht="12.75">
      <c r="A52" s="24" t="s">
        <v>243</v>
      </c>
      <c r="B52" s="115">
        <v>10.61</v>
      </c>
      <c r="C52" s="83">
        <v>37.19</v>
      </c>
      <c r="D52" s="122">
        <v>25980</v>
      </c>
      <c r="E52" s="238">
        <v>14540</v>
      </c>
      <c r="F52" s="126">
        <f t="shared" si="18"/>
        <v>29383.6</v>
      </c>
      <c r="G52" s="124">
        <f t="shared" si="19"/>
        <v>4691.6</v>
      </c>
      <c r="H52" s="127">
        <f t="shared" si="20"/>
        <v>34075.2</v>
      </c>
      <c r="I52" s="128">
        <f t="shared" si="21"/>
        <v>11585.6</v>
      </c>
      <c r="J52" s="129">
        <f t="shared" si="22"/>
        <v>340.8</v>
      </c>
      <c r="K52" s="56">
        <v>650</v>
      </c>
      <c r="L52" s="67">
        <f t="shared" si="23"/>
        <v>143.1</v>
      </c>
      <c r="M52" s="14">
        <f t="shared" si="24"/>
        <v>46794.7</v>
      </c>
    </row>
    <row r="53" spans="1:13" ht="12.75">
      <c r="A53" s="24" t="s">
        <v>169</v>
      </c>
      <c r="B53" s="115">
        <v>11.5</v>
      </c>
      <c r="C53" s="83">
        <v>37.19</v>
      </c>
      <c r="D53" s="122">
        <v>25980</v>
      </c>
      <c r="E53" s="238">
        <v>14540</v>
      </c>
      <c r="F53" s="126">
        <f t="shared" si="18"/>
        <v>27109.6</v>
      </c>
      <c r="G53" s="124">
        <f t="shared" si="19"/>
        <v>4691.6</v>
      </c>
      <c r="H53" s="127">
        <f t="shared" si="20"/>
        <v>31801.199999999997</v>
      </c>
      <c r="I53" s="128">
        <f t="shared" si="21"/>
        <v>10812.4</v>
      </c>
      <c r="J53" s="129">
        <f t="shared" si="22"/>
        <v>318</v>
      </c>
      <c r="K53" s="56">
        <v>650</v>
      </c>
      <c r="L53" s="67">
        <f t="shared" si="23"/>
        <v>133.6</v>
      </c>
      <c r="M53" s="14">
        <f t="shared" si="24"/>
        <v>43715.2</v>
      </c>
    </row>
    <row r="54" spans="1:13" ht="12.75">
      <c r="A54" s="24" t="s">
        <v>140</v>
      </c>
      <c r="B54" s="115">
        <v>10.85</v>
      </c>
      <c r="C54" s="83">
        <v>38.19</v>
      </c>
      <c r="D54" s="122">
        <v>25980</v>
      </c>
      <c r="E54" s="238">
        <v>14540</v>
      </c>
      <c r="F54" s="126">
        <f t="shared" si="18"/>
        <v>28733.6</v>
      </c>
      <c r="G54" s="124">
        <f t="shared" si="19"/>
        <v>4568.7</v>
      </c>
      <c r="H54" s="127">
        <f t="shared" si="20"/>
        <v>33302.299999999996</v>
      </c>
      <c r="I54" s="128">
        <f t="shared" si="21"/>
        <v>11322.8</v>
      </c>
      <c r="J54" s="129">
        <f t="shared" si="22"/>
        <v>333</v>
      </c>
      <c r="K54" s="56">
        <v>650</v>
      </c>
      <c r="L54" s="67">
        <f t="shared" si="23"/>
        <v>139.9</v>
      </c>
      <c r="M54" s="14">
        <f t="shared" si="24"/>
        <v>45747.99999999999</v>
      </c>
    </row>
    <row r="55" spans="1:13" ht="12.75">
      <c r="A55" s="221" t="s">
        <v>170</v>
      </c>
      <c r="B55" s="115">
        <v>10.94</v>
      </c>
      <c r="C55" s="83">
        <v>37.19</v>
      </c>
      <c r="D55" s="122">
        <v>25980</v>
      </c>
      <c r="E55" s="238">
        <v>14540</v>
      </c>
      <c r="F55" s="126">
        <f t="shared" si="18"/>
        <v>28497.3</v>
      </c>
      <c r="G55" s="124">
        <f t="shared" si="19"/>
        <v>4691.6</v>
      </c>
      <c r="H55" s="127">
        <f t="shared" si="20"/>
        <v>33188.9</v>
      </c>
      <c r="I55" s="128">
        <f t="shared" si="21"/>
        <v>11284.2</v>
      </c>
      <c r="J55" s="129">
        <f t="shared" si="22"/>
        <v>331.9</v>
      </c>
      <c r="K55" s="56">
        <v>650</v>
      </c>
      <c r="L55" s="67">
        <f t="shared" si="23"/>
        <v>139.4</v>
      </c>
      <c r="M55" s="14">
        <f t="shared" si="24"/>
        <v>45594.40000000001</v>
      </c>
    </row>
    <row r="56" spans="1:13" ht="12.75">
      <c r="A56" s="24" t="s">
        <v>245</v>
      </c>
      <c r="B56" s="115">
        <v>11.53</v>
      </c>
      <c r="C56" s="83">
        <v>37.19</v>
      </c>
      <c r="D56" s="122">
        <v>25980</v>
      </c>
      <c r="E56" s="238">
        <v>14540</v>
      </c>
      <c r="F56" s="126">
        <f t="shared" si="18"/>
        <v>27039</v>
      </c>
      <c r="G56" s="124">
        <f t="shared" si="19"/>
        <v>4691.6</v>
      </c>
      <c r="H56" s="127">
        <f t="shared" si="20"/>
        <v>31730.6</v>
      </c>
      <c r="I56" s="128">
        <f t="shared" si="21"/>
        <v>10788.4</v>
      </c>
      <c r="J56" s="129">
        <f t="shared" si="22"/>
        <v>317.3</v>
      </c>
      <c r="K56" s="56">
        <v>650</v>
      </c>
      <c r="L56" s="67">
        <f t="shared" si="23"/>
        <v>133.3</v>
      </c>
      <c r="M56" s="14">
        <f t="shared" si="24"/>
        <v>43619.600000000006</v>
      </c>
    </row>
    <row r="57" spans="1:13" ht="12.75">
      <c r="A57" s="24" t="s">
        <v>171</v>
      </c>
      <c r="B57" s="115">
        <v>11.53</v>
      </c>
      <c r="C57" s="83">
        <v>37.19</v>
      </c>
      <c r="D57" s="122">
        <v>25980</v>
      </c>
      <c r="E57" s="238">
        <v>14540</v>
      </c>
      <c r="F57" s="126">
        <f t="shared" si="18"/>
        <v>27039</v>
      </c>
      <c r="G57" s="124">
        <f t="shared" si="19"/>
        <v>4691.6</v>
      </c>
      <c r="H57" s="127">
        <f t="shared" si="20"/>
        <v>31730.6</v>
      </c>
      <c r="I57" s="128">
        <f t="shared" si="21"/>
        <v>10788.4</v>
      </c>
      <c r="J57" s="129">
        <f t="shared" si="22"/>
        <v>317.3</v>
      </c>
      <c r="K57" s="56">
        <v>650</v>
      </c>
      <c r="L57" s="67">
        <f t="shared" si="23"/>
        <v>133.3</v>
      </c>
      <c r="M57" s="14">
        <f t="shared" si="24"/>
        <v>43619.600000000006</v>
      </c>
    </row>
    <row r="58" spans="1:13" ht="12.75">
      <c r="A58" s="222" t="s">
        <v>172</v>
      </c>
      <c r="B58" s="115">
        <v>11.53</v>
      </c>
      <c r="C58" s="83">
        <v>37.19</v>
      </c>
      <c r="D58" s="122">
        <v>25980</v>
      </c>
      <c r="E58" s="238">
        <v>14540</v>
      </c>
      <c r="F58" s="126">
        <f t="shared" si="18"/>
        <v>27039</v>
      </c>
      <c r="G58" s="124">
        <f t="shared" si="19"/>
        <v>4691.6</v>
      </c>
      <c r="H58" s="127">
        <f>SUM(F58:G58)</f>
        <v>31730.6</v>
      </c>
      <c r="I58" s="128">
        <f t="shared" si="21"/>
        <v>10788.4</v>
      </c>
      <c r="J58" s="129">
        <f t="shared" si="22"/>
        <v>317.3</v>
      </c>
      <c r="K58" s="56">
        <v>650</v>
      </c>
      <c r="L58" s="67">
        <f t="shared" si="23"/>
        <v>133.3</v>
      </c>
      <c r="M58" s="14">
        <f t="shared" si="24"/>
        <v>43619.600000000006</v>
      </c>
    </row>
    <row r="59" spans="1:13" ht="12.75">
      <c r="A59" s="24" t="s">
        <v>173</v>
      </c>
      <c r="B59" s="115">
        <v>11.31</v>
      </c>
      <c r="C59" s="83">
        <v>37.19</v>
      </c>
      <c r="D59" s="122">
        <v>25980</v>
      </c>
      <c r="E59" s="238">
        <v>14540</v>
      </c>
      <c r="F59" s="126">
        <f t="shared" si="18"/>
        <v>27565</v>
      </c>
      <c r="G59" s="124">
        <f t="shared" si="19"/>
        <v>4691.6</v>
      </c>
      <c r="H59" s="127">
        <f t="shared" si="20"/>
        <v>32256.6</v>
      </c>
      <c r="I59" s="128">
        <f t="shared" si="21"/>
        <v>10967.2</v>
      </c>
      <c r="J59" s="129">
        <f t="shared" si="22"/>
        <v>322.6</v>
      </c>
      <c r="K59" s="56">
        <v>650</v>
      </c>
      <c r="L59" s="67">
        <f t="shared" si="23"/>
        <v>135.5</v>
      </c>
      <c r="M59" s="14">
        <f t="shared" si="24"/>
        <v>44331.9</v>
      </c>
    </row>
    <row r="60" spans="1:13" ht="12.75">
      <c r="A60" s="24" t="s">
        <v>174</v>
      </c>
      <c r="B60" s="115">
        <v>12.35</v>
      </c>
      <c r="C60" s="83">
        <v>40.2</v>
      </c>
      <c r="D60" s="122">
        <v>25980</v>
      </c>
      <c r="E60" s="238">
        <v>14540</v>
      </c>
      <c r="F60" s="126">
        <f t="shared" si="18"/>
        <v>25243.7</v>
      </c>
      <c r="G60" s="124">
        <f t="shared" si="19"/>
        <v>4340.3</v>
      </c>
      <c r="H60" s="127">
        <f t="shared" si="20"/>
        <v>29584</v>
      </c>
      <c r="I60" s="128">
        <f t="shared" si="21"/>
        <v>10058.6</v>
      </c>
      <c r="J60" s="129">
        <f t="shared" si="22"/>
        <v>295.8</v>
      </c>
      <c r="K60" s="56">
        <v>650</v>
      </c>
      <c r="L60" s="67">
        <f t="shared" si="23"/>
        <v>124.3</v>
      </c>
      <c r="M60" s="14">
        <f t="shared" si="24"/>
        <v>40712.700000000004</v>
      </c>
    </row>
    <row r="61" spans="1:13" ht="12.75">
      <c r="A61" s="24" t="s">
        <v>272</v>
      </c>
      <c r="B61" s="115">
        <v>12.35</v>
      </c>
      <c r="C61" s="83">
        <v>40.2</v>
      </c>
      <c r="D61" s="122">
        <v>25980</v>
      </c>
      <c r="E61" s="238">
        <v>14540</v>
      </c>
      <c r="F61" s="126">
        <f t="shared" si="18"/>
        <v>25243.7</v>
      </c>
      <c r="G61" s="124">
        <f t="shared" si="19"/>
        <v>4340.3</v>
      </c>
      <c r="H61" s="127">
        <f t="shared" si="20"/>
        <v>29584</v>
      </c>
      <c r="I61" s="128">
        <f t="shared" si="21"/>
        <v>10058.6</v>
      </c>
      <c r="J61" s="129">
        <f t="shared" si="22"/>
        <v>295.8</v>
      </c>
      <c r="K61" s="56">
        <v>650</v>
      </c>
      <c r="L61" s="67">
        <f t="shared" si="23"/>
        <v>124.3</v>
      </c>
      <c r="M61" s="14">
        <f t="shared" si="24"/>
        <v>40712.700000000004</v>
      </c>
    </row>
    <row r="62" spans="1:13" ht="12.75">
      <c r="A62" s="24" t="s">
        <v>330</v>
      </c>
      <c r="B62" s="115">
        <v>10.42</v>
      </c>
      <c r="C62" s="83">
        <v>29.15</v>
      </c>
      <c r="D62" s="122">
        <v>25980</v>
      </c>
      <c r="E62" s="238">
        <v>14540</v>
      </c>
      <c r="F62" s="126">
        <f t="shared" si="18"/>
        <v>29919.4</v>
      </c>
      <c r="G62" s="124">
        <f t="shared" si="19"/>
        <v>5985.6</v>
      </c>
      <c r="H62" s="127">
        <f>SUM(F62:G62)</f>
        <v>35905</v>
      </c>
      <c r="I62" s="128">
        <f t="shared" si="21"/>
        <v>12207.7</v>
      </c>
      <c r="J62" s="129">
        <f t="shared" si="22"/>
        <v>359.1</v>
      </c>
      <c r="K62" s="56">
        <v>650</v>
      </c>
      <c r="L62" s="67">
        <f t="shared" si="23"/>
        <v>150.8</v>
      </c>
      <c r="M62" s="14">
        <f t="shared" si="24"/>
        <v>49272.6</v>
      </c>
    </row>
    <row r="63" spans="1:13" ht="12.75">
      <c r="A63" s="221" t="s">
        <v>254</v>
      </c>
      <c r="B63" s="115">
        <v>10.29</v>
      </c>
      <c r="C63" s="83">
        <v>29.15</v>
      </c>
      <c r="D63" s="122">
        <v>25980</v>
      </c>
      <c r="E63" s="238">
        <v>14540</v>
      </c>
      <c r="F63" s="126">
        <f t="shared" si="18"/>
        <v>30297.4</v>
      </c>
      <c r="G63" s="124">
        <f t="shared" si="19"/>
        <v>5985.6</v>
      </c>
      <c r="H63" s="127">
        <f t="shared" si="20"/>
        <v>36283</v>
      </c>
      <c r="I63" s="128">
        <f t="shared" si="21"/>
        <v>12336.2</v>
      </c>
      <c r="J63" s="129">
        <f t="shared" si="22"/>
        <v>362.8</v>
      </c>
      <c r="K63" s="56">
        <v>650</v>
      </c>
      <c r="L63" s="67">
        <f t="shared" si="23"/>
        <v>152.4</v>
      </c>
      <c r="M63" s="14">
        <f t="shared" si="24"/>
        <v>49784.4</v>
      </c>
    </row>
    <row r="64" spans="1:13" ht="12.75">
      <c r="A64" s="53" t="s">
        <v>175</v>
      </c>
      <c r="B64" s="115">
        <v>10.57</v>
      </c>
      <c r="C64" s="83">
        <v>29.15</v>
      </c>
      <c r="D64" s="122">
        <v>25980</v>
      </c>
      <c r="E64" s="238">
        <v>14540</v>
      </c>
      <c r="F64" s="126">
        <f t="shared" si="18"/>
        <v>29494.8</v>
      </c>
      <c r="G64" s="124">
        <f t="shared" si="19"/>
        <v>5985.6</v>
      </c>
      <c r="H64" s="127">
        <f>SUM(F64:G64)</f>
        <v>35480.4</v>
      </c>
      <c r="I64" s="128">
        <f t="shared" si="21"/>
        <v>12063.3</v>
      </c>
      <c r="J64" s="129">
        <f t="shared" si="22"/>
        <v>354.8</v>
      </c>
      <c r="K64" s="56">
        <v>650</v>
      </c>
      <c r="L64" s="67">
        <f t="shared" si="23"/>
        <v>149</v>
      </c>
      <c r="M64" s="14">
        <f>SUM(H64:L64)</f>
        <v>48697.5</v>
      </c>
    </row>
    <row r="65" spans="1:13" ht="12.75">
      <c r="A65" s="24" t="s">
        <v>258</v>
      </c>
      <c r="B65" s="115">
        <v>11.13</v>
      </c>
      <c r="C65" s="83">
        <v>32.16</v>
      </c>
      <c r="D65" s="122">
        <v>25980</v>
      </c>
      <c r="E65" s="238">
        <v>14540</v>
      </c>
      <c r="F65" s="126">
        <f t="shared" si="18"/>
        <v>28010.8</v>
      </c>
      <c r="G65" s="124">
        <f t="shared" si="19"/>
        <v>5425.4</v>
      </c>
      <c r="H65" s="127">
        <f t="shared" si="20"/>
        <v>33436.2</v>
      </c>
      <c r="I65" s="128">
        <f t="shared" si="21"/>
        <v>11368.3</v>
      </c>
      <c r="J65" s="129">
        <f t="shared" si="22"/>
        <v>334.4</v>
      </c>
      <c r="K65" s="56">
        <v>650</v>
      </c>
      <c r="L65" s="67">
        <f t="shared" si="23"/>
        <v>140.4</v>
      </c>
      <c r="M65" s="14">
        <f t="shared" si="24"/>
        <v>45929.3</v>
      </c>
    </row>
    <row r="66" spans="1:13" ht="12.75">
      <c r="A66" s="53" t="s">
        <v>274</v>
      </c>
      <c r="B66" s="115">
        <v>9.43</v>
      </c>
      <c r="C66" s="83">
        <v>30.15</v>
      </c>
      <c r="D66" s="122">
        <v>25980</v>
      </c>
      <c r="E66" s="238">
        <v>14540</v>
      </c>
      <c r="F66" s="126">
        <f t="shared" si="18"/>
        <v>33060.4</v>
      </c>
      <c r="G66" s="124">
        <f t="shared" si="19"/>
        <v>5787.1</v>
      </c>
      <c r="H66" s="127">
        <f>SUM(F66:G66)</f>
        <v>38847.5</v>
      </c>
      <c r="I66" s="128">
        <f t="shared" si="21"/>
        <v>13208.2</v>
      </c>
      <c r="J66" s="129">
        <f t="shared" si="22"/>
        <v>388.5</v>
      </c>
      <c r="K66" s="56">
        <v>650</v>
      </c>
      <c r="L66" s="67">
        <f t="shared" si="23"/>
        <v>163.2</v>
      </c>
      <c r="M66" s="14">
        <f>SUM(H66:L66)</f>
        <v>53257.399999999994</v>
      </c>
    </row>
    <row r="67" spans="1:13" ht="12.75">
      <c r="A67" s="24" t="s">
        <v>273</v>
      </c>
      <c r="B67" s="115">
        <v>9.43</v>
      </c>
      <c r="C67" s="83">
        <v>38.19</v>
      </c>
      <c r="D67" s="122">
        <v>25980</v>
      </c>
      <c r="E67" s="238">
        <v>14540</v>
      </c>
      <c r="F67" s="126">
        <f t="shared" si="18"/>
        <v>33060.4</v>
      </c>
      <c r="G67" s="124">
        <f t="shared" si="19"/>
        <v>4568.7</v>
      </c>
      <c r="H67" s="127">
        <f t="shared" si="20"/>
        <v>37629.1</v>
      </c>
      <c r="I67" s="128">
        <f t="shared" si="21"/>
        <v>12793.9</v>
      </c>
      <c r="J67" s="129">
        <f t="shared" si="22"/>
        <v>376.3</v>
      </c>
      <c r="K67" s="56">
        <v>650</v>
      </c>
      <c r="L67" s="67">
        <f t="shared" si="23"/>
        <v>158</v>
      </c>
      <c r="M67" s="14">
        <f t="shared" si="24"/>
        <v>51607.3</v>
      </c>
    </row>
    <row r="68" spans="1:13" ht="12.75">
      <c r="A68" s="24" t="s">
        <v>176</v>
      </c>
      <c r="B68" s="115">
        <v>9.26</v>
      </c>
      <c r="C68" s="83">
        <v>30.15</v>
      </c>
      <c r="D68" s="122">
        <v>25980</v>
      </c>
      <c r="E68" s="238">
        <v>14540</v>
      </c>
      <c r="F68" s="126">
        <f t="shared" si="18"/>
        <v>33667.4</v>
      </c>
      <c r="G68" s="124">
        <f t="shared" si="19"/>
        <v>5787.1</v>
      </c>
      <c r="H68" s="127">
        <f t="shared" si="20"/>
        <v>39454.5</v>
      </c>
      <c r="I68" s="128">
        <f t="shared" si="21"/>
        <v>13414.5</v>
      </c>
      <c r="J68" s="129">
        <f t="shared" si="22"/>
        <v>394.5</v>
      </c>
      <c r="K68" s="56">
        <v>650</v>
      </c>
      <c r="L68" s="67">
        <f t="shared" si="23"/>
        <v>165.7</v>
      </c>
      <c r="M68" s="14">
        <f t="shared" si="24"/>
        <v>54079.2</v>
      </c>
    </row>
    <row r="69" spans="1:13" ht="12.75">
      <c r="A69" s="24" t="s">
        <v>259</v>
      </c>
      <c r="B69" s="115">
        <v>11.66</v>
      </c>
      <c r="C69" s="83">
        <v>49.25</v>
      </c>
      <c r="D69" s="122">
        <v>25980</v>
      </c>
      <c r="E69" s="238">
        <v>14540</v>
      </c>
      <c r="F69" s="126">
        <f t="shared" si="18"/>
        <v>26737.6</v>
      </c>
      <c r="G69" s="124">
        <f t="shared" si="19"/>
        <v>3542.7</v>
      </c>
      <c r="H69" s="127">
        <f t="shared" si="20"/>
        <v>30280.3</v>
      </c>
      <c r="I69" s="128">
        <f t="shared" si="21"/>
        <v>10295.3</v>
      </c>
      <c r="J69" s="129">
        <f t="shared" si="22"/>
        <v>302.8</v>
      </c>
      <c r="K69" s="56">
        <v>650</v>
      </c>
      <c r="L69" s="67">
        <f t="shared" si="23"/>
        <v>127.2</v>
      </c>
      <c r="M69" s="14">
        <f t="shared" si="24"/>
        <v>41655.6</v>
      </c>
    </row>
    <row r="70" spans="1:13" ht="12.75">
      <c r="A70" s="24" t="s">
        <v>260</v>
      </c>
      <c r="B70" s="115">
        <v>11.5</v>
      </c>
      <c r="C70" s="83">
        <v>49.25</v>
      </c>
      <c r="D70" s="122">
        <v>25980</v>
      </c>
      <c r="E70" s="238">
        <v>14540</v>
      </c>
      <c r="F70" s="126">
        <f t="shared" si="18"/>
        <v>27109.6</v>
      </c>
      <c r="G70" s="124">
        <f t="shared" si="19"/>
        <v>3542.7</v>
      </c>
      <c r="H70" s="127">
        <f t="shared" si="20"/>
        <v>30652.3</v>
      </c>
      <c r="I70" s="128">
        <f t="shared" si="21"/>
        <v>10421.8</v>
      </c>
      <c r="J70" s="129">
        <f t="shared" si="22"/>
        <v>306.5</v>
      </c>
      <c r="K70" s="56">
        <v>650</v>
      </c>
      <c r="L70" s="67">
        <f t="shared" si="23"/>
        <v>128.7</v>
      </c>
      <c r="M70" s="14">
        <f t="shared" si="24"/>
        <v>42159.299999999996</v>
      </c>
    </row>
    <row r="71" spans="1:13" ht="12.75">
      <c r="A71" s="24" t="s">
        <v>141</v>
      </c>
      <c r="B71" s="115">
        <v>11.23</v>
      </c>
      <c r="C71" s="83">
        <v>38.19</v>
      </c>
      <c r="D71" s="122">
        <v>25980</v>
      </c>
      <c r="E71" s="238">
        <v>14540</v>
      </c>
      <c r="F71" s="126">
        <f t="shared" si="18"/>
        <v>27761.4</v>
      </c>
      <c r="G71" s="124">
        <f t="shared" si="19"/>
        <v>4568.7</v>
      </c>
      <c r="H71" s="127">
        <f t="shared" si="20"/>
        <v>32330.100000000002</v>
      </c>
      <c r="I71" s="128">
        <f t="shared" si="21"/>
        <v>10992.2</v>
      </c>
      <c r="J71" s="129">
        <f t="shared" si="22"/>
        <v>323.3</v>
      </c>
      <c r="K71" s="56">
        <v>650</v>
      </c>
      <c r="L71" s="67">
        <f t="shared" si="23"/>
        <v>135.8</v>
      </c>
      <c r="M71" s="14">
        <f t="shared" si="24"/>
        <v>44431.40000000001</v>
      </c>
    </row>
    <row r="72" spans="1:13" ht="12.75">
      <c r="A72" s="222" t="s">
        <v>275</v>
      </c>
      <c r="B72" s="115">
        <v>11.66</v>
      </c>
      <c r="C72" s="83">
        <v>38.19</v>
      </c>
      <c r="D72" s="122">
        <v>25980</v>
      </c>
      <c r="E72" s="238">
        <v>14540</v>
      </c>
      <c r="F72" s="126">
        <f t="shared" si="18"/>
        <v>26737.6</v>
      </c>
      <c r="G72" s="124">
        <f t="shared" si="19"/>
        <v>4568.7</v>
      </c>
      <c r="H72" s="127">
        <f>SUM(F72:G72)</f>
        <v>31306.3</v>
      </c>
      <c r="I72" s="128">
        <f t="shared" si="21"/>
        <v>10644.1</v>
      </c>
      <c r="J72" s="129">
        <f t="shared" si="22"/>
        <v>313.1</v>
      </c>
      <c r="K72" s="56">
        <v>650</v>
      </c>
      <c r="L72" s="67">
        <f t="shared" si="23"/>
        <v>131.5</v>
      </c>
      <c r="M72" s="14">
        <f t="shared" si="24"/>
        <v>43045</v>
      </c>
    </row>
    <row r="73" spans="1:13" ht="12.75">
      <c r="A73" s="53" t="s">
        <v>276</v>
      </c>
      <c r="B73" s="115">
        <v>12.47</v>
      </c>
      <c r="C73" s="83">
        <v>49.25</v>
      </c>
      <c r="D73" s="122">
        <v>25980</v>
      </c>
      <c r="E73" s="238">
        <v>14540</v>
      </c>
      <c r="F73" s="126">
        <f t="shared" si="18"/>
        <v>25000.8</v>
      </c>
      <c r="G73" s="124">
        <f t="shared" si="19"/>
        <v>3542.7</v>
      </c>
      <c r="H73" s="127">
        <f>SUM(F73:G73)</f>
        <v>28543.5</v>
      </c>
      <c r="I73" s="128">
        <f t="shared" si="21"/>
        <v>9704.8</v>
      </c>
      <c r="J73" s="129">
        <f t="shared" si="22"/>
        <v>285.4</v>
      </c>
      <c r="K73" s="56">
        <v>650</v>
      </c>
      <c r="L73" s="67">
        <f t="shared" si="23"/>
        <v>119.9</v>
      </c>
      <c r="M73" s="14">
        <f t="shared" si="24"/>
        <v>39303.600000000006</v>
      </c>
    </row>
    <row r="74" spans="1:13" ht="12.75">
      <c r="A74" s="24" t="s">
        <v>205</v>
      </c>
      <c r="B74" s="115">
        <v>12.47</v>
      </c>
      <c r="C74" s="83">
        <v>49.25</v>
      </c>
      <c r="D74" s="122">
        <v>25980</v>
      </c>
      <c r="E74" s="238">
        <v>14540</v>
      </c>
      <c r="F74" s="126">
        <f t="shared" si="18"/>
        <v>25000.8</v>
      </c>
      <c r="G74" s="124">
        <f t="shared" si="19"/>
        <v>3542.7</v>
      </c>
      <c r="H74" s="127">
        <f t="shared" si="20"/>
        <v>28543.5</v>
      </c>
      <c r="I74" s="128">
        <f t="shared" si="21"/>
        <v>9704.8</v>
      </c>
      <c r="J74" s="129">
        <f t="shared" si="22"/>
        <v>285.4</v>
      </c>
      <c r="K74" s="56">
        <v>650</v>
      </c>
      <c r="L74" s="67">
        <f t="shared" si="23"/>
        <v>119.9</v>
      </c>
      <c r="M74" s="14">
        <f t="shared" si="24"/>
        <v>39303.600000000006</v>
      </c>
    </row>
    <row r="75" spans="1:13" ht="12.75">
      <c r="A75" s="24" t="s">
        <v>206</v>
      </c>
      <c r="B75" s="115">
        <v>11.5</v>
      </c>
      <c r="C75" s="83">
        <v>49.25</v>
      </c>
      <c r="D75" s="122">
        <v>25980</v>
      </c>
      <c r="E75" s="238">
        <v>14540</v>
      </c>
      <c r="F75" s="126">
        <f t="shared" si="18"/>
        <v>27109.6</v>
      </c>
      <c r="G75" s="124">
        <f t="shared" si="19"/>
        <v>3542.7</v>
      </c>
      <c r="H75" s="127">
        <f t="shared" si="20"/>
        <v>30652.3</v>
      </c>
      <c r="I75" s="128">
        <f t="shared" si="21"/>
        <v>10421.8</v>
      </c>
      <c r="J75" s="129">
        <f t="shared" si="22"/>
        <v>306.5</v>
      </c>
      <c r="K75" s="56">
        <v>650</v>
      </c>
      <c r="L75" s="67">
        <f t="shared" si="23"/>
        <v>128.7</v>
      </c>
      <c r="M75" s="14">
        <f t="shared" si="24"/>
        <v>42159.299999999996</v>
      </c>
    </row>
    <row r="76" spans="1:13" ht="12.75">
      <c r="A76" s="221" t="s">
        <v>333</v>
      </c>
      <c r="B76" s="115">
        <v>12.47</v>
      </c>
      <c r="C76" s="83">
        <v>40.2</v>
      </c>
      <c r="D76" s="122">
        <v>25980</v>
      </c>
      <c r="E76" s="238">
        <v>14540</v>
      </c>
      <c r="F76" s="126">
        <f t="shared" si="18"/>
        <v>25000.8</v>
      </c>
      <c r="G76" s="124">
        <f t="shared" si="19"/>
        <v>4340.3</v>
      </c>
      <c r="H76" s="127">
        <f t="shared" si="20"/>
        <v>29341.1</v>
      </c>
      <c r="I76" s="128">
        <f t="shared" si="21"/>
        <v>9976</v>
      </c>
      <c r="J76" s="129">
        <f t="shared" si="22"/>
        <v>293.4</v>
      </c>
      <c r="K76" s="56">
        <v>650</v>
      </c>
      <c r="L76" s="67">
        <f t="shared" si="23"/>
        <v>123.2</v>
      </c>
      <c r="M76" s="14">
        <f t="shared" si="24"/>
        <v>40383.7</v>
      </c>
    </row>
    <row r="77" spans="1:13" ht="12.75">
      <c r="A77" s="24" t="s">
        <v>177</v>
      </c>
      <c r="B77" s="115">
        <v>11.88</v>
      </c>
      <c r="C77" s="83">
        <v>60.3</v>
      </c>
      <c r="D77" s="122">
        <v>25730</v>
      </c>
      <c r="E77" s="238">
        <v>14540</v>
      </c>
      <c r="F77" s="126">
        <f t="shared" si="18"/>
        <v>25989.9</v>
      </c>
      <c r="G77" s="124">
        <f t="shared" si="19"/>
        <v>2893.5</v>
      </c>
      <c r="H77" s="127">
        <f t="shared" si="20"/>
        <v>28883.4</v>
      </c>
      <c r="I77" s="128">
        <f t="shared" si="21"/>
        <v>9820.4</v>
      </c>
      <c r="J77" s="129">
        <f t="shared" si="22"/>
        <v>288.8</v>
      </c>
      <c r="K77" s="56">
        <v>650</v>
      </c>
      <c r="L77" s="67">
        <f t="shared" si="23"/>
        <v>121.3</v>
      </c>
      <c r="M77" s="14">
        <f t="shared" si="24"/>
        <v>39763.90000000001</v>
      </c>
    </row>
    <row r="78" spans="1:13" ht="12.75">
      <c r="A78" s="24" t="s">
        <v>179</v>
      </c>
      <c r="B78" s="115">
        <v>11.88</v>
      </c>
      <c r="C78" s="83">
        <v>60.3</v>
      </c>
      <c r="D78" s="122">
        <v>25730</v>
      </c>
      <c r="E78" s="238">
        <v>14540</v>
      </c>
      <c r="F78" s="126">
        <f t="shared" si="18"/>
        <v>25989.9</v>
      </c>
      <c r="G78" s="124">
        <f t="shared" si="19"/>
        <v>2893.5</v>
      </c>
      <c r="H78" s="127">
        <f t="shared" si="20"/>
        <v>28883.4</v>
      </c>
      <c r="I78" s="128">
        <f t="shared" si="21"/>
        <v>9820.4</v>
      </c>
      <c r="J78" s="129">
        <f t="shared" si="22"/>
        <v>288.8</v>
      </c>
      <c r="K78" s="56">
        <v>650</v>
      </c>
      <c r="L78" s="67">
        <f t="shared" si="23"/>
        <v>121.3</v>
      </c>
      <c r="M78" s="14">
        <f t="shared" si="24"/>
        <v>39763.90000000001</v>
      </c>
    </row>
    <row r="79" spans="1:13" ht="12.75">
      <c r="A79" s="53" t="s">
        <v>207</v>
      </c>
      <c r="B79" s="115">
        <v>13.02</v>
      </c>
      <c r="C79" s="83">
        <v>60.3</v>
      </c>
      <c r="D79" s="122">
        <v>25730</v>
      </c>
      <c r="E79" s="238">
        <v>14540</v>
      </c>
      <c r="F79" s="126">
        <f t="shared" si="18"/>
        <v>23714.3</v>
      </c>
      <c r="G79" s="124">
        <f t="shared" si="19"/>
        <v>2893.5</v>
      </c>
      <c r="H79" s="127">
        <f>SUM(F79:G79)</f>
        <v>26607.8</v>
      </c>
      <c r="I79" s="128">
        <f t="shared" si="21"/>
        <v>9046.7</v>
      </c>
      <c r="J79" s="129">
        <f t="shared" si="22"/>
        <v>266.1</v>
      </c>
      <c r="K79" s="56">
        <v>650</v>
      </c>
      <c r="L79" s="67">
        <f t="shared" si="23"/>
        <v>111.8</v>
      </c>
      <c r="M79" s="14">
        <f>SUM(H79:L79)</f>
        <v>36682.4</v>
      </c>
    </row>
    <row r="80" spans="1:13" ht="12.75">
      <c r="A80" s="24" t="s">
        <v>277</v>
      </c>
      <c r="B80" s="115">
        <v>11.44</v>
      </c>
      <c r="C80" s="83">
        <v>60.3</v>
      </c>
      <c r="D80" s="122">
        <v>25730</v>
      </c>
      <c r="E80" s="238">
        <v>14540</v>
      </c>
      <c r="F80" s="126">
        <f t="shared" si="18"/>
        <v>26989.5</v>
      </c>
      <c r="G80" s="124">
        <f t="shared" si="19"/>
        <v>2893.5</v>
      </c>
      <c r="H80" s="127">
        <f t="shared" si="20"/>
        <v>29883</v>
      </c>
      <c r="I80" s="128">
        <f t="shared" si="21"/>
        <v>10160.2</v>
      </c>
      <c r="J80" s="129">
        <f t="shared" si="22"/>
        <v>298.8</v>
      </c>
      <c r="K80" s="56">
        <v>650</v>
      </c>
      <c r="L80" s="67">
        <f t="shared" si="23"/>
        <v>125.5</v>
      </c>
      <c r="M80" s="14">
        <f t="shared" si="24"/>
        <v>41117.5</v>
      </c>
    </row>
    <row r="81" spans="1:13" ht="12.75">
      <c r="A81" s="24" t="s">
        <v>208</v>
      </c>
      <c r="B81" s="115">
        <v>13.96</v>
      </c>
      <c r="C81" s="83">
        <v>60.3</v>
      </c>
      <c r="D81" s="122">
        <v>25730</v>
      </c>
      <c r="E81" s="238">
        <v>14540</v>
      </c>
      <c r="F81" s="126">
        <f t="shared" si="18"/>
        <v>22117.5</v>
      </c>
      <c r="G81" s="124">
        <f t="shared" si="19"/>
        <v>2893.5</v>
      </c>
      <c r="H81" s="127">
        <f t="shared" si="20"/>
        <v>25011</v>
      </c>
      <c r="I81" s="128">
        <f t="shared" si="21"/>
        <v>8503.7</v>
      </c>
      <c r="J81" s="129">
        <f t="shared" si="22"/>
        <v>250.1</v>
      </c>
      <c r="K81" s="56">
        <v>650</v>
      </c>
      <c r="L81" s="67">
        <f t="shared" si="23"/>
        <v>105</v>
      </c>
      <c r="M81" s="14">
        <f t="shared" si="24"/>
        <v>34519.799999999996</v>
      </c>
    </row>
    <row r="82" spans="1:13" ht="12.75">
      <c r="A82" s="24" t="s">
        <v>277</v>
      </c>
      <c r="B82" s="115">
        <v>11.44</v>
      </c>
      <c r="C82" s="83">
        <v>60.3</v>
      </c>
      <c r="D82" s="122">
        <v>25730</v>
      </c>
      <c r="E82" s="238">
        <v>14540</v>
      </c>
      <c r="F82" s="126">
        <f t="shared" si="18"/>
        <v>26989.5</v>
      </c>
      <c r="G82" s="124">
        <f t="shared" si="19"/>
        <v>2893.5</v>
      </c>
      <c r="H82" s="127">
        <f t="shared" si="20"/>
        <v>29883</v>
      </c>
      <c r="I82" s="128">
        <f t="shared" si="21"/>
        <v>10160.2</v>
      </c>
      <c r="J82" s="129">
        <f t="shared" si="22"/>
        <v>298.8</v>
      </c>
      <c r="K82" s="56">
        <v>650</v>
      </c>
      <c r="L82" s="67">
        <f t="shared" si="23"/>
        <v>125.5</v>
      </c>
      <c r="M82" s="14">
        <f t="shared" si="24"/>
        <v>41117.5</v>
      </c>
    </row>
    <row r="83" spans="1:13" ht="12.75">
      <c r="A83" s="53" t="s">
        <v>267</v>
      </c>
      <c r="B83" s="115">
        <v>11.44</v>
      </c>
      <c r="C83" s="83">
        <v>60.3</v>
      </c>
      <c r="D83" s="122">
        <v>25730</v>
      </c>
      <c r="E83" s="238">
        <v>14540</v>
      </c>
      <c r="F83" s="126">
        <f t="shared" si="18"/>
        <v>26989.5</v>
      </c>
      <c r="G83" s="124">
        <f t="shared" si="19"/>
        <v>2893.5</v>
      </c>
      <c r="H83" s="127">
        <f>SUM(F83:G83)</f>
        <v>29883</v>
      </c>
      <c r="I83" s="128">
        <f t="shared" si="21"/>
        <v>10160.2</v>
      </c>
      <c r="J83" s="129">
        <f t="shared" si="22"/>
        <v>298.8</v>
      </c>
      <c r="K83" s="56">
        <v>650</v>
      </c>
      <c r="L83" s="67">
        <f t="shared" si="23"/>
        <v>125.5</v>
      </c>
      <c r="M83" s="14">
        <f t="shared" si="24"/>
        <v>41117.5</v>
      </c>
    </row>
    <row r="84" spans="1:13" ht="12.75">
      <c r="A84" s="25" t="s">
        <v>178</v>
      </c>
      <c r="B84" s="115">
        <v>7.52</v>
      </c>
      <c r="C84" s="83">
        <v>21.11</v>
      </c>
      <c r="D84" s="122">
        <v>25980</v>
      </c>
      <c r="E84" s="238">
        <v>14540</v>
      </c>
      <c r="F84" s="126">
        <f t="shared" si="18"/>
        <v>41457.4</v>
      </c>
      <c r="G84" s="124">
        <f t="shared" si="19"/>
        <v>8265.3</v>
      </c>
      <c r="H84" s="127">
        <f t="shared" si="20"/>
        <v>49722.7</v>
      </c>
      <c r="I84" s="128">
        <f t="shared" si="21"/>
        <v>16905.7</v>
      </c>
      <c r="J84" s="129">
        <f t="shared" si="22"/>
        <v>497.2</v>
      </c>
      <c r="K84" s="56">
        <v>650</v>
      </c>
      <c r="L84" s="67">
        <f t="shared" si="23"/>
        <v>208.8</v>
      </c>
      <c r="M84" s="14">
        <f t="shared" si="24"/>
        <v>67984.4</v>
      </c>
    </row>
    <row r="85" spans="1:13" ht="12.75">
      <c r="A85" s="24" t="s">
        <v>289</v>
      </c>
      <c r="B85" s="115">
        <v>5.33</v>
      </c>
      <c r="C85" s="83">
        <v>14.07</v>
      </c>
      <c r="D85" s="122">
        <v>25980</v>
      </c>
      <c r="E85" s="238">
        <v>14540</v>
      </c>
      <c r="F85" s="126">
        <f t="shared" si="18"/>
        <v>58491.6</v>
      </c>
      <c r="G85" s="124">
        <f t="shared" si="19"/>
        <v>12400.9</v>
      </c>
      <c r="H85" s="127">
        <f t="shared" si="20"/>
        <v>70892.5</v>
      </c>
      <c r="I85" s="128">
        <f t="shared" si="21"/>
        <v>24103.5</v>
      </c>
      <c r="J85" s="129">
        <f t="shared" si="22"/>
        <v>708.9</v>
      </c>
      <c r="K85" s="56">
        <v>650</v>
      </c>
      <c r="L85" s="67">
        <f t="shared" si="23"/>
        <v>297.7</v>
      </c>
      <c r="M85" s="14">
        <f t="shared" si="24"/>
        <v>96652.59999999999</v>
      </c>
    </row>
    <row r="86" spans="1:13" ht="12.75">
      <c r="A86" s="53" t="s">
        <v>290</v>
      </c>
      <c r="B86" s="115">
        <v>5.33</v>
      </c>
      <c r="C86" s="83">
        <v>14.07</v>
      </c>
      <c r="D86" s="122">
        <v>25980</v>
      </c>
      <c r="E86" s="238">
        <v>14540</v>
      </c>
      <c r="F86" s="126">
        <f t="shared" si="18"/>
        <v>58491.6</v>
      </c>
      <c r="G86" s="124">
        <f t="shared" si="19"/>
        <v>12400.9</v>
      </c>
      <c r="H86" s="127">
        <f>SUM(F86:G86)</f>
        <v>70892.5</v>
      </c>
      <c r="I86" s="128">
        <f t="shared" si="21"/>
        <v>24103.5</v>
      </c>
      <c r="J86" s="129">
        <f t="shared" si="22"/>
        <v>708.9</v>
      </c>
      <c r="K86" s="56">
        <v>650</v>
      </c>
      <c r="L86" s="67">
        <f t="shared" si="23"/>
        <v>297.7</v>
      </c>
      <c r="M86" s="14">
        <f t="shared" si="24"/>
        <v>96652.59999999999</v>
      </c>
    </row>
    <row r="87" spans="1:13" ht="12.75">
      <c r="A87" s="26" t="s">
        <v>119</v>
      </c>
      <c r="B87" s="146"/>
      <c r="C87" s="147"/>
      <c r="D87" s="148"/>
      <c r="E87" s="242"/>
      <c r="F87" s="149"/>
      <c r="G87" s="150"/>
      <c r="H87" s="151"/>
      <c r="I87" s="152"/>
      <c r="J87" s="153"/>
      <c r="K87" s="59"/>
      <c r="L87" s="70"/>
      <c r="M87" s="41"/>
    </row>
    <row r="88" spans="1:13" ht="12.75">
      <c r="A88" s="27" t="s">
        <v>163</v>
      </c>
      <c r="B88" s="109"/>
      <c r="C88" s="82"/>
      <c r="D88" s="111"/>
      <c r="E88" s="237"/>
      <c r="F88" s="141"/>
      <c r="G88" s="142"/>
      <c r="H88" s="143"/>
      <c r="I88" s="144"/>
      <c r="J88" s="145"/>
      <c r="K88" s="58"/>
      <c r="L88" s="69"/>
      <c r="M88" s="13"/>
    </row>
    <row r="89" spans="1:13" ht="12.75">
      <c r="A89" s="24" t="s">
        <v>241</v>
      </c>
      <c r="B89" s="115">
        <v>14.41</v>
      </c>
      <c r="C89" s="83">
        <v>63.32</v>
      </c>
      <c r="D89" s="122">
        <v>25980</v>
      </c>
      <c r="E89" s="238">
        <v>14540</v>
      </c>
      <c r="F89" s="126">
        <f aca="true" t="shared" si="25" ref="F89:F100">ROUND(D89/B89*12,1)</f>
        <v>21635</v>
      </c>
      <c r="G89" s="124">
        <f aca="true" t="shared" si="26" ref="G89:G100">ROUND(E89/C89*12,1)</f>
        <v>2755.5</v>
      </c>
      <c r="H89" s="127">
        <f aca="true" t="shared" si="27" ref="H89:H96">SUM(F89:G89)</f>
        <v>24390.5</v>
      </c>
      <c r="I89" s="128">
        <f aca="true" t="shared" si="28" ref="I89:I100">ROUND(H89*0.34,1)</f>
        <v>8292.8</v>
      </c>
      <c r="J89" s="129">
        <f aca="true" t="shared" si="29" ref="J89:J100">ROUND(H89*0.01,1)</f>
        <v>243.9</v>
      </c>
      <c r="K89" s="56">
        <v>650</v>
      </c>
      <c r="L89" s="206">
        <f aca="true" t="shared" si="30" ref="L89:L100">ROUND(0.0042*H89,1)</f>
        <v>102.4</v>
      </c>
      <c r="M89" s="14">
        <f aca="true" t="shared" si="31" ref="M89:M96">SUM(H89:L89)</f>
        <v>33679.6</v>
      </c>
    </row>
    <row r="90" spans="1:13" ht="12.75">
      <c r="A90" s="24" t="s">
        <v>278</v>
      </c>
      <c r="B90" s="115">
        <v>14.41</v>
      </c>
      <c r="C90" s="83">
        <v>63.32</v>
      </c>
      <c r="D90" s="122">
        <v>25980</v>
      </c>
      <c r="E90" s="238">
        <v>14540</v>
      </c>
      <c r="F90" s="126">
        <f t="shared" si="25"/>
        <v>21635</v>
      </c>
      <c r="G90" s="124">
        <f t="shared" si="26"/>
        <v>2755.5</v>
      </c>
      <c r="H90" s="127">
        <f t="shared" si="27"/>
        <v>24390.5</v>
      </c>
      <c r="I90" s="128">
        <f t="shared" si="28"/>
        <v>8292.8</v>
      </c>
      <c r="J90" s="129">
        <f t="shared" si="29"/>
        <v>243.9</v>
      </c>
      <c r="K90" s="56">
        <v>650</v>
      </c>
      <c r="L90" s="206">
        <f t="shared" si="30"/>
        <v>102.4</v>
      </c>
      <c r="M90" s="14">
        <f t="shared" si="31"/>
        <v>33679.6</v>
      </c>
    </row>
    <row r="91" spans="1:13" ht="12.75">
      <c r="A91" s="24" t="s">
        <v>180</v>
      </c>
      <c r="B91" s="115">
        <v>17.9</v>
      </c>
      <c r="C91" s="83">
        <v>63.32</v>
      </c>
      <c r="D91" s="122">
        <v>25980</v>
      </c>
      <c r="E91" s="238">
        <v>14540</v>
      </c>
      <c r="F91" s="126">
        <f t="shared" si="25"/>
        <v>17416.8</v>
      </c>
      <c r="G91" s="124">
        <f t="shared" si="26"/>
        <v>2755.5</v>
      </c>
      <c r="H91" s="127">
        <f t="shared" si="27"/>
        <v>20172.3</v>
      </c>
      <c r="I91" s="128">
        <f t="shared" si="28"/>
        <v>6858.6</v>
      </c>
      <c r="J91" s="129">
        <f t="shared" si="29"/>
        <v>201.7</v>
      </c>
      <c r="K91" s="56">
        <v>650</v>
      </c>
      <c r="L91" s="206">
        <f t="shared" si="30"/>
        <v>84.7</v>
      </c>
      <c r="M91" s="14">
        <f t="shared" si="31"/>
        <v>27967.300000000003</v>
      </c>
    </row>
    <row r="92" spans="1:13" ht="12.75">
      <c r="A92" s="10" t="s">
        <v>181</v>
      </c>
      <c r="B92" s="115">
        <v>17.9</v>
      </c>
      <c r="C92" s="83">
        <v>63.32</v>
      </c>
      <c r="D92" s="122">
        <v>25980</v>
      </c>
      <c r="E92" s="238">
        <v>14540</v>
      </c>
      <c r="F92" s="126">
        <f t="shared" si="25"/>
        <v>17416.8</v>
      </c>
      <c r="G92" s="124">
        <f t="shared" si="26"/>
        <v>2755.5</v>
      </c>
      <c r="H92" s="127">
        <f t="shared" si="27"/>
        <v>20172.3</v>
      </c>
      <c r="I92" s="128">
        <f t="shared" si="28"/>
        <v>6858.6</v>
      </c>
      <c r="J92" s="129">
        <f t="shared" si="29"/>
        <v>201.7</v>
      </c>
      <c r="K92" s="56">
        <v>650</v>
      </c>
      <c r="L92" s="206">
        <f t="shared" si="30"/>
        <v>84.7</v>
      </c>
      <c r="M92" s="14">
        <f t="shared" si="31"/>
        <v>27967.300000000003</v>
      </c>
    </row>
    <row r="93" spans="1:13" ht="12.75">
      <c r="A93" s="24" t="s">
        <v>182</v>
      </c>
      <c r="B93" s="115">
        <v>17.36</v>
      </c>
      <c r="C93" s="83">
        <v>63.32</v>
      </c>
      <c r="D93" s="122">
        <v>25980</v>
      </c>
      <c r="E93" s="238">
        <v>14540</v>
      </c>
      <c r="F93" s="126">
        <f t="shared" si="25"/>
        <v>17958.5</v>
      </c>
      <c r="G93" s="124">
        <f t="shared" si="26"/>
        <v>2755.5</v>
      </c>
      <c r="H93" s="127">
        <f t="shared" si="27"/>
        <v>20714</v>
      </c>
      <c r="I93" s="128">
        <f t="shared" si="28"/>
        <v>7042.8</v>
      </c>
      <c r="J93" s="129">
        <f t="shared" si="29"/>
        <v>207.1</v>
      </c>
      <c r="K93" s="56">
        <v>650</v>
      </c>
      <c r="L93" s="206">
        <f t="shared" si="30"/>
        <v>87</v>
      </c>
      <c r="M93" s="14">
        <f t="shared" si="31"/>
        <v>28700.899999999998</v>
      </c>
    </row>
    <row r="94" spans="1:13" ht="12.75">
      <c r="A94" s="24" t="s">
        <v>253</v>
      </c>
      <c r="B94" s="115">
        <v>15.68</v>
      </c>
      <c r="C94" s="83">
        <v>63.32</v>
      </c>
      <c r="D94" s="122">
        <v>25980</v>
      </c>
      <c r="E94" s="238">
        <v>14540</v>
      </c>
      <c r="F94" s="126">
        <f t="shared" si="25"/>
        <v>19882.7</v>
      </c>
      <c r="G94" s="124">
        <f t="shared" si="26"/>
        <v>2755.5</v>
      </c>
      <c r="H94" s="127">
        <f t="shared" si="27"/>
        <v>22638.2</v>
      </c>
      <c r="I94" s="128">
        <f t="shared" si="28"/>
        <v>7697</v>
      </c>
      <c r="J94" s="129">
        <f t="shared" si="29"/>
        <v>226.4</v>
      </c>
      <c r="K94" s="56">
        <v>650</v>
      </c>
      <c r="L94" s="206">
        <f t="shared" si="30"/>
        <v>95.1</v>
      </c>
      <c r="M94" s="14">
        <f t="shared" si="31"/>
        <v>31306.7</v>
      </c>
    </row>
    <row r="95" spans="1:13" ht="12.75">
      <c r="A95" s="24" t="s">
        <v>252</v>
      </c>
      <c r="B95" s="115">
        <v>15.57</v>
      </c>
      <c r="C95" s="83">
        <v>63.32</v>
      </c>
      <c r="D95" s="122">
        <v>25980</v>
      </c>
      <c r="E95" s="238">
        <v>14540</v>
      </c>
      <c r="F95" s="126">
        <f t="shared" si="25"/>
        <v>20023.1</v>
      </c>
      <c r="G95" s="124">
        <f t="shared" si="26"/>
        <v>2755.5</v>
      </c>
      <c r="H95" s="127">
        <f t="shared" si="27"/>
        <v>22778.6</v>
      </c>
      <c r="I95" s="128">
        <f t="shared" si="28"/>
        <v>7744.7</v>
      </c>
      <c r="J95" s="129">
        <f t="shared" si="29"/>
        <v>227.8</v>
      </c>
      <c r="K95" s="56">
        <v>650</v>
      </c>
      <c r="L95" s="206">
        <f t="shared" si="30"/>
        <v>95.7</v>
      </c>
      <c r="M95" s="14">
        <f t="shared" si="31"/>
        <v>31496.8</v>
      </c>
    </row>
    <row r="96" spans="1:13" ht="12.75">
      <c r="A96" s="24" t="s">
        <v>279</v>
      </c>
      <c r="B96" s="115">
        <v>16.79</v>
      </c>
      <c r="C96" s="83">
        <v>63.32</v>
      </c>
      <c r="D96" s="122">
        <v>25980</v>
      </c>
      <c r="E96" s="238">
        <v>14540</v>
      </c>
      <c r="F96" s="126">
        <f t="shared" si="25"/>
        <v>18568.2</v>
      </c>
      <c r="G96" s="124">
        <f t="shared" si="26"/>
        <v>2755.5</v>
      </c>
      <c r="H96" s="127">
        <f t="shared" si="27"/>
        <v>21323.7</v>
      </c>
      <c r="I96" s="128">
        <f t="shared" si="28"/>
        <v>7250.1</v>
      </c>
      <c r="J96" s="129">
        <f t="shared" si="29"/>
        <v>213.2</v>
      </c>
      <c r="K96" s="56">
        <v>650</v>
      </c>
      <c r="L96" s="206">
        <f t="shared" si="30"/>
        <v>89.6</v>
      </c>
      <c r="M96" s="14">
        <f t="shared" si="31"/>
        <v>29526.600000000002</v>
      </c>
    </row>
    <row r="97" spans="1:13" ht="12.75">
      <c r="A97" s="24" t="s">
        <v>183</v>
      </c>
      <c r="B97" s="115">
        <v>15.9</v>
      </c>
      <c r="C97" s="83">
        <v>63.32</v>
      </c>
      <c r="D97" s="122">
        <v>25980</v>
      </c>
      <c r="E97" s="238">
        <v>14540</v>
      </c>
      <c r="F97" s="126">
        <f t="shared" si="25"/>
        <v>19607.5</v>
      </c>
      <c r="G97" s="124">
        <f t="shared" si="26"/>
        <v>2755.5</v>
      </c>
      <c r="H97" s="127">
        <f>SUM(F97:G97)</f>
        <v>22363</v>
      </c>
      <c r="I97" s="128">
        <f t="shared" si="28"/>
        <v>7603.4</v>
      </c>
      <c r="J97" s="129">
        <f t="shared" si="29"/>
        <v>223.6</v>
      </c>
      <c r="K97" s="56">
        <v>650</v>
      </c>
      <c r="L97" s="206">
        <f t="shared" si="30"/>
        <v>93.9</v>
      </c>
      <c r="M97" s="14">
        <f>SUM(H97:L97)</f>
        <v>30933.9</v>
      </c>
    </row>
    <row r="98" spans="1:13" ht="12.75">
      <c r="A98" s="24" t="s">
        <v>263</v>
      </c>
      <c r="B98" s="115">
        <v>16.79</v>
      </c>
      <c r="C98" s="83">
        <v>63.32</v>
      </c>
      <c r="D98" s="122">
        <v>25980</v>
      </c>
      <c r="E98" s="238">
        <v>14540</v>
      </c>
      <c r="F98" s="126">
        <f t="shared" si="25"/>
        <v>18568.2</v>
      </c>
      <c r="G98" s="124">
        <f t="shared" si="26"/>
        <v>2755.5</v>
      </c>
      <c r="H98" s="127">
        <f>SUM(F98:G98)</f>
        <v>21323.7</v>
      </c>
      <c r="I98" s="128">
        <f t="shared" si="28"/>
        <v>7250.1</v>
      </c>
      <c r="J98" s="129">
        <f t="shared" si="29"/>
        <v>213.2</v>
      </c>
      <c r="K98" s="56">
        <v>650</v>
      </c>
      <c r="L98" s="206">
        <f t="shared" si="30"/>
        <v>89.6</v>
      </c>
      <c r="M98" s="14">
        <f>SUM(H98:L98)</f>
        <v>29526.600000000002</v>
      </c>
    </row>
    <row r="99" spans="1:13" ht="12.75">
      <c r="A99" s="24" t="s">
        <v>269</v>
      </c>
      <c r="B99" s="115">
        <v>17.36</v>
      </c>
      <c r="C99" s="83">
        <v>63.32</v>
      </c>
      <c r="D99" s="122">
        <v>25980</v>
      </c>
      <c r="E99" s="238">
        <v>14540</v>
      </c>
      <c r="F99" s="126">
        <f t="shared" si="25"/>
        <v>17958.5</v>
      </c>
      <c r="G99" s="124">
        <f t="shared" si="26"/>
        <v>2755.5</v>
      </c>
      <c r="H99" s="127">
        <f>SUM(F99:G99)</f>
        <v>20714</v>
      </c>
      <c r="I99" s="128">
        <f t="shared" si="28"/>
        <v>7042.8</v>
      </c>
      <c r="J99" s="129">
        <f t="shared" si="29"/>
        <v>207.1</v>
      </c>
      <c r="K99" s="56">
        <v>650</v>
      </c>
      <c r="L99" s="206">
        <f t="shared" si="30"/>
        <v>87</v>
      </c>
      <c r="M99" s="14">
        <f>SUM(H99:L99)</f>
        <v>28700.899999999998</v>
      </c>
    </row>
    <row r="100" spans="1:13" ht="12.75">
      <c r="A100" s="24" t="s">
        <v>270</v>
      </c>
      <c r="B100" s="115">
        <v>17.36</v>
      </c>
      <c r="C100" s="83">
        <v>63.32</v>
      </c>
      <c r="D100" s="122">
        <v>25980</v>
      </c>
      <c r="E100" s="238">
        <v>14540</v>
      </c>
      <c r="F100" s="126">
        <f t="shared" si="25"/>
        <v>17958.5</v>
      </c>
      <c r="G100" s="124">
        <f t="shared" si="26"/>
        <v>2755.5</v>
      </c>
      <c r="H100" s="127">
        <f>SUM(F100:G100)</f>
        <v>20714</v>
      </c>
      <c r="I100" s="128">
        <f t="shared" si="28"/>
        <v>7042.8</v>
      </c>
      <c r="J100" s="129">
        <f t="shared" si="29"/>
        <v>207.1</v>
      </c>
      <c r="K100" s="56">
        <v>650</v>
      </c>
      <c r="L100" s="206">
        <f t="shared" si="30"/>
        <v>87</v>
      </c>
      <c r="M100" s="14">
        <f>SUM(H100:L100)</f>
        <v>28700.899999999998</v>
      </c>
    </row>
    <row r="101" spans="1:13" ht="12.75">
      <c r="A101" s="24" t="s">
        <v>119</v>
      </c>
      <c r="B101" s="115"/>
      <c r="C101" s="83"/>
      <c r="D101" s="122"/>
      <c r="E101" s="238"/>
      <c r="F101" s="126"/>
      <c r="G101" s="124"/>
      <c r="H101" s="127"/>
      <c r="I101" s="128"/>
      <c r="J101" s="129"/>
      <c r="K101" s="56"/>
      <c r="L101" s="67"/>
      <c r="M101" s="14"/>
    </row>
    <row r="102" spans="1:13" ht="12.75">
      <c r="A102" s="27" t="s">
        <v>164</v>
      </c>
      <c r="B102" s="115"/>
      <c r="C102" s="83"/>
      <c r="D102" s="122"/>
      <c r="E102" s="238"/>
      <c r="F102" s="126"/>
      <c r="G102" s="124"/>
      <c r="H102" s="127"/>
      <c r="I102" s="128"/>
      <c r="J102" s="129"/>
      <c r="K102" s="56"/>
      <c r="L102" s="67"/>
      <c r="M102" s="14"/>
    </row>
    <row r="103" spans="1:13" ht="12.75">
      <c r="A103" s="24" t="s">
        <v>22</v>
      </c>
      <c r="B103" s="115"/>
      <c r="C103" s="83"/>
      <c r="D103" s="122"/>
      <c r="E103" s="238"/>
      <c r="F103" s="126"/>
      <c r="G103" s="124"/>
      <c r="H103" s="127"/>
      <c r="I103" s="128"/>
      <c r="J103" s="129"/>
      <c r="K103" s="56"/>
      <c r="L103" s="67"/>
      <c r="M103" s="14"/>
    </row>
    <row r="104" spans="1:13" ht="12.75">
      <c r="A104" s="75" t="s">
        <v>280</v>
      </c>
      <c r="B104" s="115">
        <v>21.32</v>
      </c>
      <c r="C104" s="83">
        <v>63.32</v>
      </c>
      <c r="D104" s="122">
        <v>25980</v>
      </c>
      <c r="E104" s="238">
        <v>14540</v>
      </c>
      <c r="F104" s="126">
        <f aca="true" t="shared" si="32" ref="F104:G110">ROUND(D104/B104*12,1)</f>
        <v>14622.9</v>
      </c>
      <c r="G104" s="124">
        <f t="shared" si="32"/>
        <v>2755.5</v>
      </c>
      <c r="H104" s="127">
        <f>SUM(F104:G104)</f>
        <v>17378.4</v>
      </c>
      <c r="I104" s="128">
        <f aca="true" t="shared" si="33" ref="I104:I145">ROUND(H104*0.34,1)</f>
        <v>5908.7</v>
      </c>
      <c r="J104" s="129">
        <f aca="true" t="shared" si="34" ref="J104:J110">ROUND(H104*0.01,1)</f>
        <v>173.8</v>
      </c>
      <c r="K104" s="56">
        <v>650</v>
      </c>
      <c r="L104" s="206">
        <f aca="true" t="shared" si="35" ref="L104:L110">ROUND(0.0042*H104,1)</f>
        <v>73</v>
      </c>
      <c r="M104" s="14">
        <f>SUM(H104:L104)</f>
        <v>24183.9</v>
      </c>
    </row>
    <row r="105" spans="1:13" ht="12.75">
      <c r="A105" s="24" t="s">
        <v>142</v>
      </c>
      <c r="B105" s="115">
        <v>21.32</v>
      </c>
      <c r="C105" s="83">
        <v>63.32</v>
      </c>
      <c r="D105" s="122">
        <v>25980</v>
      </c>
      <c r="E105" s="238">
        <v>14540</v>
      </c>
      <c r="F105" s="126">
        <f t="shared" si="32"/>
        <v>14622.9</v>
      </c>
      <c r="G105" s="124">
        <f t="shared" si="32"/>
        <v>2755.5</v>
      </c>
      <c r="H105" s="127">
        <f aca="true" t="shared" si="36" ref="H105:H110">SUM(F105:G105)</f>
        <v>17378.4</v>
      </c>
      <c r="I105" s="128">
        <f t="shared" si="33"/>
        <v>5908.7</v>
      </c>
      <c r="J105" s="129">
        <f t="shared" si="34"/>
        <v>173.8</v>
      </c>
      <c r="K105" s="56">
        <v>650</v>
      </c>
      <c r="L105" s="206">
        <f t="shared" si="35"/>
        <v>73</v>
      </c>
      <c r="M105" s="14">
        <f aca="true" t="shared" si="37" ref="M105:M110">SUM(H105:L105)</f>
        <v>24183.9</v>
      </c>
    </row>
    <row r="106" spans="1:13" ht="12.75">
      <c r="A106" s="24" t="s">
        <v>281</v>
      </c>
      <c r="B106" s="115">
        <v>21.96</v>
      </c>
      <c r="C106" s="83">
        <v>63.32</v>
      </c>
      <c r="D106" s="122">
        <v>25980</v>
      </c>
      <c r="E106" s="238">
        <v>14540</v>
      </c>
      <c r="F106" s="126">
        <f t="shared" si="32"/>
        <v>14196.7</v>
      </c>
      <c r="G106" s="124">
        <f t="shared" si="32"/>
        <v>2755.5</v>
      </c>
      <c r="H106" s="127">
        <f t="shared" si="36"/>
        <v>16952.2</v>
      </c>
      <c r="I106" s="128">
        <f t="shared" si="33"/>
        <v>5763.7</v>
      </c>
      <c r="J106" s="129">
        <f t="shared" si="34"/>
        <v>169.5</v>
      </c>
      <c r="K106" s="56">
        <v>650</v>
      </c>
      <c r="L106" s="206">
        <f t="shared" si="35"/>
        <v>71.2</v>
      </c>
      <c r="M106" s="14">
        <f t="shared" si="37"/>
        <v>23606.600000000002</v>
      </c>
    </row>
    <row r="107" spans="1:13" ht="12.75">
      <c r="A107" s="24" t="s">
        <v>143</v>
      </c>
      <c r="B107" s="115">
        <v>21.32</v>
      </c>
      <c r="C107" s="83">
        <v>63.32</v>
      </c>
      <c r="D107" s="122">
        <v>25980</v>
      </c>
      <c r="E107" s="238">
        <v>14540</v>
      </c>
      <c r="F107" s="126">
        <f t="shared" si="32"/>
        <v>14622.9</v>
      </c>
      <c r="G107" s="124">
        <f t="shared" si="32"/>
        <v>2755.5</v>
      </c>
      <c r="H107" s="127">
        <f t="shared" si="36"/>
        <v>17378.4</v>
      </c>
      <c r="I107" s="128">
        <f t="shared" si="33"/>
        <v>5908.7</v>
      </c>
      <c r="J107" s="129">
        <f t="shared" si="34"/>
        <v>173.8</v>
      </c>
      <c r="K107" s="56">
        <v>650</v>
      </c>
      <c r="L107" s="206">
        <f t="shared" si="35"/>
        <v>73</v>
      </c>
      <c r="M107" s="14">
        <f t="shared" si="37"/>
        <v>24183.9</v>
      </c>
    </row>
    <row r="108" spans="1:13" ht="12.75">
      <c r="A108" s="24" t="s">
        <v>184</v>
      </c>
      <c r="B108" s="115">
        <v>21.32</v>
      </c>
      <c r="C108" s="83">
        <v>63.32</v>
      </c>
      <c r="D108" s="122">
        <v>25980</v>
      </c>
      <c r="E108" s="238">
        <v>14540</v>
      </c>
      <c r="F108" s="126">
        <f t="shared" si="32"/>
        <v>14622.9</v>
      </c>
      <c r="G108" s="124">
        <f t="shared" si="32"/>
        <v>2755.5</v>
      </c>
      <c r="H108" s="127">
        <f t="shared" si="36"/>
        <v>17378.4</v>
      </c>
      <c r="I108" s="128">
        <f t="shared" si="33"/>
        <v>5908.7</v>
      </c>
      <c r="J108" s="129">
        <f t="shared" si="34"/>
        <v>173.8</v>
      </c>
      <c r="K108" s="56">
        <v>650</v>
      </c>
      <c r="L108" s="206">
        <f t="shared" si="35"/>
        <v>73</v>
      </c>
      <c r="M108" s="14">
        <f t="shared" si="37"/>
        <v>24183.9</v>
      </c>
    </row>
    <row r="109" spans="1:13" ht="12.75">
      <c r="A109" s="75" t="s">
        <v>282</v>
      </c>
      <c r="B109" s="115">
        <v>21.96</v>
      </c>
      <c r="C109" s="83">
        <v>63.32</v>
      </c>
      <c r="D109" s="122">
        <v>25980</v>
      </c>
      <c r="E109" s="238">
        <v>14540</v>
      </c>
      <c r="F109" s="126">
        <f t="shared" si="32"/>
        <v>14196.7</v>
      </c>
      <c r="G109" s="124">
        <f t="shared" si="32"/>
        <v>2755.5</v>
      </c>
      <c r="H109" s="127">
        <f t="shared" si="36"/>
        <v>16952.2</v>
      </c>
      <c r="I109" s="128">
        <f t="shared" si="33"/>
        <v>5763.7</v>
      </c>
      <c r="J109" s="129">
        <f t="shared" si="34"/>
        <v>169.5</v>
      </c>
      <c r="K109" s="56">
        <v>650</v>
      </c>
      <c r="L109" s="206">
        <f t="shared" si="35"/>
        <v>71.2</v>
      </c>
      <c r="M109" s="14">
        <f t="shared" si="37"/>
        <v>23606.600000000002</v>
      </c>
    </row>
    <row r="110" spans="1:13" ht="12.75">
      <c r="A110" s="24" t="s">
        <v>283</v>
      </c>
      <c r="B110" s="115">
        <v>22.4</v>
      </c>
      <c r="C110" s="83">
        <v>63.32</v>
      </c>
      <c r="D110" s="122">
        <v>25980</v>
      </c>
      <c r="E110" s="238">
        <v>14540</v>
      </c>
      <c r="F110" s="126">
        <f t="shared" si="32"/>
        <v>13917.9</v>
      </c>
      <c r="G110" s="124">
        <f t="shared" si="32"/>
        <v>2755.5</v>
      </c>
      <c r="H110" s="127">
        <f t="shared" si="36"/>
        <v>16673.4</v>
      </c>
      <c r="I110" s="128">
        <f t="shared" si="33"/>
        <v>5669</v>
      </c>
      <c r="J110" s="129">
        <f t="shared" si="34"/>
        <v>166.7</v>
      </c>
      <c r="K110" s="56">
        <v>650</v>
      </c>
      <c r="L110" s="206">
        <f t="shared" si="35"/>
        <v>70</v>
      </c>
      <c r="M110" s="14">
        <f t="shared" si="37"/>
        <v>23229.100000000002</v>
      </c>
    </row>
    <row r="111" spans="1:13" ht="12.75">
      <c r="A111" s="24" t="s">
        <v>23</v>
      </c>
      <c r="B111" s="115"/>
      <c r="C111" s="83"/>
      <c r="D111" s="122"/>
      <c r="E111" s="238"/>
      <c r="F111" s="126"/>
      <c r="G111" s="124"/>
      <c r="H111" s="127"/>
      <c r="I111" s="128"/>
      <c r="J111" s="129"/>
      <c r="K111" s="205"/>
      <c r="L111" s="206"/>
      <c r="M111" s="14"/>
    </row>
    <row r="112" spans="1:13" ht="12.75">
      <c r="A112" s="75" t="s">
        <v>284</v>
      </c>
      <c r="B112" s="115">
        <v>17.89</v>
      </c>
      <c r="C112" s="83">
        <v>63.32</v>
      </c>
      <c r="D112" s="122">
        <v>25980</v>
      </c>
      <c r="E112" s="238">
        <v>14540</v>
      </c>
      <c r="F112" s="126">
        <f aca="true" t="shared" si="38" ref="F112:G114">ROUND(D112/B112*12,1)</f>
        <v>17426.5</v>
      </c>
      <c r="G112" s="124">
        <f t="shared" si="38"/>
        <v>2755.5</v>
      </c>
      <c r="H112" s="127">
        <f>SUM(F112:G112)</f>
        <v>20182</v>
      </c>
      <c r="I112" s="128">
        <f t="shared" si="33"/>
        <v>6861.9</v>
      </c>
      <c r="J112" s="129">
        <f>ROUND(H112*0.01,1)</f>
        <v>201.8</v>
      </c>
      <c r="K112" s="56">
        <v>650</v>
      </c>
      <c r="L112" s="206">
        <f>ROUND(0.0042*H112,1)</f>
        <v>84.8</v>
      </c>
      <c r="M112" s="14">
        <f>SUM(H112:L112)</f>
        <v>27980.5</v>
      </c>
    </row>
    <row r="113" spans="1:13" ht="12.75">
      <c r="A113" s="25" t="s">
        <v>285</v>
      </c>
      <c r="B113" s="115">
        <v>17.89</v>
      </c>
      <c r="C113" s="83">
        <v>63.32</v>
      </c>
      <c r="D113" s="122">
        <v>25980</v>
      </c>
      <c r="E113" s="238">
        <v>14540</v>
      </c>
      <c r="F113" s="126">
        <f t="shared" si="38"/>
        <v>17426.5</v>
      </c>
      <c r="G113" s="124">
        <f t="shared" si="38"/>
        <v>2755.5</v>
      </c>
      <c r="H113" s="127">
        <f>SUM(F113:G113)</f>
        <v>20182</v>
      </c>
      <c r="I113" s="128">
        <f t="shared" si="33"/>
        <v>6861.9</v>
      </c>
      <c r="J113" s="129">
        <f>ROUND(H113*0.01,1)</f>
        <v>201.8</v>
      </c>
      <c r="K113" s="56">
        <v>650</v>
      </c>
      <c r="L113" s="206">
        <f>ROUND(0.0042*H113,1)</f>
        <v>84.8</v>
      </c>
      <c r="M113" s="14">
        <f>SUM(H113:L113)</f>
        <v>27980.5</v>
      </c>
    </row>
    <row r="114" spans="1:13" ht="12.75">
      <c r="A114" s="75" t="s">
        <v>116</v>
      </c>
      <c r="B114" s="115">
        <v>17.89</v>
      </c>
      <c r="C114" s="83">
        <v>63.32</v>
      </c>
      <c r="D114" s="122">
        <v>25980</v>
      </c>
      <c r="E114" s="238">
        <v>14540</v>
      </c>
      <c r="F114" s="126">
        <f t="shared" si="38"/>
        <v>17426.5</v>
      </c>
      <c r="G114" s="124">
        <f t="shared" si="38"/>
        <v>2755.5</v>
      </c>
      <c r="H114" s="127">
        <f>SUM(F114:G114)</f>
        <v>20182</v>
      </c>
      <c r="I114" s="128">
        <f t="shared" si="33"/>
        <v>6861.9</v>
      </c>
      <c r="J114" s="129">
        <f>ROUND(H114*0.01,1)</f>
        <v>201.8</v>
      </c>
      <c r="K114" s="56">
        <v>650</v>
      </c>
      <c r="L114" s="206">
        <f>ROUND(0.0042*H114,1)</f>
        <v>84.8</v>
      </c>
      <c r="M114" s="14">
        <f>SUM(H114:L114)</f>
        <v>27980.5</v>
      </c>
    </row>
    <row r="115" spans="1:13" ht="12.75">
      <c r="A115" s="24" t="s">
        <v>24</v>
      </c>
      <c r="B115" s="115"/>
      <c r="C115" s="83"/>
      <c r="D115" s="122"/>
      <c r="E115" s="238"/>
      <c r="F115" s="126"/>
      <c r="G115" s="124"/>
      <c r="H115" s="127"/>
      <c r="I115" s="128"/>
      <c r="J115" s="129"/>
      <c r="K115" s="205"/>
      <c r="L115" s="206"/>
      <c r="M115" s="14"/>
    </row>
    <row r="116" spans="1:13" ht="12.75">
      <c r="A116" s="24" t="s">
        <v>185</v>
      </c>
      <c r="B116" s="115">
        <v>23.52</v>
      </c>
      <c r="C116" s="83">
        <v>63.32</v>
      </c>
      <c r="D116" s="122">
        <v>25980</v>
      </c>
      <c r="E116" s="238">
        <v>14540</v>
      </c>
      <c r="F116" s="126">
        <f>ROUND(D116/B116*12,1)</f>
        <v>13255.1</v>
      </c>
      <c r="G116" s="124">
        <f>ROUND(E116/C116*12,1)</f>
        <v>2755.5</v>
      </c>
      <c r="H116" s="127">
        <f>SUM(F116:G116)</f>
        <v>16010.6</v>
      </c>
      <c r="I116" s="128">
        <f t="shared" si="33"/>
        <v>5443.6</v>
      </c>
      <c r="J116" s="129">
        <f>ROUND(H116*0.01,1)</f>
        <v>160.1</v>
      </c>
      <c r="K116" s="56">
        <v>650</v>
      </c>
      <c r="L116" s="206">
        <f>ROUND(0.0042*H116,1)</f>
        <v>67.2</v>
      </c>
      <c r="M116" s="14">
        <f>SUM(H116:L116)</f>
        <v>22331.5</v>
      </c>
    </row>
    <row r="117" spans="1:13" ht="12.75">
      <c r="A117" s="24" t="s">
        <v>25</v>
      </c>
      <c r="B117" s="115"/>
      <c r="C117" s="83"/>
      <c r="D117" s="122"/>
      <c r="E117" s="238"/>
      <c r="F117" s="126"/>
      <c r="G117" s="124"/>
      <c r="H117" s="127"/>
      <c r="I117" s="128"/>
      <c r="J117" s="129"/>
      <c r="K117" s="205"/>
      <c r="L117" s="206"/>
      <c r="M117" s="14"/>
    </row>
    <row r="118" spans="1:13" ht="12.75">
      <c r="A118" s="24" t="s">
        <v>331</v>
      </c>
      <c r="B118" s="115">
        <v>18.81</v>
      </c>
      <c r="C118" s="83">
        <v>63.32</v>
      </c>
      <c r="D118" s="122">
        <v>25980</v>
      </c>
      <c r="E118" s="238">
        <v>14540</v>
      </c>
      <c r="F118" s="126">
        <f>ROUND(D118/B118*12,1)</f>
        <v>16574.2</v>
      </c>
      <c r="G118" s="124">
        <f>ROUND(E118/C118*12,1)</f>
        <v>2755.5</v>
      </c>
      <c r="H118" s="127">
        <f>SUM(F118:G118)</f>
        <v>19329.7</v>
      </c>
      <c r="I118" s="128">
        <f>ROUND(H118*0.34,1)</f>
        <v>6572.1</v>
      </c>
      <c r="J118" s="129">
        <f>ROUND(H118*0.01,1)</f>
        <v>193.3</v>
      </c>
      <c r="K118" s="56">
        <v>650</v>
      </c>
      <c r="L118" s="206">
        <f>ROUND(0.0042*H118,1)</f>
        <v>81.2</v>
      </c>
      <c r="M118" s="14">
        <f>SUM(H118:L118)</f>
        <v>26826.300000000003</v>
      </c>
    </row>
    <row r="119" spans="1:13" ht="12.75">
      <c r="A119" s="24" t="s">
        <v>186</v>
      </c>
      <c r="B119" s="115">
        <v>18.81</v>
      </c>
      <c r="C119" s="83">
        <v>63.32</v>
      </c>
      <c r="D119" s="122">
        <v>25980</v>
      </c>
      <c r="E119" s="238">
        <v>14540</v>
      </c>
      <c r="F119" s="126">
        <f>ROUND(D119/B119*12,1)</f>
        <v>16574.2</v>
      </c>
      <c r="G119" s="124">
        <f>ROUND(E119/C119*12,1)</f>
        <v>2755.5</v>
      </c>
      <c r="H119" s="127">
        <f>SUM(F119:G119)</f>
        <v>19329.7</v>
      </c>
      <c r="I119" s="128">
        <f t="shared" si="33"/>
        <v>6572.1</v>
      </c>
      <c r="J119" s="129">
        <f>ROUND(H119*0.01,1)</f>
        <v>193.3</v>
      </c>
      <c r="K119" s="56">
        <v>650</v>
      </c>
      <c r="L119" s="206">
        <f>ROUND(0.0042*H119,1)</f>
        <v>81.2</v>
      </c>
      <c r="M119" s="14">
        <f>SUM(H119:L119)</f>
        <v>26826.300000000003</v>
      </c>
    </row>
    <row r="120" spans="1:13" ht="12.75">
      <c r="A120" s="24" t="s">
        <v>26</v>
      </c>
      <c r="B120" s="115"/>
      <c r="C120" s="83"/>
      <c r="D120" s="122"/>
      <c r="E120" s="238"/>
      <c r="F120" s="126"/>
      <c r="G120" s="124"/>
      <c r="H120" s="127"/>
      <c r="I120" s="128"/>
      <c r="J120" s="129"/>
      <c r="K120" s="205"/>
      <c r="L120" s="206"/>
      <c r="M120" s="14"/>
    </row>
    <row r="121" spans="1:13" ht="12.75">
      <c r="A121" s="24" t="s">
        <v>145</v>
      </c>
      <c r="B121" s="115">
        <v>21.26</v>
      </c>
      <c r="C121" s="83">
        <v>63.32</v>
      </c>
      <c r="D121" s="122">
        <v>25980</v>
      </c>
      <c r="E121" s="238">
        <v>14540</v>
      </c>
      <c r="F121" s="126">
        <f>ROUND(D121/B121*12,1)</f>
        <v>14664.2</v>
      </c>
      <c r="G121" s="124">
        <f>ROUND(E121/C121*12,1)</f>
        <v>2755.5</v>
      </c>
      <c r="H121" s="127">
        <f>SUM(F121:G121)</f>
        <v>17419.7</v>
      </c>
      <c r="I121" s="128">
        <f t="shared" si="33"/>
        <v>5922.7</v>
      </c>
      <c r="J121" s="129">
        <f>ROUND(H121*0.01,1)</f>
        <v>174.2</v>
      </c>
      <c r="K121" s="56">
        <v>650</v>
      </c>
      <c r="L121" s="206">
        <f>ROUND(0.0042*H121,1)</f>
        <v>73.2</v>
      </c>
      <c r="M121" s="14">
        <f>SUM(H121:L121)</f>
        <v>24239.800000000003</v>
      </c>
    </row>
    <row r="122" spans="1:13" ht="12.75">
      <c r="A122" s="24" t="s">
        <v>286</v>
      </c>
      <c r="B122" s="115">
        <v>21.26</v>
      </c>
      <c r="C122" s="83">
        <v>63.32</v>
      </c>
      <c r="D122" s="122">
        <v>25980</v>
      </c>
      <c r="E122" s="238">
        <v>14540</v>
      </c>
      <c r="F122" s="126">
        <f>ROUND(D122/B122*12,1)</f>
        <v>14664.2</v>
      </c>
      <c r="G122" s="124">
        <f>ROUND(E122/C122*12,1)</f>
        <v>2755.5</v>
      </c>
      <c r="H122" s="127">
        <f>SUM(F122:G122)</f>
        <v>17419.7</v>
      </c>
      <c r="I122" s="128">
        <f t="shared" si="33"/>
        <v>5922.7</v>
      </c>
      <c r="J122" s="129">
        <f>ROUND(H122*0.01,1)</f>
        <v>174.2</v>
      </c>
      <c r="K122" s="56">
        <v>650</v>
      </c>
      <c r="L122" s="206">
        <f>ROUND(0.0042*H122,1)</f>
        <v>73.2</v>
      </c>
      <c r="M122" s="14">
        <f>SUM(H122:L122)</f>
        <v>24239.800000000003</v>
      </c>
    </row>
    <row r="123" spans="1:13" ht="12.75">
      <c r="A123" s="24" t="s">
        <v>27</v>
      </c>
      <c r="B123" s="115"/>
      <c r="C123" s="83"/>
      <c r="D123" s="122"/>
      <c r="E123" s="238"/>
      <c r="F123" s="126"/>
      <c r="G123" s="124"/>
      <c r="H123" s="127"/>
      <c r="I123" s="128"/>
      <c r="J123" s="129"/>
      <c r="K123" s="205"/>
      <c r="L123" s="206"/>
      <c r="M123" s="14"/>
    </row>
    <row r="124" spans="1:13" ht="12.75">
      <c r="A124" s="24" t="s">
        <v>115</v>
      </c>
      <c r="B124" s="115">
        <v>16.79</v>
      </c>
      <c r="C124" s="83">
        <v>63.32</v>
      </c>
      <c r="D124" s="122">
        <v>25980</v>
      </c>
      <c r="E124" s="238">
        <v>14540</v>
      </c>
      <c r="F124" s="126">
        <f>ROUND(D124/B124*12,1)</f>
        <v>18568.2</v>
      </c>
      <c r="G124" s="124">
        <f>ROUND(E124/C124*12,1)</f>
        <v>2755.5</v>
      </c>
      <c r="H124" s="127">
        <f>SUM(F124:G124)</f>
        <v>21323.7</v>
      </c>
      <c r="I124" s="128">
        <f t="shared" si="33"/>
        <v>7250.1</v>
      </c>
      <c r="J124" s="129">
        <f>ROUND(H124*0.01,1)</f>
        <v>213.2</v>
      </c>
      <c r="K124" s="56">
        <v>650</v>
      </c>
      <c r="L124" s="206">
        <f>ROUND(0.0042*H124,1)</f>
        <v>89.6</v>
      </c>
      <c r="M124" s="14">
        <f>SUM(H124:L124)</f>
        <v>29526.600000000002</v>
      </c>
    </row>
    <row r="125" spans="1:13" ht="12.75">
      <c r="A125" s="221" t="s">
        <v>247</v>
      </c>
      <c r="B125" s="115">
        <v>16.79</v>
      </c>
      <c r="C125" s="83">
        <v>63.32</v>
      </c>
      <c r="D125" s="122">
        <v>25980</v>
      </c>
      <c r="E125" s="238">
        <v>14540</v>
      </c>
      <c r="F125" s="126">
        <f>ROUND(D125/B125*12,1)</f>
        <v>18568.2</v>
      </c>
      <c r="G125" s="124">
        <f>ROUND(E125/C125*12,1)</f>
        <v>2755.5</v>
      </c>
      <c r="H125" s="127">
        <f>SUM(F125:G125)</f>
        <v>21323.7</v>
      </c>
      <c r="I125" s="128">
        <f>ROUND(H125*0.34,1)</f>
        <v>7250.1</v>
      </c>
      <c r="J125" s="129">
        <f>ROUND(H125*0.01,1)</f>
        <v>213.2</v>
      </c>
      <c r="K125" s="56">
        <v>650</v>
      </c>
      <c r="L125" s="206">
        <f>ROUND(0.0042*H125,1)</f>
        <v>89.6</v>
      </c>
      <c r="M125" s="14">
        <f>SUM(H125:L125)</f>
        <v>29526.600000000002</v>
      </c>
    </row>
    <row r="126" spans="1:13" ht="12.75">
      <c r="A126" s="24" t="s">
        <v>28</v>
      </c>
      <c r="B126" s="115"/>
      <c r="C126" s="83"/>
      <c r="D126" s="122"/>
      <c r="E126" s="238"/>
      <c r="F126" s="126"/>
      <c r="G126" s="124"/>
      <c r="H126" s="127"/>
      <c r="I126" s="128"/>
      <c r="J126" s="129"/>
      <c r="K126" s="205"/>
      <c r="L126" s="206"/>
      <c r="M126" s="14"/>
    </row>
    <row r="127" spans="1:13" ht="12.75">
      <c r="A127" s="24" t="s">
        <v>299</v>
      </c>
      <c r="B127" s="115">
        <v>21.32</v>
      </c>
      <c r="C127" s="83">
        <v>63.32</v>
      </c>
      <c r="D127" s="122">
        <v>25980</v>
      </c>
      <c r="E127" s="238">
        <v>14540</v>
      </c>
      <c r="F127" s="126">
        <f aca="true" t="shared" si="39" ref="F127:G132">ROUND(D127/B127*12,1)</f>
        <v>14622.9</v>
      </c>
      <c r="G127" s="124">
        <f t="shared" si="39"/>
        <v>2755.5</v>
      </c>
      <c r="H127" s="127">
        <f aca="true" t="shared" si="40" ref="H127:H132">SUM(F127:G127)</f>
        <v>17378.4</v>
      </c>
      <c r="I127" s="128">
        <f t="shared" si="33"/>
        <v>5908.7</v>
      </c>
      <c r="J127" s="129">
        <f aca="true" t="shared" si="41" ref="J127:J132">ROUND(H127*0.01,1)</f>
        <v>173.8</v>
      </c>
      <c r="K127" s="56">
        <v>650</v>
      </c>
      <c r="L127" s="206">
        <f aca="true" t="shared" si="42" ref="L127:L132">ROUND(0.0042*H127,1)</f>
        <v>73</v>
      </c>
      <c r="M127" s="14">
        <f aca="true" t="shared" si="43" ref="M127:M132">SUM(H127:L127)</f>
        <v>24183.9</v>
      </c>
    </row>
    <row r="128" spans="1:13" ht="12.75">
      <c r="A128" s="215" t="s">
        <v>209</v>
      </c>
      <c r="B128" s="115">
        <v>21.32</v>
      </c>
      <c r="C128" s="83">
        <v>63.32</v>
      </c>
      <c r="D128" s="122">
        <v>25980</v>
      </c>
      <c r="E128" s="238">
        <v>14540</v>
      </c>
      <c r="F128" s="126">
        <f t="shared" si="39"/>
        <v>14622.9</v>
      </c>
      <c r="G128" s="124">
        <f t="shared" si="39"/>
        <v>2755.5</v>
      </c>
      <c r="H128" s="127">
        <f t="shared" si="40"/>
        <v>17378.4</v>
      </c>
      <c r="I128" s="128">
        <f>ROUND(H128*0.34,1)</f>
        <v>5908.7</v>
      </c>
      <c r="J128" s="129">
        <f>ROUND(H128*0.01,1)</f>
        <v>173.8</v>
      </c>
      <c r="K128" s="56">
        <v>650</v>
      </c>
      <c r="L128" s="206">
        <f t="shared" si="42"/>
        <v>73</v>
      </c>
      <c r="M128" s="14">
        <f t="shared" si="43"/>
        <v>24183.9</v>
      </c>
    </row>
    <row r="129" spans="1:13" ht="12.75">
      <c r="A129" s="24" t="s">
        <v>187</v>
      </c>
      <c r="B129" s="115">
        <v>21.32</v>
      </c>
      <c r="C129" s="83">
        <v>63.32</v>
      </c>
      <c r="D129" s="122">
        <v>25980</v>
      </c>
      <c r="E129" s="238">
        <v>14540</v>
      </c>
      <c r="F129" s="126">
        <f t="shared" si="39"/>
        <v>14622.9</v>
      </c>
      <c r="G129" s="124">
        <f t="shared" si="39"/>
        <v>2755.5</v>
      </c>
      <c r="H129" s="127">
        <f t="shared" si="40"/>
        <v>17378.4</v>
      </c>
      <c r="I129" s="128">
        <f t="shared" si="33"/>
        <v>5908.7</v>
      </c>
      <c r="J129" s="129">
        <f t="shared" si="41"/>
        <v>173.8</v>
      </c>
      <c r="K129" s="56">
        <v>650</v>
      </c>
      <c r="L129" s="206">
        <f t="shared" si="42"/>
        <v>73</v>
      </c>
      <c r="M129" s="14">
        <f t="shared" si="43"/>
        <v>24183.9</v>
      </c>
    </row>
    <row r="130" spans="1:13" ht="12.75">
      <c r="A130" s="24" t="s">
        <v>287</v>
      </c>
      <c r="B130" s="115">
        <v>21.32</v>
      </c>
      <c r="C130" s="83">
        <v>63.32</v>
      </c>
      <c r="D130" s="122">
        <v>25980</v>
      </c>
      <c r="E130" s="238">
        <v>14540</v>
      </c>
      <c r="F130" s="126">
        <f t="shared" si="39"/>
        <v>14622.9</v>
      </c>
      <c r="G130" s="124">
        <f t="shared" si="39"/>
        <v>2755.5</v>
      </c>
      <c r="H130" s="127">
        <f t="shared" si="40"/>
        <v>17378.4</v>
      </c>
      <c r="I130" s="128">
        <f t="shared" si="33"/>
        <v>5908.7</v>
      </c>
      <c r="J130" s="129">
        <f t="shared" si="41"/>
        <v>173.8</v>
      </c>
      <c r="K130" s="56">
        <v>650</v>
      </c>
      <c r="L130" s="206">
        <f t="shared" si="42"/>
        <v>73</v>
      </c>
      <c r="M130" s="14">
        <f t="shared" si="43"/>
        <v>24183.9</v>
      </c>
    </row>
    <row r="131" spans="1:13" ht="12.75">
      <c r="A131" s="24" t="s">
        <v>251</v>
      </c>
      <c r="B131" s="115">
        <v>21.26</v>
      </c>
      <c r="C131" s="83">
        <v>63.32</v>
      </c>
      <c r="D131" s="122">
        <v>25980</v>
      </c>
      <c r="E131" s="238">
        <v>14540</v>
      </c>
      <c r="F131" s="126">
        <f t="shared" si="39"/>
        <v>14664.2</v>
      </c>
      <c r="G131" s="124">
        <f t="shared" si="39"/>
        <v>2755.5</v>
      </c>
      <c r="H131" s="127">
        <f t="shared" si="40"/>
        <v>17419.7</v>
      </c>
      <c r="I131" s="128">
        <f t="shared" si="33"/>
        <v>5922.7</v>
      </c>
      <c r="J131" s="129">
        <f t="shared" si="41"/>
        <v>174.2</v>
      </c>
      <c r="K131" s="56">
        <v>650</v>
      </c>
      <c r="L131" s="206">
        <f t="shared" si="42"/>
        <v>73.2</v>
      </c>
      <c r="M131" s="14">
        <f t="shared" si="43"/>
        <v>24239.800000000003</v>
      </c>
    </row>
    <row r="132" spans="1:13" ht="12.75">
      <c r="A132" s="24" t="s">
        <v>189</v>
      </c>
      <c r="B132" s="115">
        <v>21.32</v>
      </c>
      <c r="C132" s="83">
        <v>63.32</v>
      </c>
      <c r="D132" s="122">
        <v>25980</v>
      </c>
      <c r="E132" s="238">
        <v>14540</v>
      </c>
      <c r="F132" s="126">
        <f t="shared" si="39"/>
        <v>14622.9</v>
      </c>
      <c r="G132" s="124">
        <f t="shared" si="39"/>
        <v>2755.5</v>
      </c>
      <c r="H132" s="127">
        <f t="shared" si="40"/>
        <v>17378.4</v>
      </c>
      <c r="I132" s="128">
        <f t="shared" si="33"/>
        <v>5908.7</v>
      </c>
      <c r="J132" s="129">
        <f t="shared" si="41"/>
        <v>173.8</v>
      </c>
      <c r="K132" s="56">
        <v>650</v>
      </c>
      <c r="L132" s="206">
        <f t="shared" si="42"/>
        <v>73</v>
      </c>
      <c r="M132" s="14">
        <f t="shared" si="43"/>
        <v>24183.9</v>
      </c>
    </row>
    <row r="133" spans="1:13" ht="12.75">
      <c r="A133" s="24" t="s">
        <v>29</v>
      </c>
      <c r="B133" s="115"/>
      <c r="C133" s="83"/>
      <c r="D133" s="122"/>
      <c r="E133" s="238"/>
      <c r="F133" s="126"/>
      <c r="G133" s="124"/>
      <c r="H133" s="127"/>
      <c r="I133" s="128"/>
      <c r="J133" s="129"/>
      <c r="K133" s="205"/>
      <c r="L133" s="206"/>
      <c r="M133" s="14"/>
    </row>
    <row r="134" spans="1:13" ht="12.75">
      <c r="A134" s="24" t="s">
        <v>288</v>
      </c>
      <c r="B134" s="115">
        <v>22.4</v>
      </c>
      <c r="C134" s="83">
        <v>63.32</v>
      </c>
      <c r="D134" s="122">
        <v>25980</v>
      </c>
      <c r="E134" s="238">
        <v>14540</v>
      </c>
      <c r="F134" s="126">
        <f aca="true" t="shared" si="44" ref="F134:G137">ROUND(D134/B134*12,1)</f>
        <v>13917.9</v>
      </c>
      <c r="G134" s="124">
        <f t="shared" si="44"/>
        <v>2755.5</v>
      </c>
      <c r="H134" s="127">
        <f>SUM(F134:G134)</f>
        <v>16673.4</v>
      </c>
      <c r="I134" s="128">
        <f t="shared" si="33"/>
        <v>5669</v>
      </c>
      <c r="J134" s="129">
        <f>ROUND(H134*0.01,1)</f>
        <v>166.7</v>
      </c>
      <c r="K134" s="56">
        <v>650</v>
      </c>
      <c r="L134" s="206">
        <f>ROUND(0.0042*H134,1)</f>
        <v>70</v>
      </c>
      <c r="M134" s="14">
        <f>SUM(H134:L134)</f>
        <v>23229.100000000002</v>
      </c>
    </row>
    <row r="135" spans="1:13" ht="12.75">
      <c r="A135" s="223" t="s">
        <v>256</v>
      </c>
      <c r="B135" s="115">
        <v>22.4</v>
      </c>
      <c r="C135" s="83">
        <v>63.32</v>
      </c>
      <c r="D135" s="122">
        <v>25980</v>
      </c>
      <c r="E135" s="238">
        <v>14540</v>
      </c>
      <c r="F135" s="126">
        <f t="shared" si="44"/>
        <v>13917.9</v>
      </c>
      <c r="G135" s="124">
        <f t="shared" si="44"/>
        <v>2755.5</v>
      </c>
      <c r="H135" s="127">
        <f>SUM(F135:G135)</f>
        <v>16673.4</v>
      </c>
      <c r="I135" s="128">
        <f t="shared" si="33"/>
        <v>5669</v>
      </c>
      <c r="J135" s="129">
        <f>ROUND(H135*0.01,1)</f>
        <v>166.7</v>
      </c>
      <c r="K135" s="56">
        <v>650</v>
      </c>
      <c r="L135" s="206">
        <f>ROUND(0.0042*H135,1)</f>
        <v>70</v>
      </c>
      <c r="M135" s="14">
        <f>SUM(H135:L135)</f>
        <v>23229.100000000002</v>
      </c>
    </row>
    <row r="136" spans="1:13" ht="12.75">
      <c r="A136" s="24" t="s">
        <v>257</v>
      </c>
      <c r="B136" s="115">
        <v>22.4</v>
      </c>
      <c r="C136" s="83">
        <v>63.32</v>
      </c>
      <c r="D136" s="122">
        <v>25980</v>
      </c>
      <c r="E136" s="238">
        <v>14540</v>
      </c>
      <c r="F136" s="126">
        <f t="shared" si="44"/>
        <v>13917.9</v>
      </c>
      <c r="G136" s="124">
        <f t="shared" si="44"/>
        <v>2755.5</v>
      </c>
      <c r="H136" s="127">
        <f>SUM(F136:G136)</f>
        <v>16673.4</v>
      </c>
      <c r="I136" s="128">
        <f t="shared" si="33"/>
        <v>5669</v>
      </c>
      <c r="J136" s="129">
        <f>ROUND(H136*0.01,1)</f>
        <v>166.7</v>
      </c>
      <c r="K136" s="56">
        <v>650</v>
      </c>
      <c r="L136" s="206">
        <f>ROUND(0.0042*H136,1)</f>
        <v>70</v>
      </c>
      <c r="M136" s="14">
        <f>SUM(H136:L136)</f>
        <v>23229.100000000002</v>
      </c>
    </row>
    <row r="137" spans="1:13" ht="12.75">
      <c r="A137" s="24" t="s">
        <v>218</v>
      </c>
      <c r="B137" s="115">
        <v>15.2</v>
      </c>
      <c r="C137" s="83">
        <v>63.32</v>
      </c>
      <c r="D137" s="122">
        <v>25980</v>
      </c>
      <c r="E137" s="238">
        <v>14540</v>
      </c>
      <c r="F137" s="126">
        <f t="shared" si="44"/>
        <v>20510.5</v>
      </c>
      <c r="G137" s="124">
        <f t="shared" si="44"/>
        <v>2755.5</v>
      </c>
      <c r="H137" s="127">
        <f>SUM(F137:G137)</f>
        <v>23266</v>
      </c>
      <c r="I137" s="128">
        <f>ROUND(H137*0.34,1)</f>
        <v>7910.4</v>
      </c>
      <c r="J137" s="129">
        <f>ROUND(H137*0.01,1)</f>
        <v>232.7</v>
      </c>
      <c r="K137" s="56">
        <v>650</v>
      </c>
      <c r="L137" s="206">
        <f>ROUND(0.0042*H137,1)</f>
        <v>97.7</v>
      </c>
      <c r="M137" s="14">
        <f>SUM(H137:L137)</f>
        <v>32156.800000000003</v>
      </c>
    </row>
    <row r="138" spans="1:13" ht="12.75">
      <c r="A138" s="24" t="s">
        <v>30</v>
      </c>
      <c r="B138" s="115"/>
      <c r="C138" s="83"/>
      <c r="D138" s="122"/>
      <c r="E138" s="238"/>
      <c r="F138" s="126"/>
      <c r="G138" s="124"/>
      <c r="H138" s="127"/>
      <c r="I138" s="128"/>
      <c r="J138" s="129"/>
      <c r="K138" s="205"/>
      <c r="L138" s="206"/>
      <c r="M138" s="14"/>
    </row>
    <row r="139" spans="1:13" ht="12.75">
      <c r="A139" s="75" t="s">
        <v>291</v>
      </c>
      <c r="B139" s="115">
        <v>22.5</v>
      </c>
      <c r="C139" s="83">
        <v>63.32</v>
      </c>
      <c r="D139" s="122">
        <v>25980</v>
      </c>
      <c r="E139" s="238">
        <v>14540</v>
      </c>
      <c r="F139" s="126">
        <f>ROUND(D139/B139*12,1)</f>
        <v>13856</v>
      </c>
      <c r="G139" s="124">
        <f>ROUND(E139/C139*12,1)</f>
        <v>2755.5</v>
      </c>
      <c r="H139" s="127">
        <f>SUM(F139:G139)</f>
        <v>16611.5</v>
      </c>
      <c r="I139" s="128">
        <f t="shared" si="33"/>
        <v>5647.9</v>
      </c>
      <c r="J139" s="129">
        <f>ROUND(H139*0.01,1)</f>
        <v>166.1</v>
      </c>
      <c r="K139" s="56">
        <v>650</v>
      </c>
      <c r="L139" s="206">
        <f>ROUND(0.0042*H139,1)</f>
        <v>69.8</v>
      </c>
      <c r="M139" s="14">
        <f>SUM(H139:L139)</f>
        <v>23145.3</v>
      </c>
    </row>
    <row r="140" spans="1:13" ht="12.75">
      <c r="A140" s="24" t="s">
        <v>31</v>
      </c>
      <c r="B140" s="115"/>
      <c r="C140" s="83"/>
      <c r="D140" s="122"/>
      <c r="E140" s="238"/>
      <c r="F140" s="126"/>
      <c r="G140" s="124"/>
      <c r="H140" s="127"/>
      <c r="I140" s="128"/>
      <c r="J140" s="129"/>
      <c r="K140" s="205"/>
      <c r="L140" s="206"/>
      <c r="M140" s="14"/>
    </row>
    <row r="141" spans="1:13" ht="12.75">
      <c r="A141" s="75" t="s">
        <v>190</v>
      </c>
      <c r="B141" s="115">
        <v>21.26</v>
      </c>
      <c r="C141" s="83">
        <v>63.32</v>
      </c>
      <c r="D141" s="122">
        <v>25980</v>
      </c>
      <c r="E141" s="238">
        <v>14540</v>
      </c>
      <c r="F141" s="126">
        <f>ROUND(D141/B141*12,1)</f>
        <v>14664.2</v>
      </c>
      <c r="G141" s="124">
        <f>ROUND(E141/C141*12,1)</f>
        <v>2755.5</v>
      </c>
      <c r="H141" s="127">
        <f>SUM(F141:G141)</f>
        <v>17419.7</v>
      </c>
      <c r="I141" s="128">
        <f t="shared" si="33"/>
        <v>5922.7</v>
      </c>
      <c r="J141" s="129">
        <f>ROUND(H141*0.01,1)</f>
        <v>174.2</v>
      </c>
      <c r="K141" s="56">
        <v>650</v>
      </c>
      <c r="L141" s="206">
        <f>ROUND(0.0042*H141,1)</f>
        <v>73.2</v>
      </c>
      <c r="M141" s="14">
        <f>SUM(H141:L141)</f>
        <v>24239.800000000003</v>
      </c>
    </row>
    <row r="142" spans="1:13" ht="12.75">
      <c r="A142" s="24" t="s">
        <v>117</v>
      </c>
      <c r="B142" s="115">
        <v>21.26</v>
      </c>
      <c r="C142" s="83">
        <v>63.32</v>
      </c>
      <c r="D142" s="122">
        <v>25980</v>
      </c>
      <c r="E142" s="238">
        <v>14540</v>
      </c>
      <c r="F142" s="126">
        <f>ROUND(D142/B142*12,1)</f>
        <v>14664.2</v>
      </c>
      <c r="G142" s="124">
        <f>ROUND(E142/C142*12,1)</f>
        <v>2755.5</v>
      </c>
      <c r="H142" s="127">
        <f>SUM(F142:G142)</f>
        <v>17419.7</v>
      </c>
      <c r="I142" s="128">
        <f t="shared" si="33"/>
        <v>5922.7</v>
      </c>
      <c r="J142" s="129">
        <f>ROUND(H142*0.01,1)</f>
        <v>174.2</v>
      </c>
      <c r="K142" s="56">
        <v>650</v>
      </c>
      <c r="L142" s="206">
        <f>ROUND(0.0042*H142,1)</f>
        <v>73.2</v>
      </c>
      <c r="M142" s="14">
        <f>SUM(H142:L142)</f>
        <v>24239.800000000003</v>
      </c>
    </row>
    <row r="143" spans="1:13" ht="12.75">
      <c r="A143" s="24" t="s">
        <v>32</v>
      </c>
      <c r="B143" s="115"/>
      <c r="C143" s="83"/>
      <c r="D143" s="122"/>
      <c r="E143" s="238"/>
      <c r="F143" s="126"/>
      <c r="G143" s="124"/>
      <c r="H143" s="127"/>
      <c r="I143" s="128"/>
      <c r="J143" s="129"/>
      <c r="K143" s="205"/>
      <c r="L143" s="206"/>
      <c r="M143" s="14"/>
    </row>
    <row r="144" spans="1:13" ht="12.75">
      <c r="A144" s="24" t="s">
        <v>118</v>
      </c>
      <c r="B144" s="115">
        <v>22.4</v>
      </c>
      <c r="C144" s="83">
        <v>63.32</v>
      </c>
      <c r="D144" s="122">
        <v>25980</v>
      </c>
      <c r="E144" s="238">
        <v>14540</v>
      </c>
      <c r="F144" s="126">
        <f>ROUND(D144/B144*12,1)</f>
        <v>13917.9</v>
      </c>
      <c r="G144" s="124">
        <f>ROUND(E144/C144*12,1)</f>
        <v>2755.5</v>
      </c>
      <c r="H144" s="127">
        <f>SUM(F144:G144)</f>
        <v>16673.4</v>
      </c>
      <c r="I144" s="128">
        <f t="shared" si="33"/>
        <v>5669</v>
      </c>
      <c r="J144" s="129">
        <f>ROUND(H144*0.01,1)</f>
        <v>166.7</v>
      </c>
      <c r="K144" s="205">
        <v>650</v>
      </c>
      <c r="L144" s="206">
        <f>ROUND(0.0042*H144,1)</f>
        <v>70</v>
      </c>
      <c r="M144" s="14">
        <f>SUM(H144:L144)</f>
        <v>23229.100000000002</v>
      </c>
    </row>
    <row r="145" spans="1:13" ht="13.5" thickBot="1">
      <c r="A145" s="28" t="s">
        <v>268</v>
      </c>
      <c r="B145" s="154">
        <v>22.4</v>
      </c>
      <c r="C145" s="155">
        <v>63.32</v>
      </c>
      <c r="D145" s="156">
        <v>25980</v>
      </c>
      <c r="E145" s="243">
        <v>14540</v>
      </c>
      <c r="F145" s="157">
        <f>ROUND(D145/B145*12,1)</f>
        <v>13917.9</v>
      </c>
      <c r="G145" s="158">
        <f>ROUND(E145/C145*12,1)</f>
        <v>2755.5</v>
      </c>
      <c r="H145" s="159">
        <f>SUM(F145:G145)</f>
        <v>16673.4</v>
      </c>
      <c r="I145" s="160">
        <f t="shared" si="33"/>
        <v>5669</v>
      </c>
      <c r="J145" s="161">
        <f>ROUND(H145*0.01,1)</f>
        <v>166.7</v>
      </c>
      <c r="K145" s="207">
        <v>650</v>
      </c>
      <c r="L145" s="208">
        <f>ROUND(0.0042*H145,1)</f>
        <v>70</v>
      </c>
      <c r="M145" s="42">
        <f>SUM(H145:L145)</f>
        <v>23229.100000000002</v>
      </c>
    </row>
    <row r="146" spans="1:13" ht="12.75">
      <c r="A146" s="24" t="s">
        <v>119</v>
      </c>
      <c r="B146" s="109"/>
      <c r="C146" s="82"/>
      <c r="D146" s="111"/>
      <c r="E146" s="237"/>
      <c r="F146" s="141"/>
      <c r="G146" s="142"/>
      <c r="H146" s="143"/>
      <c r="I146" s="144"/>
      <c r="J146" s="145"/>
      <c r="K146" s="64"/>
      <c r="L146" s="3"/>
      <c r="M146" s="46"/>
    </row>
    <row r="147" spans="1:13" ht="12.75">
      <c r="A147" s="27" t="s">
        <v>305</v>
      </c>
      <c r="B147" s="115"/>
      <c r="C147" s="83"/>
      <c r="D147" s="122"/>
      <c r="E147" s="238"/>
      <c r="F147" s="126"/>
      <c r="G147" s="124"/>
      <c r="H147" s="127"/>
      <c r="I147" s="128"/>
      <c r="J147" s="129"/>
      <c r="K147" s="205"/>
      <c r="L147" s="206"/>
      <c r="M147" s="14"/>
    </row>
    <row r="148" spans="1:13" ht="12.75">
      <c r="A148" s="24" t="s">
        <v>242</v>
      </c>
      <c r="B148" s="115">
        <v>44.48</v>
      </c>
      <c r="C148" s="83">
        <v>95.48</v>
      </c>
      <c r="D148" s="122">
        <v>26200</v>
      </c>
      <c r="E148" s="238">
        <v>14540</v>
      </c>
      <c r="F148" s="126">
        <f aca="true" t="shared" si="45" ref="F148:F160">ROUND(D148/B148*12,1)</f>
        <v>7068.3</v>
      </c>
      <c r="G148" s="124">
        <f aca="true" t="shared" si="46" ref="G148:G160">ROUND(E148/C148*12,1)</f>
        <v>1827.4</v>
      </c>
      <c r="H148" s="127">
        <f aca="true" t="shared" si="47" ref="H148:H159">SUM(F148:G148)</f>
        <v>8895.7</v>
      </c>
      <c r="I148" s="128">
        <f aca="true" t="shared" si="48" ref="I148:I163">ROUND(H148*0.34,1)</f>
        <v>3024.5</v>
      </c>
      <c r="J148" s="129">
        <f aca="true" t="shared" si="49" ref="J148:J163">ROUND(H148*0.01,1)</f>
        <v>89</v>
      </c>
      <c r="K148" s="205">
        <v>650</v>
      </c>
      <c r="L148" s="206">
        <f aca="true" t="shared" si="50" ref="L148:L160">ROUND(0.0042*H148,1)</f>
        <v>37.4</v>
      </c>
      <c r="M148" s="14">
        <f aca="true" t="shared" si="51" ref="M148:M163">SUM(H148:L148)</f>
        <v>12696.6</v>
      </c>
    </row>
    <row r="149" spans="1:13" ht="12.75">
      <c r="A149" s="24" t="s">
        <v>244</v>
      </c>
      <c r="B149" s="115">
        <v>47.71</v>
      </c>
      <c r="C149" s="83">
        <v>95.48</v>
      </c>
      <c r="D149" s="122">
        <v>26200</v>
      </c>
      <c r="E149" s="238">
        <v>14540</v>
      </c>
      <c r="F149" s="126">
        <f t="shared" si="45"/>
        <v>6589.8</v>
      </c>
      <c r="G149" s="124">
        <f t="shared" si="46"/>
        <v>1827.4</v>
      </c>
      <c r="H149" s="127">
        <f t="shared" si="47"/>
        <v>8417.2</v>
      </c>
      <c r="I149" s="128">
        <f t="shared" si="48"/>
        <v>2861.8</v>
      </c>
      <c r="J149" s="129">
        <f t="shared" si="49"/>
        <v>84.2</v>
      </c>
      <c r="K149" s="205">
        <v>650</v>
      </c>
      <c r="L149" s="206">
        <f t="shared" si="50"/>
        <v>35.4</v>
      </c>
      <c r="M149" s="14">
        <f t="shared" si="51"/>
        <v>12048.6</v>
      </c>
    </row>
    <row r="150" spans="1:13" ht="12.75">
      <c r="A150" s="24" t="s">
        <v>144</v>
      </c>
      <c r="B150" s="115">
        <v>47.71</v>
      </c>
      <c r="C150" s="83">
        <v>95.48</v>
      </c>
      <c r="D150" s="122">
        <v>26200</v>
      </c>
      <c r="E150" s="238">
        <v>14540</v>
      </c>
      <c r="F150" s="126">
        <f t="shared" si="45"/>
        <v>6589.8</v>
      </c>
      <c r="G150" s="124">
        <f t="shared" si="46"/>
        <v>1827.4</v>
      </c>
      <c r="H150" s="127">
        <f t="shared" si="47"/>
        <v>8417.2</v>
      </c>
      <c r="I150" s="128">
        <f t="shared" si="48"/>
        <v>2861.8</v>
      </c>
      <c r="J150" s="129">
        <f t="shared" si="49"/>
        <v>84.2</v>
      </c>
      <c r="K150" s="205">
        <v>650</v>
      </c>
      <c r="L150" s="206">
        <f t="shared" si="50"/>
        <v>35.4</v>
      </c>
      <c r="M150" s="14">
        <f t="shared" si="51"/>
        <v>12048.6</v>
      </c>
    </row>
    <row r="151" spans="1:13" ht="12.75">
      <c r="A151" s="24" t="s">
        <v>304</v>
      </c>
      <c r="B151" s="115">
        <v>47.71</v>
      </c>
      <c r="C151" s="83">
        <v>95.48</v>
      </c>
      <c r="D151" s="122">
        <v>26200</v>
      </c>
      <c r="E151" s="238">
        <v>14540</v>
      </c>
      <c r="F151" s="126">
        <f t="shared" si="45"/>
        <v>6589.8</v>
      </c>
      <c r="G151" s="124">
        <f t="shared" si="46"/>
        <v>1827.4</v>
      </c>
      <c r="H151" s="127">
        <f t="shared" si="47"/>
        <v>8417.2</v>
      </c>
      <c r="I151" s="128">
        <f t="shared" si="48"/>
        <v>2861.8</v>
      </c>
      <c r="J151" s="129">
        <f t="shared" si="49"/>
        <v>84.2</v>
      </c>
      <c r="K151" s="205">
        <v>650</v>
      </c>
      <c r="L151" s="206">
        <f t="shared" si="50"/>
        <v>35.4</v>
      </c>
      <c r="M151" s="14">
        <f t="shared" si="51"/>
        <v>12048.6</v>
      </c>
    </row>
    <row r="152" spans="1:13" ht="12.75">
      <c r="A152" s="24" t="s">
        <v>246</v>
      </c>
      <c r="B152" s="115">
        <v>47.71</v>
      </c>
      <c r="C152" s="83">
        <v>95.48</v>
      </c>
      <c r="D152" s="122">
        <v>26200</v>
      </c>
      <c r="E152" s="238">
        <v>14540</v>
      </c>
      <c r="F152" s="126">
        <f t="shared" si="45"/>
        <v>6589.8</v>
      </c>
      <c r="G152" s="124">
        <f t="shared" si="46"/>
        <v>1827.4</v>
      </c>
      <c r="H152" s="127">
        <f t="shared" si="47"/>
        <v>8417.2</v>
      </c>
      <c r="I152" s="128">
        <f t="shared" si="48"/>
        <v>2861.8</v>
      </c>
      <c r="J152" s="129">
        <f t="shared" si="49"/>
        <v>84.2</v>
      </c>
      <c r="K152" s="205">
        <v>650</v>
      </c>
      <c r="L152" s="206">
        <f t="shared" si="50"/>
        <v>35.4</v>
      </c>
      <c r="M152" s="14">
        <f t="shared" si="51"/>
        <v>12048.6</v>
      </c>
    </row>
    <row r="153" spans="1:13" ht="12.75">
      <c r="A153" s="24" t="s">
        <v>248</v>
      </c>
      <c r="B153" s="115">
        <v>47.71</v>
      </c>
      <c r="C153" s="83">
        <v>95.48</v>
      </c>
      <c r="D153" s="122">
        <v>26200</v>
      </c>
      <c r="E153" s="238">
        <v>14540</v>
      </c>
      <c r="F153" s="126">
        <f t="shared" si="45"/>
        <v>6589.8</v>
      </c>
      <c r="G153" s="124">
        <f t="shared" si="46"/>
        <v>1827.4</v>
      </c>
      <c r="H153" s="127">
        <f t="shared" si="47"/>
        <v>8417.2</v>
      </c>
      <c r="I153" s="128">
        <f t="shared" si="48"/>
        <v>2861.8</v>
      </c>
      <c r="J153" s="129">
        <f t="shared" si="49"/>
        <v>84.2</v>
      </c>
      <c r="K153" s="205">
        <v>650</v>
      </c>
      <c r="L153" s="206">
        <f t="shared" si="50"/>
        <v>35.4</v>
      </c>
      <c r="M153" s="14">
        <f t="shared" si="51"/>
        <v>12048.6</v>
      </c>
    </row>
    <row r="154" spans="1:13" ht="12.75">
      <c r="A154" s="24" t="s">
        <v>249</v>
      </c>
      <c r="B154" s="115">
        <v>47.71</v>
      </c>
      <c r="C154" s="83">
        <v>95.48</v>
      </c>
      <c r="D154" s="122">
        <v>26200</v>
      </c>
      <c r="E154" s="238">
        <v>14540</v>
      </c>
      <c r="F154" s="126">
        <f t="shared" si="45"/>
        <v>6589.8</v>
      </c>
      <c r="G154" s="124">
        <f t="shared" si="46"/>
        <v>1827.4</v>
      </c>
      <c r="H154" s="127">
        <f t="shared" si="47"/>
        <v>8417.2</v>
      </c>
      <c r="I154" s="128">
        <f t="shared" si="48"/>
        <v>2861.8</v>
      </c>
      <c r="J154" s="129">
        <f t="shared" si="49"/>
        <v>84.2</v>
      </c>
      <c r="K154" s="205">
        <v>650</v>
      </c>
      <c r="L154" s="206">
        <f t="shared" si="50"/>
        <v>35.4</v>
      </c>
      <c r="M154" s="14">
        <f t="shared" si="51"/>
        <v>12048.6</v>
      </c>
    </row>
    <row r="155" spans="1:13" ht="12.75">
      <c r="A155" s="24" t="s">
        <v>250</v>
      </c>
      <c r="B155" s="115">
        <v>44.48</v>
      </c>
      <c r="C155" s="83">
        <v>95.48</v>
      </c>
      <c r="D155" s="122">
        <v>26200</v>
      </c>
      <c r="E155" s="238">
        <v>14540</v>
      </c>
      <c r="F155" s="126">
        <f t="shared" si="45"/>
        <v>7068.3</v>
      </c>
      <c r="G155" s="124">
        <f t="shared" si="46"/>
        <v>1827.4</v>
      </c>
      <c r="H155" s="127">
        <f>SUM(F155:G155)</f>
        <v>8895.7</v>
      </c>
      <c r="I155" s="128">
        <f>ROUND(H155*0.34,1)</f>
        <v>3024.5</v>
      </c>
      <c r="J155" s="129">
        <f>ROUND(H155*0.01,1)</f>
        <v>89</v>
      </c>
      <c r="K155" s="205">
        <v>650</v>
      </c>
      <c r="L155" s="206">
        <f t="shared" si="50"/>
        <v>37.4</v>
      </c>
      <c r="M155" s="14">
        <f>SUM(H155:L155)</f>
        <v>12696.6</v>
      </c>
    </row>
    <row r="156" spans="1:13" ht="12.75">
      <c r="A156" s="24" t="s">
        <v>255</v>
      </c>
      <c r="B156" s="115">
        <v>47.71</v>
      </c>
      <c r="C156" s="83">
        <v>95.48</v>
      </c>
      <c r="D156" s="122">
        <v>26200</v>
      </c>
      <c r="E156" s="238">
        <v>14540</v>
      </c>
      <c r="F156" s="126">
        <f t="shared" si="45"/>
        <v>6589.8</v>
      </c>
      <c r="G156" s="124">
        <f t="shared" si="46"/>
        <v>1827.4</v>
      </c>
      <c r="H156" s="127">
        <f t="shared" si="47"/>
        <v>8417.2</v>
      </c>
      <c r="I156" s="128">
        <f t="shared" si="48"/>
        <v>2861.8</v>
      </c>
      <c r="J156" s="129">
        <f t="shared" si="49"/>
        <v>84.2</v>
      </c>
      <c r="K156" s="205">
        <v>650</v>
      </c>
      <c r="L156" s="206">
        <f t="shared" si="50"/>
        <v>35.4</v>
      </c>
      <c r="M156" s="14">
        <f t="shared" si="51"/>
        <v>12048.6</v>
      </c>
    </row>
    <row r="157" spans="1:13" ht="12.75">
      <c r="A157" s="24" t="s">
        <v>261</v>
      </c>
      <c r="B157" s="115">
        <v>47.71</v>
      </c>
      <c r="C157" s="83">
        <v>95.48</v>
      </c>
      <c r="D157" s="122">
        <v>26200</v>
      </c>
      <c r="E157" s="238">
        <v>14540</v>
      </c>
      <c r="F157" s="126">
        <f t="shared" si="45"/>
        <v>6589.8</v>
      </c>
      <c r="G157" s="124">
        <f t="shared" si="46"/>
        <v>1827.4</v>
      </c>
      <c r="H157" s="127">
        <f t="shared" si="47"/>
        <v>8417.2</v>
      </c>
      <c r="I157" s="128">
        <f t="shared" si="48"/>
        <v>2861.8</v>
      </c>
      <c r="J157" s="129">
        <f t="shared" si="49"/>
        <v>84.2</v>
      </c>
      <c r="K157" s="205">
        <v>650</v>
      </c>
      <c r="L157" s="206">
        <f t="shared" si="50"/>
        <v>35.4</v>
      </c>
      <c r="M157" s="14">
        <f t="shared" si="51"/>
        <v>12048.6</v>
      </c>
    </row>
    <row r="158" spans="1:13" ht="12.75">
      <c r="A158" s="24" t="s">
        <v>262</v>
      </c>
      <c r="B158" s="115">
        <v>47.71</v>
      </c>
      <c r="C158" s="83">
        <v>95.48</v>
      </c>
      <c r="D158" s="122">
        <v>26200</v>
      </c>
      <c r="E158" s="238">
        <v>14540</v>
      </c>
      <c r="F158" s="126">
        <f t="shared" si="45"/>
        <v>6589.8</v>
      </c>
      <c r="G158" s="124">
        <f t="shared" si="46"/>
        <v>1827.4</v>
      </c>
      <c r="H158" s="127">
        <f t="shared" si="47"/>
        <v>8417.2</v>
      </c>
      <c r="I158" s="128">
        <f t="shared" si="48"/>
        <v>2861.8</v>
      </c>
      <c r="J158" s="129">
        <f t="shared" si="49"/>
        <v>84.2</v>
      </c>
      <c r="K158" s="205">
        <v>650</v>
      </c>
      <c r="L158" s="206">
        <f t="shared" si="50"/>
        <v>35.4</v>
      </c>
      <c r="M158" s="14">
        <f t="shared" si="51"/>
        <v>12048.6</v>
      </c>
    </row>
    <row r="159" spans="1:13" ht="12.75">
      <c r="A159" s="24" t="s">
        <v>264</v>
      </c>
      <c r="B159" s="115">
        <v>47.71</v>
      </c>
      <c r="C159" s="83">
        <v>95.48</v>
      </c>
      <c r="D159" s="122">
        <v>26200</v>
      </c>
      <c r="E159" s="238">
        <v>14540</v>
      </c>
      <c r="F159" s="126">
        <f t="shared" si="45"/>
        <v>6589.8</v>
      </c>
      <c r="G159" s="124">
        <f t="shared" si="46"/>
        <v>1827.4</v>
      </c>
      <c r="H159" s="127">
        <f t="shared" si="47"/>
        <v>8417.2</v>
      </c>
      <c r="I159" s="128">
        <f t="shared" si="48"/>
        <v>2861.8</v>
      </c>
      <c r="J159" s="129">
        <f t="shared" si="49"/>
        <v>84.2</v>
      </c>
      <c r="K159" s="205">
        <v>650</v>
      </c>
      <c r="L159" s="206">
        <f t="shared" si="50"/>
        <v>35.4</v>
      </c>
      <c r="M159" s="14">
        <f t="shared" si="51"/>
        <v>12048.6</v>
      </c>
    </row>
    <row r="160" spans="1:13" ht="12.75">
      <c r="A160" s="24" t="s">
        <v>210</v>
      </c>
      <c r="B160" s="115">
        <v>43.73</v>
      </c>
      <c r="C160" s="83">
        <v>95.48</v>
      </c>
      <c r="D160" s="122">
        <v>26200</v>
      </c>
      <c r="E160" s="238">
        <v>14540</v>
      </c>
      <c r="F160" s="126">
        <f t="shared" si="45"/>
        <v>7189.6</v>
      </c>
      <c r="G160" s="124">
        <f t="shared" si="46"/>
        <v>1827.4</v>
      </c>
      <c r="H160" s="127">
        <f>SUM(F160:G160)</f>
        <v>9017</v>
      </c>
      <c r="I160" s="128">
        <f>ROUND(H160*0.34,1)</f>
        <v>3065.8</v>
      </c>
      <c r="J160" s="129">
        <f>ROUND(H160*0.01,1)</f>
        <v>90.2</v>
      </c>
      <c r="K160" s="205">
        <v>650</v>
      </c>
      <c r="L160" s="206">
        <f t="shared" si="50"/>
        <v>37.9</v>
      </c>
      <c r="M160" s="14">
        <f>SUM(H160:L160)</f>
        <v>12860.9</v>
      </c>
    </row>
    <row r="161" spans="1:13" s="48" customFormat="1" ht="6.75" customHeight="1">
      <c r="A161" s="211"/>
      <c r="B161" s="119"/>
      <c r="C161" s="121"/>
      <c r="D161" s="122"/>
      <c r="E161" s="240"/>
      <c r="F161" s="123"/>
      <c r="G161" s="124"/>
      <c r="H161" s="125"/>
      <c r="I161" s="123"/>
      <c r="J161" s="123"/>
      <c r="K161" s="212"/>
      <c r="L161" s="212"/>
      <c r="M161" s="213"/>
    </row>
    <row r="162" spans="1:13" ht="12.75">
      <c r="A162" s="29" t="s">
        <v>265</v>
      </c>
      <c r="B162" s="115">
        <v>10.93</v>
      </c>
      <c r="C162" s="83">
        <v>46.23</v>
      </c>
      <c r="D162" s="122">
        <v>26200</v>
      </c>
      <c r="E162" s="238">
        <v>14540</v>
      </c>
      <c r="F162" s="126">
        <f>ROUND(D162/B162*12,1)</f>
        <v>28764.9</v>
      </c>
      <c r="G162" s="124">
        <f>ROUND(E162/C162*12,1)</f>
        <v>3774.2</v>
      </c>
      <c r="H162" s="127">
        <f>SUM(F162:G162)</f>
        <v>32539.100000000002</v>
      </c>
      <c r="I162" s="128">
        <f t="shared" si="48"/>
        <v>11063.3</v>
      </c>
      <c r="J162" s="129">
        <f t="shared" si="49"/>
        <v>325.4</v>
      </c>
      <c r="K162" s="205">
        <v>650</v>
      </c>
      <c r="L162" s="206">
        <f>ROUND(0.0042*H162,1)</f>
        <v>136.7</v>
      </c>
      <c r="M162" s="14">
        <f t="shared" si="51"/>
        <v>44714.5</v>
      </c>
    </row>
    <row r="163" spans="1:13" ht="12.75">
      <c r="A163" s="29" t="s">
        <v>266</v>
      </c>
      <c r="B163" s="115">
        <v>10.5</v>
      </c>
      <c r="C163" s="83">
        <v>46.23</v>
      </c>
      <c r="D163" s="122">
        <v>26200</v>
      </c>
      <c r="E163" s="238">
        <v>14540</v>
      </c>
      <c r="F163" s="126">
        <f>ROUND(D163/B163*12,1)</f>
        <v>29942.9</v>
      </c>
      <c r="G163" s="124">
        <f>ROUND(E163/C163*12,1)</f>
        <v>3774.2</v>
      </c>
      <c r="H163" s="127">
        <f>SUM(F163:G163)</f>
        <v>33717.1</v>
      </c>
      <c r="I163" s="128">
        <f t="shared" si="48"/>
        <v>11463.8</v>
      </c>
      <c r="J163" s="129">
        <f t="shared" si="49"/>
        <v>337.2</v>
      </c>
      <c r="K163" s="205">
        <v>650</v>
      </c>
      <c r="L163" s="206">
        <f>ROUND(0.0042*H163,1)</f>
        <v>141.6</v>
      </c>
      <c r="M163" s="14">
        <f t="shared" si="51"/>
        <v>46309.69999999999</v>
      </c>
    </row>
    <row r="164" spans="1:13" ht="13.5" thickBot="1">
      <c r="A164" s="26" t="s">
        <v>119</v>
      </c>
      <c r="B164" s="135"/>
      <c r="C164" s="84"/>
      <c r="D164" s="104"/>
      <c r="E164" s="235"/>
      <c r="F164" s="136"/>
      <c r="G164" s="137"/>
      <c r="H164" s="138"/>
      <c r="I164" s="139"/>
      <c r="J164" s="140"/>
      <c r="K164" s="63"/>
      <c r="L164" s="74"/>
      <c r="M164" s="12"/>
    </row>
    <row r="165" spans="1:13" ht="12.75">
      <c r="A165" s="4" t="s">
        <v>165</v>
      </c>
      <c r="B165" s="162"/>
      <c r="C165" s="163"/>
      <c r="D165" s="97"/>
      <c r="E165" s="244"/>
      <c r="F165" s="164"/>
      <c r="G165" s="165"/>
      <c r="H165" s="166"/>
      <c r="I165" s="167"/>
      <c r="J165" s="168"/>
      <c r="K165" s="209"/>
      <c r="L165" s="210"/>
      <c r="M165" s="11"/>
    </row>
    <row r="166" spans="1:13" ht="12.75">
      <c r="A166" s="24" t="s">
        <v>241</v>
      </c>
      <c r="B166" s="109">
        <v>23.17</v>
      </c>
      <c r="C166" s="82">
        <v>37.19</v>
      </c>
      <c r="D166" s="104">
        <v>23830</v>
      </c>
      <c r="E166" s="235">
        <v>14730</v>
      </c>
      <c r="F166" s="136">
        <f aca="true" t="shared" si="52" ref="F166:F177">ROUND(D166/B166*12,1)</f>
        <v>12341.8</v>
      </c>
      <c r="G166" s="137">
        <f aca="true" t="shared" si="53" ref="G166:G177">ROUND(E166/C166*12,1)</f>
        <v>4752.9</v>
      </c>
      <c r="H166" s="138">
        <f aca="true" t="shared" si="54" ref="H166:H177">SUM(F166:G166)</f>
        <v>17094.699999999997</v>
      </c>
      <c r="I166" s="139">
        <f aca="true" t="shared" si="55" ref="I166:I177">ROUND(H166*0.34,1)</f>
        <v>5812.2</v>
      </c>
      <c r="J166" s="140">
        <f aca="true" t="shared" si="56" ref="J166:J177">ROUND(H166*0.01,1)</f>
        <v>170.9</v>
      </c>
      <c r="K166" s="63">
        <v>0</v>
      </c>
      <c r="L166" s="74">
        <f aca="true" t="shared" si="57" ref="L166:L177">ROUND(0.0042*H166,1)</f>
        <v>71.8</v>
      </c>
      <c r="M166" s="12">
        <f aca="true" t="shared" si="58" ref="M166:M177">SUM(H166:L166)</f>
        <v>23149.6</v>
      </c>
    </row>
    <row r="167" spans="1:13" ht="12.75">
      <c r="A167" s="6" t="s">
        <v>278</v>
      </c>
      <c r="B167" s="115">
        <v>23.17</v>
      </c>
      <c r="C167" s="83">
        <v>37.19</v>
      </c>
      <c r="D167" s="122">
        <v>23830</v>
      </c>
      <c r="E167" s="238">
        <v>14730</v>
      </c>
      <c r="F167" s="126">
        <f t="shared" si="52"/>
        <v>12341.8</v>
      </c>
      <c r="G167" s="124">
        <f t="shared" si="53"/>
        <v>4752.9</v>
      </c>
      <c r="H167" s="127">
        <f t="shared" si="54"/>
        <v>17094.699999999997</v>
      </c>
      <c r="I167" s="128">
        <f t="shared" si="55"/>
        <v>5812.2</v>
      </c>
      <c r="J167" s="129">
        <f t="shared" si="56"/>
        <v>170.9</v>
      </c>
      <c r="K167" s="205">
        <v>0</v>
      </c>
      <c r="L167" s="206">
        <f t="shared" si="57"/>
        <v>71.8</v>
      </c>
      <c r="M167" s="14">
        <f t="shared" si="58"/>
        <v>23149.6</v>
      </c>
    </row>
    <row r="168" spans="1:13" ht="12.75">
      <c r="A168" s="6" t="s">
        <v>191</v>
      </c>
      <c r="B168" s="115">
        <v>14.9</v>
      </c>
      <c r="C168" s="83">
        <v>31.16</v>
      </c>
      <c r="D168" s="122">
        <v>23830</v>
      </c>
      <c r="E168" s="238">
        <v>14730</v>
      </c>
      <c r="F168" s="126">
        <f t="shared" si="52"/>
        <v>19191.9</v>
      </c>
      <c r="G168" s="124">
        <f t="shared" si="53"/>
        <v>5672.7</v>
      </c>
      <c r="H168" s="127">
        <f t="shared" si="54"/>
        <v>24864.600000000002</v>
      </c>
      <c r="I168" s="128">
        <f t="shared" si="55"/>
        <v>8454</v>
      </c>
      <c r="J168" s="129">
        <f t="shared" si="56"/>
        <v>248.6</v>
      </c>
      <c r="K168" s="205">
        <v>0</v>
      </c>
      <c r="L168" s="206">
        <f t="shared" si="57"/>
        <v>104.4</v>
      </c>
      <c r="M168" s="14">
        <f t="shared" si="58"/>
        <v>33671.600000000006</v>
      </c>
    </row>
    <row r="169" spans="1:13" ht="12.75">
      <c r="A169" s="6" t="s">
        <v>181</v>
      </c>
      <c r="B169" s="115">
        <v>14.9</v>
      </c>
      <c r="C169" s="83">
        <v>31.16</v>
      </c>
      <c r="D169" s="122">
        <v>23830</v>
      </c>
      <c r="E169" s="238">
        <v>14730</v>
      </c>
      <c r="F169" s="126">
        <f t="shared" si="52"/>
        <v>19191.9</v>
      </c>
      <c r="G169" s="124">
        <f t="shared" si="53"/>
        <v>5672.7</v>
      </c>
      <c r="H169" s="127">
        <f t="shared" si="54"/>
        <v>24864.600000000002</v>
      </c>
      <c r="I169" s="128">
        <f t="shared" si="55"/>
        <v>8454</v>
      </c>
      <c r="J169" s="129">
        <f t="shared" si="56"/>
        <v>248.6</v>
      </c>
      <c r="K169" s="205">
        <v>0</v>
      </c>
      <c r="L169" s="206">
        <f t="shared" si="57"/>
        <v>104.4</v>
      </c>
      <c r="M169" s="14">
        <f t="shared" si="58"/>
        <v>33671.600000000006</v>
      </c>
    </row>
    <row r="170" spans="1:13" ht="12.75">
      <c r="A170" s="6" t="s">
        <v>182</v>
      </c>
      <c r="B170" s="115">
        <v>14.9</v>
      </c>
      <c r="C170" s="83">
        <v>31.16</v>
      </c>
      <c r="D170" s="122">
        <v>23830</v>
      </c>
      <c r="E170" s="238">
        <v>14730</v>
      </c>
      <c r="F170" s="126">
        <f t="shared" si="52"/>
        <v>19191.9</v>
      </c>
      <c r="G170" s="124">
        <f t="shared" si="53"/>
        <v>5672.7</v>
      </c>
      <c r="H170" s="127">
        <f>SUM(F170:G170)</f>
        <v>24864.600000000002</v>
      </c>
      <c r="I170" s="128">
        <f t="shared" si="55"/>
        <v>8454</v>
      </c>
      <c r="J170" s="129">
        <f t="shared" si="56"/>
        <v>248.6</v>
      </c>
      <c r="K170" s="205">
        <v>0</v>
      </c>
      <c r="L170" s="206">
        <f t="shared" si="57"/>
        <v>104.4</v>
      </c>
      <c r="M170" s="14">
        <f>SUM(H170:L170)</f>
        <v>33671.600000000006</v>
      </c>
    </row>
    <row r="171" spans="1:13" ht="12.75">
      <c r="A171" s="6" t="s">
        <v>253</v>
      </c>
      <c r="B171" s="115">
        <v>28.34</v>
      </c>
      <c r="C171" s="83">
        <v>37.19</v>
      </c>
      <c r="D171" s="122">
        <v>23830</v>
      </c>
      <c r="E171" s="238">
        <v>14730</v>
      </c>
      <c r="F171" s="126">
        <f t="shared" si="52"/>
        <v>10090.3</v>
      </c>
      <c r="G171" s="124">
        <f t="shared" si="53"/>
        <v>4752.9</v>
      </c>
      <c r="H171" s="127">
        <f>SUM(F171:G171)</f>
        <v>14843.199999999999</v>
      </c>
      <c r="I171" s="128">
        <f t="shared" si="55"/>
        <v>5046.7</v>
      </c>
      <c r="J171" s="129">
        <f t="shared" si="56"/>
        <v>148.4</v>
      </c>
      <c r="K171" s="205">
        <v>0</v>
      </c>
      <c r="L171" s="206">
        <f t="shared" si="57"/>
        <v>62.3</v>
      </c>
      <c r="M171" s="14">
        <f>SUM(H171:L171)</f>
        <v>20100.6</v>
      </c>
    </row>
    <row r="172" spans="1:13" ht="12.75">
      <c r="A172" s="6" t="s">
        <v>252</v>
      </c>
      <c r="B172" s="115">
        <v>24.54</v>
      </c>
      <c r="C172" s="83">
        <v>37.19</v>
      </c>
      <c r="D172" s="122">
        <v>23830</v>
      </c>
      <c r="E172" s="238">
        <v>14730</v>
      </c>
      <c r="F172" s="126">
        <f t="shared" si="52"/>
        <v>11652.8</v>
      </c>
      <c r="G172" s="124">
        <f t="shared" si="53"/>
        <v>4752.9</v>
      </c>
      <c r="H172" s="127">
        <f t="shared" si="54"/>
        <v>16405.699999999997</v>
      </c>
      <c r="I172" s="128">
        <f t="shared" si="55"/>
        <v>5577.9</v>
      </c>
      <c r="J172" s="129">
        <f t="shared" si="56"/>
        <v>164.1</v>
      </c>
      <c r="K172" s="205">
        <v>0</v>
      </c>
      <c r="L172" s="206">
        <f t="shared" si="57"/>
        <v>68.9</v>
      </c>
      <c r="M172" s="14">
        <f t="shared" si="58"/>
        <v>22216.6</v>
      </c>
    </row>
    <row r="173" spans="1:13" ht="12.75">
      <c r="A173" s="6" t="s">
        <v>292</v>
      </c>
      <c r="B173" s="115">
        <v>35.67</v>
      </c>
      <c r="C173" s="83">
        <v>44.22</v>
      </c>
      <c r="D173" s="122">
        <v>23830</v>
      </c>
      <c r="E173" s="238">
        <v>14730</v>
      </c>
      <c r="F173" s="126">
        <f t="shared" si="52"/>
        <v>8016.8</v>
      </c>
      <c r="G173" s="124">
        <f t="shared" si="53"/>
        <v>3997.3</v>
      </c>
      <c r="H173" s="127">
        <f t="shared" si="54"/>
        <v>12014.1</v>
      </c>
      <c r="I173" s="128">
        <f t="shared" si="55"/>
        <v>4084.8</v>
      </c>
      <c r="J173" s="129">
        <f t="shared" si="56"/>
        <v>120.1</v>
      </c>
      <c r="K173" s="205">
        <v>0</v>
      </c>
      <c r="L173" s="206">
        <f t="shared" si="57"/>
        <v>50.5</v>
      </c>
      <c r="M173" s="14">
        <f t="shared" si="58"/>
        <v>16269.500000000002</v>
      </c>
    </row>
    <row r="174" spans="1:13" ht="12.75">
      <c r="A174" s="6" t="s">
        <v>183</v>
      </c>
      <c r="B174" s="115">
        <v>35.67</v>
      </c>
      <c r="C174" s="83">
        <v>63.32</v>
      </c>
      <c r="D174" s="122">
        <v>23830</v>
      </c>
      <c r="E174" s="238">
        <v>14730</v>
      </c>
      <c r="F174" s="126">
        <f t="shared" si="52"/>
        <v>8016.8</v>
      </c>
      <c r="G174" s="124">
        <f t="shared" si="53"/>
        <v>2791.5</v>
      </c>
      <c r="H174" s="127">
        <f t="shared" si="54"/>
        <v>10808.3</v>
      </c>
      <c r="I174" s="128">
        <f t="shared" si="55"/>
        <v>3674.8</v>
      </c>
      <c r="J174" s="129">
        <f t="shared" si="56"/>
        <v>108.1</v>
      </c>
      <c r="K174" s="205">
        <v>0</v>
      </c>
      <c r="L174" s="206">
        <f t="shared" si="57"/>
        <v>45.4</v>
      </c>
      <c r="M174" s="14">
        <f t="shared" si="58"/>
        <v>14636.599999999999</v>
      </c>
    </row>
    <row r="175" spans="1:13" ht="12.75">
      <c r="A175" s="6" t="s">
        <v>263</v>
      </c>
      <c r="B175" s="115">
        <v>32.49</v>
      </c>
      <c r="C175" s="83">
        <v>44.22</v>
      </c>
      <c r="D175" s="122">
        <v>23830</v>
      </c>
      <c r="E175" s="238">
        <v>14730</v>
      </c>
      <c r="F175" s="126">
        <f t="shared" si="52"/>
        <v>8801.5</v>
      </c>
      <c r="G175" s="124">
        <f t="shared" si="53"/>
        <v>3997.3</v>
      </c>
      <c r="H175" s="127">
        <f t="shared" si="54"/>
        <v>12798.8</v>
      </c>
      <c r="I175" s="128">
        <f t="shared" si="55"/>
        <v>4351.6</v>
      </c>
      <c r="J175" s="129">
        <f t="shared" si="56"/>
        <v>128</v>
      </c>
      <c r="K175" s="205">
        <v>0</v>
      </c>
      <c r="L175" s="206">
        <f t="shared" si="57"/>
        <v>53.8</v>
      </c>
      <c r="M175" s="14">
        <f t="shared" si="58"/>
        <v>17332.2</v>
      </c>
    </row>
    <row r="176" spans="1:13" ht="12.75">
      <c r="A176" s="24" t="s">
        <v>269</v>
      </c>
      <c r="B176" s="115">
        <v>14.89</v>
      </c>
      <c r="C176" s="83">
        <v>37.19</v>
      </c>
      <c r="D176" s="122">
        <v>23830</v>
      </c>
      <c r="E176" s="238">
        <v>14730</v>
      </c>
      <c r="F176" s="126">
        <f t="shared" si="52"/>
        <v>19204.8</v>
      </c>
      <c r="G176" s="124">
        <f t="shared" si="53"/>
        <v>4752.9</v>
      </c>
      <c r="H176" s="127">
        <f>SUM(F176:G176)</f>
        <v>23957.699999999997</v>
      </c>
      <c r="I176" s="128">
        <f t="shared" si="55"/>
        <v>8145.6</v>
      </c>
      <c r="J176" s="129">
        <f t="shared" si="56"/>
        <v>239.6</v>
      </c>
      <c r="K176" s="205">
        <v>0</v>
      </c>
      <c r="L176" s="206">
        <f t="shared" si="57"/>
        <v>100.6</v>
      </c>
      <c r="M176" s="14">
        <f>SUM(H176:L176)</f>
        <v>32443.499999999993</v>
      </c>
    </row>
    <row r="177" spans="1:13" ht="12.75">
      <c r="A177" s="24" t="s">
        <v>270</v>
      </c>
      <c r="B177" s="115">
        <v>14.89</v>
      </c>
      <c r="C177" s="83">
        <v>37.19</v>
      </c>
      <c r="D177" s="122">
        <v>23830</v>
      </c>
      <c r="E177" s="238">
        <v>14730</v>
      </c>
      <c r="F177" s="126">
        <f t="shared" si="52"/>
        <v>19204.8</v>
      </c>
      <c r="G177" s="124">
        <f t="shared" si="53"/>
        <v>4752.9</v>
      </c>
      <c r="H177" s="127">
        <f t="shared" si="54"/>
        <v>23957.699999999997</v>
      </c>
      <c r="I177" s="128">
        <f t="shared" si="55"/>
        <v>8145.6</v>
      </c>
      <c r="J177" s="129">
        <f t="shared" si="56"/>
        <v>239.6</v>
      </c>
      <c r="K177" s="205">
        <v>0</v>
      </c>
      <c r="L177" s="206">
        <f t="shared" si="57"/>
        <v>100.6</v>
      </c>
      <c r="M177" s="14">
        <f t="shared" si="58"/>
        <v>32443.499999999993</v>
      </c>
    </row>
    <row r="178" spans="1:13" ht="13.5" thickBot="1">
      <c r="A178" s="7" t="s">
        <v>119</v>
      </c>
      <c r="B178" s="154"/>
      <c r="C178" s="155"/>
      <c r="D178" s="156"/>
      <c r="E178" s="243"/>
      <c r="F178" s="157"/>
      <c r="G178" s="158"/>
      <c r="H178" s="159"/>
      <c r="I178" s="160"/>
      <c r="J178" s="161"/>
      <c r="K178" s="207"/>
      <c r="L178" s="208"/>
      <c r="M178" s="42"/>
    </row>
    <row r="179" spans="1:13" ht="12.75">
      <c r="A179" s="78" t="s">
        <v>166</v>
      </c>
      <c r="B179" s="135"/>
      <c r="C179" s="84"/>
      <c r="D179" s="104"/>
      <c r="E179" s="235"/>
      <c r="F179" s="136"/>
      <c r="G179" s="137"/>
      <c r="H179" s="138"/>
      <c r="I179" s="139"/>
      <c r="J179" s="140"/>
      <c r="K179" s="63"/>
      <c r="L179" s="74"/>
      <c r="M179" s="12"/>
    </row>
    <row r="180" spans="1:13" ht="12.75">
      <c r="A180" s="5" t="s">
        <v>22</v>
      </c>
      <c r="B180" s="109"/>
      <c r="C180" s="82"/>
      <c r="D180" s="104"/>
      <c r="E180" s="235"/>
      <c r="F180" s="136"/>
      <c r="G180" s="137"/>
      <c r="H180" s="138"/>
      <c r="I180" s="139"/>
      <c r="J180" s="140"/>
      <c r="K180" s="214"/>
      <c r="L180" s="74"/>
      <c r="M180" s="12"/>
    </row>
    <row r="181" spans="1:13" ht="12.75">
      <c r="A181" s="75" t="s">
        <v>280</v>
      </c>
      <c r="B181" s="115">
        <v>21.28</v>
      </c>
      <c r="C181" s="83">
        <v>31.16</v>
      </c>
      <c r="D181" s="122">
        <v>23830</v>
      </c>
      <c r="E181" s="238">
        <v>14730</v>
      </c>
      <c r="F181" s="126">
        <f aca="true" t="shared" si="59" ref="F181:G187">ROUND(D181/B181*12,1)</f>
        <v>13438</v>
      </c>
      <c r="G181" s="124">
        <f t="shared" si="59"/>
        <v>5672.7</v>
      </c>
      <c r="H181" s="127">
        <f aca="true" t="shared" si="60" ref="H181:H187">SUM(F181:G181)</f>
        <v>19110.7</v>
      </c>
      <c r="I181" s="128">
        <f aca="true" t="shared" si="61" ref="I181:I187">ROUND(H181*0.34,1)</f>
        <v>6497.6</v>
      </c>
      <c r="J181" s="129">
        <f aca="true" t="shared" si="62" ref="J181:J187">ROUND(H181*0.01,1)</f>
        <v>191.1</v>
      </c>
      <c r="K181" s="64">
        <v>0</v>
      </c>
      <c r="L181" s="206">
        <f aca="true" t="shared" si="63" ref="L181:L187">ROUND(0.0042*H181,1)</f>
        <v>80.3</v>
      </c>
      <c r="M181" s="14">
        <f aca="true" t="shared" si="64" ref="M181:M187">SUM(H181:L181)</f>
        <v>25879.7</v>
      </c>
    </row>
    <row r="182" spans="1:13" ht="12.75">
      <c r="A182" s="5" t="s">
        <v>142</v>
      </c>
      <c r="B182" s="115">
        <v>18.58</v>
      </c>
      <c r="C182" s="83">
        <v>31.16</v>
      </c>
      <c r="D182" s="122">
        <v>23830</v>
      </c>
      <c r="E182" s="238">
        <v>14730</v>
      </c>
      <c r="F182" s="126">
        <f t="shared" si="59"/>
        <v>15390.7</v>
      </c>
      <c r="G182" s="124">
        <f t="shared" si="59"/>
        <v>5672.7</v>
      </c>
      <c r="H182" s="127">
        <f t="shared" si="60"/>
        <v>21063.4</v>
      </c>
      <c r="I182" s="128">
        <f t="shared" si="61"/>
        <v>7161.6</v>
      </c>
      <c r="J182" s="129">
        <f t="shared" si="62"/>
        <v>210.6</v>
      </c>
      <c r="K182" s="64">
        <v>0</v>
      </c>
      <c r="L182" s="206">
        <f t="shared" si="63"/>
        <v>88.5</v>
      </c>
      <c r="M182" s="14">
        <f t="shared" si="64"/>
        <v>28524.1</v>
      </c>
    </row>
    <row r="183" spans="1:13" ht="12.75">
      <c r="A183" s="5" t="s">
        <v>293</v>
      </c>
      <c r="B183" s="115">
        <v>21.28</v>
      </c>
      <c r="C183" s="83">
        <v>31.16</v>
      </c>
      <c r="D183" s="122">
        <v>23830</v>
      </c>
      <c r="E183" s="238">
        <v>14730</v>
      </c>
      <c r="F183" s="126">
        <f t="shared" si="59"/>
        <v>13438</v>
      </c>
      <c r="G183" s="124">
        <f t="shared" si="59"/>
        <v>5672.7</v>
      </c>
      <c r="H183" s="127">
        <f t="shared" si="60"/>
        <v>19110.7</v>
      </c>
      <c r="I183" s="128">
        <f t="shared" si="61"/>
        <v>6497.6</v>
      </c>
      <c r="J183" s="129">
        <f t="shared" si="62"/>
        <v>191.1</v>
      </c>
      <c r="K183" s="64">
        <v>0</v>
      </c>
      <c r="L183" s="206">
        <f t="shared" si="63"/>
        <v>80.3</v>
      </c>
      <c r="M183" s="14">
        <f t="shared" si="64"/>
        <v>25879.7</v>
      </c>
    </row>
    <row r="184" spans="1:13" ht="12.75">
      <c r="A184" s="5" t="s">
        <v>143</v>
      </c>
      <c r="B184" s="115">
        <v>21.28</v>
      </c>
      <c r="C184" s="83">
        <v>31.16</v>
      </c>
      <c r="D184" s="122">
        <v>23830</v>
      </c>
      <c r="E184" s="238">
        <v>14730</v>
      </c>
      <c r="F184" s="126">
        <f t="shared" si="59"/>
        <v>13438</v>
      </c>
      <c r="G184" s="124">
        <f t="shared" si="59"/>
        <v>5672.7</v>
      </c>
      <c r="H184" s="127">
        <f t="shared" si="60"/>
        <v>19110.7</v>
      </c>
      <c r="I184" s="128">
        <f t="shared" si="61"/>
        <v>6497.6</v>
      </c>
      <c r="J184" s="129">
        <f t="shared" si="62"/>
        <v>191.1</v>
      </c>
      <c r="K184" s="64">
        <v>0</v>
      </c>
      <c r="L184" s="206">
        <f t="shared" si="63"/>
        <v>80.3</v>
      </c>
      <c r="M184" s="14">
        <f t="shared" si="64"/>
        <v>25879.7</v>
      </c>
    </row>
    <row r="185" spans="1:13" ht="12.75">
      <c r="A185" s="5" t="s">
        <v>184</v>
      </c>
      <c r="B185" s="115">
        <v>21.28</v>
      </c>
      <c r="C185" s="83">
        <v>31.16</v>
      </c>
      <c r="D185" s="122">
        <v>23830</v>
      </c>
      <c r="E185" s="238">
        <v>14730</v>
      </c>
      <c r="F185" s="126">
        <f t="shared" si="59"/>
        <v>13438</v>
      </c>
      <c r="G185" s="124">
        <f t="shared" si="59"/>
        <v>5672.7</v>
      </c>
      <c r="H185" s="127">
        <f t="shared" si="60"/>
        <v>19110.7</v>
      </c>
      <c r="I185" s="128">
        <f t="shared" si="61"/>
        <v>6497.6</v>
      </c>
      <c r="J185" s="129">
        <f t="shared" si="62"/>
        <v>191.1</v>
      </c>
      <c r="K185" s="64">
        <v>0</v>
      </c>
      <c r="L185" s="206">
        <f t="shared" si="63"/>
        <v>80.3</v>
      </c>
      <c r="M185" s="14">
        <f t="shared" si="64"/>
        <v>25879.7</v>
      </c>
    </row>
    <row r="186" spans="1:13" ht="12.75">
      <c r="A186" s="75" t="s">
        <v>282</v>
      </c>
      <c r="B186" s="115">
        <v>21.28</v>
      </c>
      <c r="C186" s="83">
        <v>44.22</v>
      </c>
      <c r="D186" s="122">
        <v>23830</v>
      </c>
      <c r="E186" s="238">
        <v>14730</v>
      </c>
      <c r="F186" s="126">
        <f t="shared" si="59"/>
        <v>13438</v>
      </c>
      <c r="G186" s="124">
        <f t="shared" si="59"/>
        <v>3997.3</v>
      </c>
      <c r="H186" s="127">
        <f t="shared" si="60"/>
        <v>17435.3</v>
      </c>
      <c r="I186" s="128">
        <f t="shared" si="61"/>
        <v>5928</v>
      </c>
      <c r="J186" s="129">
        <f t="shared" si="62"/>
        <v>174.4</v>
      </c>
      <c r="K186" s="64">
        <v>0</v>
      </c>
      <c r="L186" s="206">
        <f t="shared" si="63"/>
        <v>73.2</v>
      </c>
      <c r="M186" s="14">
        <f t="shared" si="64"/>
        <v>23610.9</v>
      </c>
    </row>
    <row r="187" spans="1:13" ht="12.75">
      <c r="A187" s="24" t="s">
        <v>283</v>
      </c>
      <c r="B187" s="115">
        <v>16.58</v>
      </c>
      <c r="C187" s="83">
        <v>37.19</v>
      </c>
      <c r="D187" s="122">
        <v>23830</v>
      </c>
      <c r="E187" s="238">
        <v>14730</v>
      </c>
      <c r="F187" s="126">
        <f t="shared" si="59"/>
        <v>17247.3</v>
      </c>
      <c r="G187" s="124">
        <f t="shared" si="59"/>
        <v>4752.9</v>
      </c>
      <c r="H187" s="127">
        <f t="shared" si="60"/>
        <v>22000.199999999997</v>
      </c>
      <c r="I187" s="128">
        <f t="shared" si="61"/>
        <v>7480.1</v>
      </c>
      <c r="J187" s="129">
        <f t="shared" si="62"/>
        <v>220</v>
      </c>
      <c r="K187" s="64">
        <v>0</v>
      </c>
      <c r="L187" s="206">
        <f t="shared" si="63"/>
        <v>92.4</v>
      </c>
      <c r="M187" s="14">
        <f t="shared" si="64"/>
        <v>29792.699999999997</v>
      </c>
    </row>
    <row r="188" spans="1:13" ht="12.75">
      <c r="A188" s="5" t="s">
        <v>23</v>
      </c>
      <c r="B188" s="115"/>
      <c r="C188" s="83"/>
      <c r="D188" s="122"/>
      <c r="E188" s="238"/>
      <c r="F188" s="126"/>
      <c r="G188" s="124"/>
      <c r="H188" s="127"/>
      <c r="I188" s="128"/>
      <c r="J188" s="129"/>
      <c r="K188" s="205"/>
      <c r="L188" s="206"/>
      <c r="M188" s="14"/>
    </row>
    <row r="189" spans="1:13" ht="12.75">
      <c r="A189" s="53" t="s">
        <v>294</v>
      </c>
      <c r="B189" s="115">
        <v>17.65</v>
      </c>
      <c r="C189" s="83">
        <v>37.19</v>
      </c>
      <c r="D189" s="122">
        <v>23830</v>
      </c>
      <c r="E189" s="238">
        <v>14730</v>
      </c>
      <c r="F189" s="126">
        <f aca="true" t="shared" si="65" ref="F189:G192">ROUND(D189/B189*12,1)</f>
        <v>16201.7</v>
      </c>
      <c r="G189" s="124">
        <f t="shared" si="65"/>
        <v>4752.9</v>
      </c>
      <c r="H189" s="127">
        <f>SUM(F189:G189)</f>
        <v>20954.6</v>
      </c>
      <c r="I189" s="128">
        <f>ROUND(H189*0.34,1)</f>
        <v>7124.6</v>
      </c>
      <c r="J189" s="129">
        <f>ROUND(H189*0.01,1)</f>
        <v>209.5</v>
      </c>
      <c r="K189" s="64">
        <v>0</v>
      </c>
      <c r="L189" s="206">
        <f>ROUND(0.0042*H189,1)</f>
        <v>88</v>
      </c>
      <c r="M189" s="14">
        <f>SUM(H189:L189)</f>
        <v>28376.699999999997</v>
      </c>
    </row>
    <row r="190" spans="1:13" ht="12.75">
      <c r="A190" s="53" t="s">
        <v>295</v>
      </c>
      <c r="B190" s="115">
        <v>15.76</v>
      </c>
      <c r="C190" s="83">
        <v>37.19</v>
      </c>
      <c r="D190" s="122">
        <v>23830</v>
      </c>
      <c r="E190" s="238">
        <v>14730</v>
      </c>
      <c r="F190" s="126">
        <f t="shared" si="65"/>
        <v>18144.7</v>
      </c>
      <c r="G190" s="124">
        <f t="shared" si="65"/>
        <v>4752.9</v>
      </c>
      <c r="H190" s="127">
        <f>SUM(F190:G190)</f>
        <v>22897.6</v>
      </c>
      <c r="I190" s="128">
        <f>ROUND(H190*0.34,1)</f>
        <v>7785.2</v>
      </c>
      <c r="J190" s="129">
        <f>ROUND(H190*0.01,1)</f>
        <v>229</v>
      </c>
      <c r="K190" s="64">
        <v>0</v>
      </c>
      <c r="L190" s="206">
        <f>ROUND(0.0042*H190,1)</f>
        <v>96.2</v>
      </c>
      <c r="M190" s="14">
        <f>SUM(H190:L190)</f>
        <v>31008</v>
      </c>
    </row>
    <row r="191" spans="1:13" ht="12.75">
      <c r="A191" s="53" t="s">
        <v>285</v>
      </c>
      <c r="B191" s="115">
        <v>17.65</v>
      </c>
      <c r="C191" s="83">
        <v>37.19</v>
      </c>
      <c r="D191" s="122">
        <v>23830</v>
      </c>
      <c r="E191" s="238">
        <v>14730</v>
      </c>
      <c r="F191" s="126">
        <f t="shared" si="65"/>
        <v>16201.7</v>
      </c>
      <c r="G191" s="124">
        <f t="shared" si="65"/>
        <v>4752.9</v>
      </c>
      <c r="H191" s="127">
        <f>SUM(F191:G191)</f>
        <v>20954.6</v>
      </c>
      <c r="I191" s="128">
        <f>ROUND(H191*0.34,1)</f>
        <v>7124.6</v>
      </c>
      <c r="J191" s="129">
        <f>ROUND(H191*0.01,1)</f>
        <v>209.5</v>
      </c>
      <c r="K191" s="64">
        <v>0</v>
      </c>
      <c r="L191" s="206">
        <f>ROUND(0.0042*H191,1)</f>
        <v>88</v>
      </c>
      <c r="M191" s="14">
        <f>SUM(H191:L191)</f>
        <v>28376.699999999997</v>
      </c>
    </row>
    <row r="192" spans="1:13" ht="12.75">
      <c r="A192" s="5" t="s">
        <v>116</v>
      </c>
      <c r="B192" s="115">
        <v>21.78</v>
      </c>
      <c r="C192" s="83">
        <v>37.19</v>
      </c>
      <c r="D192" s="122">
        <v>23830</v>
      </c>
      <c r="E192" s="238">
        <v>14730</v>
      </c>
      <c r="F192" s="126">
        <f t="shared" si="65"/>
        <v>13129.5</v>
      </c>
      <c r="G192" s="124">
        <f t="shared" si="65"/>
        <v>4752.9</v>
      </c>
      <c r="H192" s="127">
        <f>SUM(F192:G192)</f>
        <v>17882.4</v>
      </c>
      <c r="I192" s="128">
        <f>ROUND(H192*0.34,1)</f>
        <v>6080</v>
      </c>
      <c r="J192" s="129">
        <f>ROUND(H192*0.01,1)</f>
        <v>178.8</v>
      </c>
      <c r="K192" s="64">
        <v>0</v>
      </c>
      <c r="L192" s="206">
        <f>ROUND(0.0042*H192,1)</f>
        <v>75.1</v>
      </c>
      <c r="M192" s="14">
        <f>SUM(H192:L192)</f>
        <v>24216.3</v>
      </c>
    </row>
    <row r="193" spans="1:13" ht="12.75">
      <c r="A193" s="5" t="s">
        <v>24</v>
      </c>
      <c r="B193" s="115"/>
      <c r="C193" s="83"/>
      <c r="D193" s="122"/>
      <c r="E193" s="238"/>
      <c r="F193" s="126"/>
      <c r="G193" s="124"/>
      <c r="H193" s="127"/>
      <c r="I193" s="128"/>
      <c r="J193" s="129"/>
      <c r="K193" s="205"/>
      <c r="L193" s="206"/>
      <c r="M193" s="14"/>
    </row>
    <row r="194" spans="1:13" ht="12.75">
      <c r="A194" s="53" t="s">
        <v>192</v>
      </c>
      <c r="B194" s="115">
        <v>15.3</v>
      </c>
      <c r="C194" s="83">
        <v>44.22</v>
      </c>
      <c r="D194" s="122">
        <v>23830</v>
      </c>
      <c r="E194" s="238">
        <v>14730</v>
      </c>
      <c r="F194" s="126">
        <f aca="true" t="shared" si="66" ref="F194:G196">ROUND(D194/B194*12,1)</f>
        <v>18690.2</v>
      </c>
      <c r="G194" s="124">
        <f t="shared" si="66"/>
        <v>3997.3</v>
      </c>
      <c r="H194" s="127">
        <f>SUM(F194:G194)</f>
        <v>22687.5</v>
      </c>
      <c r="I194" s="128">
        <f>ROUND(H194*0.34,1)</f>
        <v>7713.8</v>
      </c>
      <c r="J194" s="129">
        <f>ROUND(H194*0.01,1)</f>
        <v>226.9</v>
      </c>
      <c r="K194" s="64">
        <v>0</v>
      </c>
      <c r="L194" s="206">
        <f>ROUND(0.0042*H194,1)</f>
        <v>95.3</v>
      </c>
      <c r="M194" s="14">
        <f>SUM(H194:L194)</f>
        <v>30723.5</v>
      </c>
    </row>
    <row r="195" spans="1:13" ht="12.75">
      <c r="A195" s="53" t="s">
        <v>296</v>
      </c>
      <c r="B195" s="115">
        <v>20.24</v>
      </c>
      <c r="C195" s="83">
        <v>44.22</v>
      </c>
      <c r="D195" s="122">
        <v>23830</v>
      </c>
      <c r="E195" s="238">
        <v>14730</v>
      </c>
      <c r="F195" s="126">
        <f t="shared" si="66"/>
        <v>14128.5</v>
      </c>
      <c r="G195" s="124">
        <f t="shared" si="66"/>
        <v>3997.3</v>
      </c>
      <c r="H195" s="127">
        <f>SUM(F195:G195)</f>
        <v>18125.8</v>
      </c>
      <c r="I195" s="128">
        <f>ROUND(H195*0.34,1)</f>
        <v>6162.8</v>
      </c>
      <c r="J195" s="129">
        <f>ROUND(H195*0.01,1)</f>
        <v>181.3</v>
      </c>
      <c r="K195" s="64">
        <v>0</v>
      </c>
      <c r="L195" s="206">
        <f>ROUND(0.0042*H195,1)</f>
        <v>76.1</v>
      </c>
      <c r="M195" s="14">
        <f>SUM(H195:L195)</f>
        <v>24545.999999999996</v>
      </c>
    </row>
    <row r="196" spans="1:13" ht="12.75">
      <c r="A196" s="10" t="s">
        <v>193</v>
      </c>
      <c r="B196" s="115">
        <v>15.3</v>
      </c>
      <c r="C196" s="83">
        <v>44.22</v>
      </c>
      <c r="D196" s="122">
        <v>23830</v>
      </c>
      <c r="E196" s="238">
        <v>14730</v>
      </c>
      <c r="F196" s="126">
        <f t="shared" si="66"/>
        <v>18690.2</v>
      </c>
      <c r="G196" s="124">
        <f t="shared" si="66"/>
        <v>3997.3</v>
      </c>
      <c r="H196" s="127">
        <f>SUM(F196:G196)</f>
        <v>22687.5</v>
      </c>
      <c r="I196" s="128">
        <f>ROUND(H196*0.34,1)</f>
        <v>7713.8</v>
      </c>
      <c r="J196" s="129">
        <f>ROUND(H196*0.01,1)</f>
        <v>226.9</v>
      </c>
      <c r="K196" s="64">
        <v>0</v>
      </c>
      <c r="L196" s="206">
        <f>ROUND(0.0042*H196,1)</f>
        <v>95.3</v>
      </c>
      <c r="M196" s="14">
        <f>SUM(H196:L196)</f>
        <v>30723.5</v>
      </c>
    </row>
    <row r="197" spans="1:13" ht="12.75">
      <c r="A197" s="8" t="s">
        <v>25</v>
      </c>
      <c r="B197" s="115"/>
      <c r="C197" s="83"/>
      <c r="D197" s="122"/>
      <c r="E197" s="238"/>
      <c r="F197" s="126"/>
      <c r="G197" s="124"/>
      <c r="H197" s="127"/>
      <c r="I197" s="128"/>
      <c r="J197" s="129"/>
      <c r="K197" s="205"/>
      <c r="L197" s="206"/>
      <c r="M197" s="14"/>
    </row>
    <row r="198" spans="1:13" ht="12.75">
      <c r="A198" s="8" t="s">
        <v>331</v>
      </c>
      <c r="B198" s="115">
        <v>21.72</v>
      </c>
      <c r="C198" s="83">
        <v>44.22</v>
      </c>
      <c r="D198" s="122">
        <v>23830</v>
      </c>
      <c r="E198" s="238">
        <v>14730</v>
      </c>
      <c r="F198" s="126">
        <f>ROUND(D198/B198*12,1)</f>
        <v>13165.7</v>
      </c>
      <c r="G198" s="124">
        <f>ROUND(E198/C198*12,1)</f>
        <v>3997.3</v>
      </c>
      <c r="H198" s="127">
        <f>SUM(F198:G198)</f>
        <v>17163</v>
      </c>
      <c r="I198" s="128">
        <f>ROUND(H198*0.34,1)</f>
        <v>5835.4</v>
      </c>
      <c r="J198" s="129">
        <f>ROUND(H198*0.01,1)</f>
        <v>171.6</v>
      </c>
      <c r="K198" s="64">
        <v>0</v>
      </c>
      <c r="L198" s="206">
        <f>ROUND(0.0042*H198,1)</f>
        <v>72.1</v>
      </c>
      <c r="M198" s="14">
        <f>SUM(H198:L198)</f>
        <v>23242.1</v>
      </c>
    </row>
    <row r="199" spans="1:13" ht="12.75">
      <c r="A199" s="8" t="s">
        <v>186</v>
      </c>
      <c r="B199" s="115">
        <v>21.72</v>
      </c>
      <c r="C199" s="83">
        <v>44.22</v>
      </c>
      <c r="D199" s="122">
        <v>23830</v>
      </c>
      <c r="E199" s="238">
        <v>14730</v>
      </c>
      <c r="F199" s="126">
        <f>ROUND(D199/B199*12,1)</f>
        <v>13165.7</v>
      </c>
      <c r="G199" s="124">
        <f>ROUND(E199/C199*12,1)</f>
        <v>3997.3</v>
      </c>
      <c r="H199" s="127">
        <f>SUM(F199:G199)</f>
        <v>17163</v>
      </c>
      <c r="I199" s="128">
        <f>ROUND(H199*0.34,1)</f>
        <v>5835.4</v>
      </c>
      <c r="J199" s="129">
        <f>ROUND(H199*0.01,1)</f>
        <v>171.6</v>
      </c>
      <c r="K199" s="64">
        <v>0</v>
      </c>
      <c r="L199" s="206">
        <f>ROUND(0.0042*H199,1)</f>
        <v>72.1</v>
      </c>
      <c r="M199" s="14">
        <f>SUM(H199:L199)</f>
        <v>23242.1</v>
      </c>
    </row>
    <row r="200" spans="1:13" ht="12.75">
      <c r="A200" s="8" t="s">
        <v>26</v>
      </c>
      <c r="B200" s="115"/>
      <c r="C200" s="83"/>
      <c r="D200" s="122"/>
      <c r="E200" s="238"/>
      <c r="F200" s="126"/>
      <c r="G200" s="124"/>
      <c r="H200" s="127"/>
      <c r="I200" s="128"/>
      <c r="J200" s="129"/>
      <c r="K200" s="205"/>
      <c r="L200" s="206"/>
      <c r="M200" s="14"/>
    </row>
    <row r="201" spans="1:13" ht="12.75">
      <c r="A201" s="8" t="s">
        <v>145</v>
      </c>
      <c r="B201" s="115">
        <v>14.89</v>
      </c>
      <c r="C201" s="83">
        <v>44.22</v>
      </c>
      <c r="D201" s="122">
        <v>23830</v>
      </c>
      <c r="E201" s="238">
        <v>14730</v>
      </c>
      <c r="F201" s="126">
        <f>ROUND(D201/B201*12,1)</f>
        <v>19204.8</v>
      </c>
      <c r="G201" s="124">
        <f>ROUND(E201/C201*12,1)</f>
        <v>3997.3</v>
      </c>
      <c r="H201" s="127">
        <f>SUM(F201:G201)</f>
        <v>23202.1</v>
      </c>
      <c r="I201" s="128">
        <f>ROUND(H201*0.34,1)</f>
        <v>7888.7</v>
      </c>
      <c r="J201" s="129">
        <f>ROUND(H201*0.01,1)</f>
        <v>232</v>
      </c>
      <c r="K201" s="64">
        <v>0</v>
      </c>
      <c r="L201" s="206">
        <f>ROUND(0.0042*H201,1)</f>
        <v>97.4</v>
      </c>
      <c r="M201" s="14">
        <f>SUM(H201:L201)</f>
        <v>31420.2</v>
      </c>
    </row>
    <row r="202" spans="1:13" ht="12.75">
      <c r="A202" s="76" t="s">
        <v>286</v>
      </c>
      <c r="B202" s="115">
        <v>14.89</v>
      </c>
      <c r="C202" s="83">
        <v>44.22</v>
      </c>
      <c r="D202" s="122">
        <v>23830</v>
      </c>
      <c r="E202" s="238">
        <v>14730</v>
      </c>
      <c r="F202" s="126">
        <f>ROUND(D202/B202*12,1)</f>
        <v>19204.8</v>
      </c>
      <c r="G202" s="124">
        <f>ROUND(E202/C202*12,1)</f>
        <v>3997.3</v>
      </c>
      <c r="H202" s="127">
        <f>SUM(F202:G202)</f>
        <v>23202.1</v>
      </c>
      <c r="I202" s="128">
        <f>ROUND(H202*0.34,1)</f>
        <v>7888.7</v>
      </c>
      <c r="J202" s="129">
        <f>ROUND(H202*0.01,1)</f>
        <v>232</v>
      </c>
      <c r="K202" s="64">
        <v>0</v>
      </c>
      <c r="L202" s="206">
        <f>ROUND(0.0042*H202,1)</f>
        <v>97.4</v>
      </c>
      <c r="M202" s="14">
        <f>SUM(H202:L202)</f>
        <v>31420.2</v>
      </c>
    </row>
    <row r="203" spans="1:13" ht="12.75">
      <c r="A203" s="8" t="s">
        <v>27</v>
      </c>
      <c r="B203" s="115"/>
      <c r="C203" s="83"/>
      <c r="D203" s="122"/>
      <c r="E203" s="238"/>
      <c r="F203" s="126"/>
      <c r="G203" s="124"/>
      <c r="H203" s="127"/>
      <c r="I203" s="128"/>
      <c r="J203" s="129"/>
      <c r="K203" s="205"/>
      <c r="L203" s="206"/>
      <c r="M203" s="14"/>
    </row>
    <row r="204" spans="1:13" ht="12.75">
      <c r="A204" s="8" t="s">
        <v>115</v>
      </c>
      <c r="B204" s="115">
        <v>14.89</v>
      </c>
      <c r="C204" s="83">
        <v>31.16</v>
      </c>
      <c r="D204" s="122">
        <v>23830</v>
      </c>
      <c r="E204" s="238">
        <v>14730</v>
      </c>
      <c r="F204" s="126">
        <f>ROUND(D204/B204*12,1)</f>
        <v>19204.8</v>
      </c>
      <c r="G204" s="124">
        <f>ROUND(E204/C204*12,1)</f>
        <v>5672.7</v>
      </c>
      <c r="H204" s="127">
        <f>SUM(F204:G204)</f>
        <v>24877.5</v>
      </c>
      <c r="I204" s="128">
        <f>ROUND(H204*0.34,1)</f>
        <v>8458.4</v>
      </c>
      <c r="J204" s="129">
        <f>ROUND(H204*0.01,1)</f>
        <v>248.8</v>
      </c>
      <c r="K204" s="64">
        <v>0</v>
      </c>
      <c r="L204" s="206">
        <f>ROUND(0.0042*H204,1)</f>
        <v>104.5</v>
      </c>
      <c r="M204" s="14">
        <f>SUM(H204:L204)</f>
        <v>33689.200000000004</v>
      </c>
    </row>
    <row r="205" spans="1:13" ht="12.75">
      <c r="A205" s="221" t="s">
        <v>247</v>
      </c>
      <c r="B205" s="115">
        <v>14.89</v>
      </c>
      <c r="C205" s="83">
        <v>31.16</v>
      </c>
      <c r="D205" s="122">
        <v>23830</v>
      </c>
      <c r="E205" s="238">
        <v>14730</v>
      </c>
      <c r="F205" s="126">
        <f>ROUND(D205/B205*12,1)</f>
        <v>19204.8</v>
      </c>
      <c r="G205" s="124">
        <f>ROUND(E205/C205*12,1)</f>
        <v>5672.7</v>
      </c>
      <c r="H205" s="127">
        <f>SUM(F205:G205)</f>
        <v>24877.5</v>
      </c>
      <c r="I205" s="128">
        <f>ROUND(H205*0.34,1)</f>
        <v>8458.4</v>
      </c>
      <c r="J205" s="129">
        <f>ROUND(H205*0.01,1)</f>
        <v>248.8</v>
      </c>
      <c r="K205" s="64">
        <v>0</v>
      </c>
      <c r="L205" s="206">
        <f>ROUND(0.0042*H205,1)</f>
        <v>104.5</v>
      </c>
      <c r="M205" s="14">
        <f>SUM(H205:L205)</f>
        <v>33689.200000000004</v>
      </c>
    </row>
    <row r="206" spans="1:13" ht="12.75">
      <c r="A206" s="217" t="s">
        <v>28</v>
      </c>
      <c r="B206" s="115"/>
      <c r="C206" s="83"/>
      <c r="D206" s="122"/>
      <c r="E206" s="238"/>
      <c r="F206" s="126"/>
      <c r="G206" s="124"/>
      <c r="H206" s="127"/>
      <c r="I206" s="128"/>
      <c r="J206" s="129"/>
      <c r="K206" s="205"/>
      <c r="L206" s="206"/>
      <c r="M206" s="14"/>
    </row>
    <row r="207" spans="1:13" ht="12.75">
      <c r="A207" s="217" t="s">
        <v>146</v>
      </c>
      <c r="B207" s="115">
        <v>14.09</v>
      </c>
      <c r="C207" s="83">
        <v>37.19</v>
      </c>
      <c r="D207" s="122">
        <v>23830</v>
      </c>
      <c r="E207" s="238">
        <v>14730</v>
      </c>
      <c r="F207" s="126">
        <f aca="true" t="shared" si="67" ref="F207:G213">ROUND(D207/B207*12,1)</f>
        <v>20295.2</v>
      </c>
      <c r="G207" s="124">
        <f t="shared" si="67"/>
        <v>4752.9</v>
      </c>
      <c r="H207" s="127">
        <f aca="true" t="shared" si="68" ref="H207:H213">SUM(F207:G207)</f>
        <v>25048.1</v>
      </c>
      <c r="I207" s="128">
        <f aca="true" t="shared" si="69" ref="I207:I213">ROUND(H207*0.34,1)</f>
        <v>8516.4</v>
      </c>
      <c r="J207" s="129">
        <f aca="true" t="shared" si="70" ref="J207:J213">ROUND(H207*0.01,1)</f>
        <v>250.5</v>
      </c>
      <c r="K207" s="64">
        <v>0</v>
      </c>
      <c r="L207" s="206">
        <f aca="true" t="shared" si="71" ref="L207:L213">ROUND(0.0042*H207,1)</f>
        <v>105.2</v>
      </c>
      <c r="M207" s="14">
        <f aca="true" t="shared" si="72" ref="M207:M213">SUM(H207:L207)</f>
        <v>33920.2</v>
      </c>
    </row>
    <row r="208" spans="1:13" ht="12.75">
      <c r="A208" s="217" t="s">
        <v>209</v>
      </c>
      <c r="B208" s="115">
        <v>14.09</v>
      </c>
      <c r="C208" s="83">
        <v>37.19</v>
      </c>
      <c r="D208" s="122">
        <v>23830</v>
      </c>
      <c r="E208" s="238">
        <v>14730</v>
      </c>
      <c r="F208" s="126">
        <f t="shared" si="67"/>
        <v>20295.2</v>
      </c>
      <c r="G208" s="124">
        <f t="shared" si="67"/>
        <v>4752.9</v>
      </c>
      <c r="H208" s="127">
        <f>SUM(F208:G208)</f>
        <v>25048.1</v>
      </c>
      <c r="I208" s="128">
        <f>ROUND(H208*0.34,1)</f>
        <v>8516.4</v>
      </c>
      <c r="J208" s="129">
        <f>ROUND(H208*0.01,1)</f>
        <v>250.5</v>
      </c>
      <c r="K208" s="64">
        <v>0</v>
      </c>
      <c r="L208" s="206">
        <f t="shared" si="71"/>
        <v>105.2</v>
      </c>
      <c r="M208" s="14">
        <f>SUM(H208:L208)</f>
        <v>33920.2</v>
      </c>
    </row>
    <row r="209" spans="1:13" ht="12.75">
      <c r="A209" s="217" t="s">
        <v>147</v>
      </c>
      <c r="B209" s="115">
        <v>16.12</v>
      </c>
      <c r="C209" s="83">
        <v>37.19</v>
      </c>
      <c r="D209" s="122">
        <v>23830</v>
      </c>
      <c r="E209" s="238">
        <v>14730</v>
      </c>
      <c r="F209" s="126">
        <f t="shared" si="67"/>
        <v>17739.5</v>
      </c>
      <c r="G209" s="124">
        <f t="shared" si="67"/>
        <v>4752.9</v>
      </c>
      <c r="H209" s="127">
        <f t="shared" si="68"/>
        <v>22492.4</v>
      </c>
      <c r="I209" s="128">
        <f t="shared" si="69"/>
        <v>7647.4</v>
      </c>
      <c r="J209" s="129">
        <f t="shared" si="70"/>
        <v>224.9</v>
      </c>
      <c r="K209" s="64">
        <v>0</v>
      </c>
      <c r="L209" s="206">
        <f t="shared" si="71"/>
        <v>94.5</v>
      </c>
      <c r="M209" s="14">
        <f t="shared" si="72"/>
        <v>30459.200000000004</v>
      </c>
    </row>
    <row r="210" spans="1:13" ht="12.75">
      <c r="A210" s="215" t="s">
        <v>297</v>
      </c>
      <c r="B210" s="115">
        <v>14.38</v>
      </c>
      <c r="C210" s="83">
        <v>37.19</v>
      </c>
      <c r="D210" s="122">
        <v>23830</v>
      </c>
      <c r="E210" s="238">
        <v>14730</v>
      </c>
      <c r="F210" s="126">
        <f t="shared" si="67"/>
        <v>19886</v>
      </c>
      <c r="G210" s="124">
        <f t="shared" si="67"/>
        <v>4752.9</v>
      </c>
      <c r="H210" s="127">
        <f t="shared" si="68"/>
        <v>24638.9</v>
      </c>
      <c r="I210" s="128">
        <f t="shared" si="69"/>
        <v>8377.2</v>
      </c>
      <c r="J210" s="129">
        <f t="shared" si="70"/>
        <v>246.4</v>
      </c>
      <c r="K210" s="64">
        <v>0</v>
      </c>
      <c r="L210" s="206">
        <f t="shared" si="71"/>
        <v>103.5</v>
      </c>
      <c r="M210" s="14">
        <f t="shared" si="72"/>
        <v>33366.00000000001</v>
      </c>
    </row>
    <row r="211" spans="1:13" ht="12.75">
      <c r="A211" s="215" t="s">
        <v>298</v>
      </c>
      <c r="B211" s="115">
        <v>19.06</v>
      </c>
      <c r="C211" s="83">
        <v>37.19</v>
      </c>
      <c r="D211" s="122">
        <v>23830</v>
      </c>
      <c r="E211" s="238">
        <v>14730</v>
      </c>
      <c r="F211" s="126">
        <f t="shared" si="67"/>
        <v>15003.1</v>
      </c>
      <c r="G211" s="124">
        <f t="shared" si="67"/>
        <v>4752.9</v>
      </c>
      <c r="H211" s="127">
        <f t="shared" si="68"/>
        <v>19756</v>
      </c>
      <c r="I211" s="128">
        <f t="shared" si="69"/>
        <v>6717</v>
      </c>
      <c r="J211" s="129">
        <f t="shared" si="70"/>
        <v>197.6</v>
      </c>
      <c r="K211" s="64">
        <v>0</v>
      </c>
      <c r="L211" s="206">
        <f t="shared" si="71"/>
        <v>83</v>
      </c>
      <c r="M211" s="14">
        <f t="shared" si="72"/>
        <v>26753.6</v>
      </c>
    </row>
    <row r="212" spans="1:13" ht="12.75">
      <c r="A212" s="8" t="s">
        <v>188</v>
      </c>
      <c r="B212" s="115">
        <v>27.52</v>
      </c>
      <c r="C212" s="83">
        <v>63.32</v>
      </c>
      <c r="D212" s="122">
        <v>23830</v>
      </c>
      <c r="E212" s="238">
        <v>14730</v>
      </c>
      <c r="F212" s="126">
        <f t="shared" si="67"/>
        <v>10391</v>
      </c>
      <c r="G212" s="124">
        <f t="shared" si="67"/>
        <v>2791.5</v>
      </c>
      <c r="H212" s="127">
        <f t="shared" si="68"/>
        <v>13182.5</v>
      </c>
      <c r="I212" s="128">
        <f t="shared" si="69"/>
        <v>4482.1</v>
      </c>
      <c r="J212" s="129">
        <f t="shared" si="70"/>
        <v>131.8</v>
      </c>
      <c r="K212" s="64">
        <v>0</v>
      </c>
      <c r="L212" s="206">
        <f t="shared" si="71"/>
        <v>55.4</v>
      </c>
      <c r="M212" s="14">
        <f t="shared" si="72"/>
        <v>17851.8</v>
      </c>
    </row>
    <row r="213" spans="1:13" ht="12.75">
      <c r="A213" s="8" t="s">
        <v>211</v>
      </c>
      <c r="B213" s="115">
        <v>17.1</v>
      </c>
      <c r="C213" s="83">
        <v>44.22</v>
      </c>
      <c r="D213" s="122">
        <v>23830</v>
      </c>
      <c r="E213" s="238">
        <v>14730</v>
      </c>
      <c r="F213" s="126">
        <f t="shared" si="67"/>
        <v>16722.8</v>
      </c>
      <c r="G213" s="124">
        <f t="shared" si="67"/>
        <v>3997.3</v>
      </c>
      <c r="H213" s="127">
        <f t="shared" si="68"/>
        <v>20720.1</v>
      </c>
      <c r="I213" s="128">
        <f t="shared" si="69"/>
        <v>7044.8</v>
      </c>
      <c r="J213" s="129">
        <f t="shared" si="70"/>
        <v>207.2</v>
      </c>
      <c r="K213" s="64">
        <v>0</v>
      </c>
      <c r="L213" s="206">
        <f t="shared" si="71"/>
        <v>87</v>
      </c>
      <c r="M213" s="14">
        <f t="shared" si="72"/>
        <v>28059.1</v>
      </c>
    </row>
    <row r="214" spans="1:13" ht="12.75">
      <c r="A214" s="8" t="s">
        <v>29</v>
      </c>
      <c r="B214" s="115"/>
      <c r="C214" s="83"/>
      <c r="D214" s="122"/>
      <c r="E214" s="238"/>
      <c r="F214" s="126"/>
      <c r="G214" s="124"/>
      <c r="H214" s="127"/>
      <c r="I214" s="128"/>
      <c r="J214" s="129"/>
      <c r="K214" s="205"/>
      <c r="L214" s="206"/>
      <c r="M214" s="14"/>
    </row>
    <row r="215" spans="1:13" ht="12.75">
      <c r="A215" s="8" t="s">
        <v>300</v>
      </c>
      <c r="B215" s="115">
        <v>20.66</v>
      </c>
      <c r="C215" s="83">
        <v>44.22</v>
      </c>
      <c r="D215" s="122">
        <v>23830</v>
      </c>
      <c r="E215" s="238">
        <v>14730</v>
      </c>
      <c r="F215" s="126">
        <f aca="true" t="shared" si="73" ref="F215:G219">ROUND(D215/B215*12,1)</f>
        <v>13841.2</v>
      </c>
      <c r="G215" s="124">
        <f t="shared" si="73"/>
        <v>3997.3</v>
      </c>
      <c r="H215" s="127">
        <f>SUM(F215:G215)</f>
        <v>17838.5</v>
      </c>
      <c r="I215" s="128">
        <f>ROUND(H215*0.34,1)</f>
        <v>6065.1</v>
      </c>
      <c r="J215" s="129">
        <f>ROUND(H215*0.01,1)</f>
        <v>178.4</v>
      </c>
      <c r="K215" s="64">
        <v>0</v>
      </c>
      <c r="L215" s="206">
        <f>ROUND(0.0042*H215,1)</f>
        <v>74.9</v>
      </c>
      <c r="M215" s="14">
        <f>SUM(H215:L215)</f>
        <v>24156.9</v>
      </c>
    </row>
    <row r="216" spans="1:13" ht="12.75">
      <c r="A216" s="76" t="s">
        <v>301</v>
      </c>
      <c r="B216" s="115">
        <v>19.19</v>
      </c>
      <c r="C216" s="83">
        <v>44.22</v>
      </c>
      <c r="D216" s="122">
        <v>23830</v>
      </c>
      <c r="E216" s="238">
        <v>14730</v>
      </c>
      <c r="F216" s="126">
        <f t="shared" si="73"/>
        <v>14901.5</v>
      </c>
      <c r="G216" s="124">
        <f t="shared" si="73"/>
        <v>3997.3</v>
      </c>
      <c r="H216" s="127">
        <f>SUM(F216:G216)</f>
        <v>18898.8</v>
      </c>
      <c r="I216" s="128">
        <f>ROUND(H216*0.34,1)</f>
        <v>6425.6</v>
      </c>
      <c r="J216" s="129">
        <f>ROUND(H216*0.01,1)</f>
        <v>189</v>
      </c>
      <c r="K216" s="64">
        <v>0</v>
      </c>
      <c r="L216" s="206">
        <f>ROUND(0.0042*H216,1)</f>
        <v>79.4</v>
      </c>
      <c r="M216" s="14">
        <f>SUM(H216:L216)</f>
        <v>25592.800000000003</v>
      </c>
    </row>
    <row r="217" spans="1:13" ht="12.75">
      <c r="A217" s="8" t="s">
        <v>194</v>
      </c>
      <c r="B217" s="115">
        <v>20.66</v>
      </c>
      <c r="C217" s="83">
        <v>44.22</v>
      </c>
      <c r="D217" s="122">
        <v>23830</v>
      </c>
      <c r="E217" s="238">
        <v>14730</v>
      </c>
      <c r="F217" s="126">
        <f t="shared" si="73"/>
        <v>13841.2</v>
      </c>
      <c r="G217" s="124">
        <f t="shared" si="73"/>
        <v>3997.3</v>
      </c>
      <c r="H217" s="127">
        <f>SUM(F217:G217)</f>
        <v>17838.5</v>
      </c>
      <c r="I217" s="128">
        <f>ROUND(H217*0.34,1)</f>
        <v>6065.1</v>
      </c>
      <c r="J217" s="129">
        <f>ROUND(H217*0.01,1)</f>
        <v>178.4</v>
      </c>
      <c r="K217" s="64">
        <v>0</v>
      </c>
      <c r="L217" s="206">
        <f>ROUND(0.0042*H217,1)</f>
        <v>74.9</v>
      </c>
      <c r="M217" s="14">
        <f>SUM(H217:L217)</f>
        <v>24156.9</v>
      </c>
    </row>
    <row r="218" spans="1:13" ht="12.75">
      <c r="A218" s="8" t="s">
        <v>302</v>
      </c>
      <c r="B218" s="115">
        <v>12.67</v>
      </c>
      <c r="C218" s="83">
        <v>44.22</v>
      </c>
      <c r="D218" s="122">
        <v>23830</v>
      </c>
      <c r="E218" s="238">
        <v>14730</v>
      </c>
      <c r="F218" s="126">
        <f t="shared" si="73"/>
        <v>22569.9</v>
      </c>
      <c r="G218" s="124">
        <f t="shared" si="73"/>
        <v>3997.3</v>
      </c>
      <c r="H218" s="127">
        <f>SUM(F218:G218)</f>
        <v>26567.2</v>
      </c>
      <c r="I218" s="128">
        <f>ROUND(H218*0.34,1)</f>
        <v>9032.8</v>
      </c>
      <c r="J218" s="129">
        <f>ROUND(H218*0.01,1)</f>
        <v>265.7</v>
      </c>
      <c r="K218" s="64">
        <v>0</v>
      </c>
      <c r="L218" s="206">
        <f>ROUND(0.0042*H218,1)</f>
        <v>111.6</v>
      </c>
      <c r="M218" s="14">
        <f>SUM(H218:L218)</f>
        <v>35977.299999999996</v>
      </c>
    </row>
    <row r="219" spans="1:13" ht="12.75">
      <c r="A219" s="8" t="s">
        <v>218</v>
      </c>
      <c r="B219" s="115">
        <v>16.76</v>
      </c>
      <c r="C219" s="83">
        <v>44.22</v>
      </c>
      <c r="D219" s="122">
        <v>23830</v>
      </c>
      <c r="E219" s="238">
        <v>14730</v>
      </c>
      <c r="F219" s="126">
        <f t="shared" si="73"/>
        <v>17062.1</v>
      </c>
      <c r="G219" s="124">
        <f t="shared" si="73"/>
        <v>3997.3</v>
      </c>
      <c r="H219" s="127">
        <f>SUM(F219:G219)</f>
        <v>21059.399999999998</v>
      </c>
      <c r="I219" s="128">
        <f>ROUND(H219*0.34,1)</f>
        <v>7160.2</v>
      </c>
      <c r="J219" s="129">
        <f>ROUND(H219*0.01,1)</f>
        <v>210.6</v>
      </c>
      <c r="K219" s="64">
        <v>0</v>
      </c>
      <c r="L219" s="206">
        <f>ROUND(0.0042*H219,1)</f>
        <v>88.4</v>
      </c>
      <c r="M219" s="14">
        <f>SUM(H219:L219)</f>
        <v>28518.6</v>
      </c>
    </row>
    <row r="220" spans="1:13" ht="12.75">
      <c r="A220" s="8" t="s">
        <v>30</v>
      </c>
      <c r="B220" s="115"/>
      <c r="C220" s="83"/>
      <c r="D220" s="122"/>
      <c r="E220" s="238"/>
      <c r="F220" s="126"/>
      <c r="G220" s="124"/>
      <c r="H220" s="127"/>
      <c r="I220" s="128"/>
      <c r="J220" s="129"/>
      <c r="K220" s="205"/>
      <c r="L220" s="206"/>
      <c r="M220" s="14"/>
    </row>
    <row r="221" spans="1:13" ht="12.75">
      <c r="A221" s="76" t="s">
        <v>291</v>
      </c>
      <c r="B221" s="115">
        <v>21.7</v>
      </c>
      <c r="C221" s="83">
        <v>44.22</v>
      </c>
      <c r="D221" s="122">
        <v>23830</v>
      </c>
      <c r="E221" s="238">
        <v>14730</v>
      </c>
      <c r="F221" s="126">
        <f>ROUND(D221/B221*12,1)</f>
        <v>13177.9</v>
      </c>
      <c r="G221" s="124">
        <f>ROUND(E221/C221*12,1)</f>
        <v>3997.3</v>
      </c>
      <c r="H221" s="127">
        <f>SUM(F221:G221)</f>
        <v>17175.2</v>
      </c>
      <c r="I221" s="128">
        <f>ROUND(H221*0.34,1)</f>
        <v>5839.6</v>
      </c>
      <c r="J221" s="129">
        <f>ROUND(H221*0.01,1)</f>
        <v>171.8</v>
      </c>
      <c r="K221" s="64">
        <v>0</v>
      </c>
      <c r="L221" s="206">
        <f>ROUND(0.0042*H221,1)</f>
        <v>72.1</v>
      </c>
      <c r="M221" s="14">
        <f>SUM(H221:L221)</f>
        <v>23258.7</v>
      </c>
    </row>
    <row r="222" spans="1:13" ht="12.75">
      <c r="A222" s="8" t="s">
        <v>31</v>
      </c>
      <c r="B222" s="115"/>
      <c r="C222" s="83"/>
      <c r="D222" s="122"/>
      <c r="E222" s="238"/>
      <c r="F222" s="126"/>
      <c r="G222" s="124"/>
      <c r="H222" s="127"/>
      <c r="I222" s="128"/>
      <c r="J222" s="129"/>
      <c r="K222" s="205"/>
      <c r="L222" s="206"/>
      <c r="M222" s="14"/>
    </row>
    <row r="223" spans="1:13" ht="12.75">
      <c r="A223" s="8" t="s">
        <v>190</v>
      </c>
      <c r="B223" s="115">
        <v>21.28</v>
      </c>
      <c r="C223" s="83">
        <v>63.32</v>
      </c>
      <c r="D223" s="122">
        <v>23830</v>
      </c>
      <c r="E223" s="238">
        <v>14730</v>
      </c>
      <c r="F223" s="126">
        <f>ROUND(D223/B223*12,1)</f>
        <v>13438</v>
      </c>
      <c r="G223" s="124">
        <f>ROUND(E223/C223*12,1)</f>
        <v>2791.5</v>
      </c>
      <c r="H223" s="127">
        <f>SUM(F223:G223)</f>
        <v>16229.5</v>
      </c>
      <c r="I223" s="128">
        <f>ROUND(H223*0.34,1)</f>
        <v>5518</v>
      </c>
      <c r="J223" s="129">
        <f>ROUND(H223*0.01,1)</f>
        <v>162.3</v>
      </c>
      <c r="K223" s="64">
        <v>0</v>
      </c>
      <c r="L223" s="206">
        <f>ROUND(0.0042*H223,1)</f>
        <v>68.2</v>
      </c>
      <c r="M223" s="14">
        <f>SUM(H223:L223)</f>
        <v>21978</v>
      </c>
    </row>
    <row r="224" spans="1:13" ht="12.75">
      <c r="A224" s="8" t="s">
        <v>117</v>
      </c>
      <c r="B224" s="115">
        <v>21.28</v>
      </c>
      <c r="C224" s="83">
        <v>44.22</v>
      </c>
      <c r="D224" s="122">
        <v>23830</v>
      </c>
      <c r="E224" s="238">
        <v>14730</v>
      </c>
      <c r="F224" s="126">
        <f>ROUND(D224/B224*12,1)</f>
        <v>13438</v>
      </c>
      <c r="G224" s="124">
        <f>ROUND(E224/C224*12,1)</f>
        <v>3997.3</v>
      </c>
      <c r="H224" s="127">
        <f>SUM(F224:G224)</f>
        <v>17435.3</v>
      </c>
      <c r="I224" s="128">
        <f>ROUND(H224*0.34,1)</f>
        <v>5928</v>
      </c>
      <c r="J224" s="129">
        <f>ROUND(H224*0.01,1)</f>
        <v>174.4</v>
      </c>
      <c r="K224" s="64">
        <v>0</v>
      </c>
      <c r="L224" s="206">
        <f>ROUND(0.0042*H224,1)</f>
        <v>73.2</v>
      </c>
      <c r="M224" s="14">
        <f>SUM(H224:L224)</f>
        <v>23610.9</v>
      </c>
    </row>
    <row r="225" spans="1:13" ht="12.75">
      <c r="A225" s="8" t="s">
        <v>32</v>
      </c>
      <c r="B225" s="115"/>
      <c r="C225" s="83"/>
      <c r="D225" s="122"/>
      <c r="E225" s="238"/>
      <c r="F225" s="126"/>
      <c r="G225" s="124"/>
      <c r="H225" s="127"/>
      <c r="I225" s="128"/>
      <c r="J225" s="129"/>
      <c r="K225" s="205"/>
      <c r="L225" s="206"/>
      <c r="M225" s="14"/>
    </row>
    <row r="226" spans="1:13" ht="12.75">
      <c r="A226" s="8" t="s">
        <v>118</v>
      </c>
      <c r="B226" s="115">
        <v>22.61</v>
      </c>
      <c r="C226" s="83">
        <v>44.22</v>
      </c>
      <c r="D226" s="122">
        <v>23830</v>
      </c>
      <c r="E226" s="238">
        <v>14730</v>
      </c>
      <c r="F226" s="126">
        <f>ROUND(D226/B226*12,1)</f>
        <v>12647.5</v>
      </c>
      <c r="G226" s="124">
        <f>ROUND(E226/C226*12,1)</f>
        <v>3997.3</v>
      </c>
      <c r="H226" s="127">
        <f>SUM(F226:G226)</f>
        <v>16644.8</v>
      </c>
      <c r="I226" s="128">
        <f>ROUND(H226*0.34,1)</f>
        <v>5659.2</v>
      </c>
      <c r="J226" s="129">
        <f>ROUND(H226*0.01,1)</f>
        <v>166.4</v>
      </c>
      <c r="K226" s="64">
        <v>0</v>
      </c>
      <c r="L226" s="206">
        <f>ROUND(0.0042*H226,1)</f>
        <v>69.9</v>
      </c>
      <c r="M226" s="14">
        <f>SUM(H226:L226)</f>
        <v>22540.300000000003</v>
      </c>
    </row>
    <row r="227" spans="1:13" ht="12.75">
      <c r="A227" s="8" t="s">
        <v>33</v>
      </c>
      <c r="B227" s="115">
        <v>12.67</v>
      </c>
      <c r="C227" s="83">
        <v>37.19</v>
      </c>
      <c r="D227" s="122">
        <v>23830</v>
      </c>
      <c r="E227" s="238">
        <v>14730</v>
      </c>
      <c r="F227" s="126">
        <f>ROUND(D227/B227*12,1)</f>
        <v>22569.9</v>
      </c>
      <c r="G227" s="124">
        <f>ROUND(E227/C227*12,1)</f>
        <v>4752.9</v>
      </c>
      <c r="H227" s="127">
        <f>SUM(F227:G227)</f>
        <v>27322.800000000003</v>
      </c>
      <c r="I227" s="128">
        <f>ROUND(H227*0.34,1)</f>
        <v>9289.8</v>
      </c>
      <c r="J227" s="129">
        <f>ROUND(H227*0.01,1)</f>
        <v>273.2</v>
      </c>
      <c r="K227" s="64">
        <v>0</v>
      </c>
      <c r="L227" s="206">
        <f>ROUND(0.0042*H227,1)</f>
        <v>114.8</v>
      </c>
      <c r="M227" s="14">
        <f>SUM(H227:L227)</f>
        <v>37000.600000000006</v>
      </c>
    </row>
    <row r="228" spans="1:13" ht="12.75">
      <c r="A228" s="26" t="s">
        <v>119</v>
      </c>
      <c r="B228" s="135"/>
      <c r="C228" s="81"/>
      <c r="D228" s="104"/>
      <c r="E228" s="235"/>
      <c r="F228" s="136"/>
      <c r="G228" s="175"/>
      <c r="H228" s="138"/>
      <c r="I228" s="139"/>
      <c r="J228" s="140"/>
      <c r="K228" s="63"/>
      <c r="L228" s="74"/>
      <c r="M228" s="12"/>
    </row>
    <row r="229" spans="1:13" ht="12.75">
      <c r="A229" s="30" t="s">
        <v>303</v>
      </c>
      <c r="B229" s="109"/>
      <c r="C229" s="82"/>
      <c r="D229" s="111"/>
      <c r="E229" s="237"/>
      <c r="F229" s="141"/>
      <c r="G229" s="176"/>
      <c r="H229" s="143"/>
      <c r="I229" s="144"/>
      <c r="J229" s="145"/>
      <c r="K229" s="64"/>
      <c r="L229" s="3"/>
      <c r="M229" s="13"/>
    </row>
    <row r="230" spans="1:13" ht="12.75">
      <c r="A230" s="225" t="s">
        <v>242</v>
      </c>
      <c r="B230" s="115">
        <v>12.72</v>
      </c>
      <c r="C230" s="83">
        <v>60.3</v>
      </c>
      <c r="D230" s="111">
        <v>23830</v>
      </c>
      <c r="E230" s="237">
        <v>14540</v>
      </c>
      <c r="F230" s="126">
        <f aca="true" t="shared" si="74" ref="F230:F242">ROUND(D230/B230*12,1)</f>
        <v>22481.1</v>
      </c>
      <c r="G230" s="124">
        <f aca="true" t="shared" si="75" ref="G230:G242">ROUND(E230/C230*12,1)</f>
        <v>2893.5</v>
      </c>
      <c r="H230" s="143">
        <f aca="true" t="shared" si="76" ref="H230:H242">SUM(F230:G230)</f>
        <v>25374.6</v>
      </c>
      <c r="I230" s="144">
        <f aca="true" t="shared" si="77" ref="I230:I242">ROUND(H230*0.34,1)</f>
        <v>8627.4</v>
      </c>
      <c r="J230" s="145">
        <f aca="true" t="shared" si="78" ref="J230:J242">ROUND(H230*0.01,1)</f>
        <v>253.7</v>
      </c>
      <c r="K230" s="64">
        <v>0</v>
      </c>
      <c r="L230" s="3">
        <f aca="true" t="shared" si="79" ref="L230:L242">ROUND(0.0042*H230,1)</f>
        <v>106.6</v>
      </c>
      <c r="M230" s="13">
        <f aca="true" t="shared" si="80" ref="M230:M242">SUM(H230:L230)</f>
        <v>34362.299999999996</v>
      </c>
    </row>
    <row r="231" spans="1:13" ht="12.75">
      <c r="A231" s="225" t="s">
        <v>244</v>
      </c>
      <c r="B231" s="115">
        <v>12.72</v>
      </c>
      <c r="C231" s="83">
        <v>60.3</v>
      </c>
      <c r="D231" s="111">
        <v>23830</v>
      </c>
      <c r="E231" s="237">
        <v>14540</v>
      </c>
      <c r="F231" s="126">
        <f t="shared" si="74"/>
        <v>22481.1</v>
      </c>
      <c r="G231" s="124">
        <f t="shared" si="75"/>
        <v>2893.5</v>
      </c>
      <c r="H231" s="143">
        <f t="shared" si="76"/>
        <v>25374.6</v>
      </c>
      <c r="I231" s="144">
        <f t="shared" si="77"/>
        <v>8627.4</v>
      </c>
      <c r="J231" s="145">
        <f t="shared" si="78"/>
        <v>253.7</v>
      </c>
      <c r="K231" s="64">
        <v>0</v>
      </c>
      <c r="L231" s="3">
        <f t="shared" si="79"/>
        <v>106.6</v>
      </c>
      <c r="M231" s="13">
        <f t="shared" si="80"/>
        <v>34362.299999999996</v>
      </c>
    </row>
    <row r="232" spans="1:13" ht="12.75">
      <c r="A232" s="225" t="s">
        <v>144</v>
      </c>
      <c r="B232" s="115">
        <v>12.72</v>
      </c>
      <c r="C232" s="83">
        <v>60.3</v>
      </c>
      <c r="D232" s="111">
        <v>23830</v>
      </c>
      <c r="E232" s="237">
        <v>14540</v>
      </c>
      <c r="F232" s="126">
        <f t="shared" si="74"/>
        <v>22481.1</v>
      </c>
      <c r="G232" s="124">
        <f t="shared" si="75"/>
        <v>2893.5</v>
      </c>
      <c r="H232" s="143">
        <f t="shared" si="76"/>
        <v>25374.6</v>
      </c>
      <c r="I232" s="144">
        <f t="shared" si="77"/>
        <v>8627.4</v>
      </c>
      <c r="J232" s="145">
        <f t="shared" si="78"/>
        <v>253.7</v>
      </c>
      <c r="K232" s="64">
        <v>0</v>
      </c>
      <c r="L232" s="3">
        <f t="shared" si="79"/>
        <v>106.6</v>
      </c>
      <c r="M232" s="13">
        <f t="shared" si="80"/>
        <v>34362.299999999996</v>
      </c>
    </row>
    <row r="233" spans="1:13" ht="12.75">
      <c r="A233" s="225" t="s">
        <v>306</v>
      </c>
      <c r="B233" s="115">
        <v>12.72</v>
      </c>
      <c r="C233" s="83">
        <v>60.3</v>
      </c>
      <c r="D233" s="111">
        <v>23830</v>
      </c>
      <c r="E233" s="237">
        <v>14540</v>
      </c>
      <c r="F233" s="126">
        <f t="shared" si="74"/>
        <v>22481.1</v>
      </c>
      <c r="G233" s="124">
        <f t="shared" si="75"/>
        <v>2893.5</v>
      </c>
      <c r="H233" s="143">
        <f t="shared" si="76"/>
        <v>25374.6</v>
      </c>
      <c r="I233" s="144">
        <f t="shared" si="77"/>
        <v>8627.4</v>
      </c>
      <c r="J233" s="145">
        <f t="shared" si="78"/>
        <v>253.7</v>
      </c>
      <c r="K233" s="64">
        <v>0</v>
      </c>
      <c r="L233" s="3">
        <f t="shared" si="79"/>
        <v>106.6</v>
      </c>
      <c r="M233" s="13">
        <f t="shared" si="80"/>
        <v>34362.299999999996</v>
      </c>
    </row>
    <row r="234" spans="1:13" ht="12.75">
      <c r="A234" s="225" t="s">
        <v>246</v>
      </c>
      <c r="B234" s="115">
        <v>12.72</v>
      </c>
      <c r="C234" s="83">
        <v>60.3</v>
      </c>
      <c r="D234" s="111">
        <v>23830</v>
      </c>
      <c r="E234" s="237">
        <v>14540</v>
      </c>
      <c r="F234" s="126">
        <f t="shared" si="74"/>
        <v>22481.1</v>
      </c>
      <c r="G234" s="124">
        <f t="shared" si="75"/>
        <v>2893.5</v>
      </c>
      <c r="H234" s="143">
        <f t="shared" si="76"/>
        <v>25374.6</v>
      </c>
      <c r="I234" s="144">
        <f t="shared" si="77"/>
        <v>8627.4</v>
      </c>
      <c r="J234" s="145">
        <f t="shared" si="78"/>
        <v>253.7</v>
      </c>
      <c r="K234" s="64">
        <v>0</v>
      </c>
      <c r="L234" s="3">
        <f t="shared" si="79"/>
        <v>106.6</v>
      </c>
      <c r="M234" s="13">
        <f t="shared" si="80"/>
        <v>34362.299999999996</v>
      </c>
    </row>
    <row r="235" spans="1:13" ht="12.75">
      <c r="A235" s="225" t="s">
        <v>307</v>
      </c>
      <c r="B235" s="115">
        <v>12.72</v>
      </c>
      <c r="C235" s="83">
        <v>60.3</v>
      </c>
      <c r="D235" s="111">
        <v>23830</v>
      </c>
      <c r="E235" s="237">
        <v>14540</v>
      </c>
      <c r="F235" s="126">
        <f t="shared" si="74"/>
        <v>22481.1</v>
      </c>
      <c r="G235" s="124">
        <f t="shared" si="75"/>
        <v>2893.5</v>
      </c>
      <c r="H235" s="143">
        <f t="shared" si="76"/>
        <v>25374.6</v>
      </c>
      <c r="I235" s="144">
        <f t="shared" si="77"/>
        <v>8627.4</v>
      </c>
      <c r="J235" s="145">
        <f t="shared" si="78"/>
        <v>253.7</v>
      </c>
      <c r="K235" s="64">
        <v>0</v>
      </c>
      <c r="L235" s="3">
        <f t="shared" si="79"/>
        <v>106.6</v>
      </c>
      <c r="M235" s="13">
        <f t="shared" si="80"/>
        <v>34362.299999999996</v>
      </c>
    </row>
    <row r="236" spans="1:13" ht="12.75">
      <c r="A236" s="225" t="s">
        <v>249</v>
      </c>
      <c r="B236" s="115">
        <v>12.72</v>
      </c>
      <c r="C236" s="83">
        <v>60.3</v>
      </c>
      <c r="D236" s="111">
        <v>23830</v>
      </c>
      <c r="E236" s="237">
        <v>14540</v>
      </c>
      <c r="F236" s="126">
        <f t="shared" si="74"/>
        <v>22481.1</v>
      </c>
      <c r="G236" s="124">
        <f t="shared" si="75"/>
        <v>2893.5</v>
      </c>
      <c r="H236" s="143">
        <f t="shared" si="76"/>
        <v>25374.6</v>
      </c>
      <c r="I236" s="144">
        <f t="shared" si="77"/>
        <v>8627.4</v>
      </c>
      <c r="J236" s="145">
        <f t="shared" si="78"/>
        <v>253.7</v>
      </c>
      <c r="K236" s="64">
        <v>0</v>
      </c>
      <c r="L236" s="3">
        <f t="shared" si="79"/>
        <v>106.6</v>
      </c>
      <c r="M236" s="13">
        <f t="shared" si="80"/>
        <v>34362.299999999996</v>
      </c>
    </row>
    <row r="237" spans="1:13" ht="12.75">
      <c r="A237" s="225" t="s">
        <v>250</v>
      </c>
      <c r="B237" s="115">
        <v>12.72</v>
      </c>
      <c r="C237" s="83">
        <v>60.3</v>
      </c>
      <c r="D237" s="111">
        <v>23830</v>
      </c>
      <c r="E237" s="237">
        <v>14540</v>
      </c>
      <c r="F237" s="126">
        <f t="shared" si="74"/>
        <v>22481.1</v>
      </c>
      <c r="G237" s="124">
        <f t="shared" si="75"/>
        <v>2893.5</v>
      </c>
      <c r="H237" s="143">
        <f t="shared" si="76"/>
        <v>25374.6</v>
      </c>
      <c r="I237" s="144">
        <f t="shared" si="77"/>
        <v>8627.4</v>
      </c>
      <c r="J237" s="145">
        <f t="shared" si="78"/>
        <v>253.7</v>
      </c>
      <c r="K237" s="64">
        <v>0</v>
      </c>
      <c r="L237" s="3">
        <f t="shared" si="79"/>
        <v>106.6</v>
      </c>
      <c r="M237" s="13">
        <f t="shared" si="80"/>
        <v>34362.299999999996</v>
      </c>
    </row>
    <row r="238" spans="1:13" ht="12.75">
      <c r="A238" s="225" t="s">
        <v>255</v>
      </c>
      <c r="B238" s="115">
        <v>12.72</v>
      </c>
      <c r="C238" s="83">
        <v>60.3</v>
      </c>
      <c r="D238" s="111">
        <v>23830</v>
      </c>
      <c r="E238" s="237">
        <v>14540</v>
      </c>
      <c r="F238" s="126">
        <f t="shared" si="74"/>
        <v>22481.1</v>
      </c>
      <c r="G238" s="124">
        <f t="shared" si="75"/>
        <v>2893.5</v>
      </c>
      <c r="H238" s="143">
        <f t="shared" si="76"/>
        <v>25374.6</v>
      </c>
      <c r="I238" s="144">
        <f t="shared" si="77"/>
        <v>8627.4</v>
      </c>
      <c r="J238" s="145">
        <f t="shared" si="78"/>
        <v>253.7</v>
      </c>
      <c r="K238" s="64">
        <v>0</v>
      </c>
      <c r="L238" s="3">
        <f t="shared" si="79"/>
        <v>106.6</v>
      </c>
      <c r="M238" s="13">
        <f t="shared" si="80"/>
        <v>34362.299999999996</v>
      </c>
    </row>
    <row r="239" spans="1:13" ht="12.75">
      <c r="A239" s="225" t="s">
        <v>261</v>
      </c>
      <c r="B239" s="115">
        <v>12.72</v>
      </c>
      <c r="C239" s="83">
        <v>60.3</v>
      </c>
      <c r="D239" s="111">
        <v>23830</v>
      </c>
      <c r="E239" s="237">
        <v>14540</v>
      </c>
      <c r="F239" s="126">
        <f t="shared" si="74"/>
        <v>22481.1</v>
      </c>
      <c r="G239" s="124">
        <f t="shared" si="75"/>
        <v>2893.5</v>
      </c>
      <c r="H239" s="143">
        <f t="shared" si="76"/>
        <v>25374.6</v>
      </c>
      <c r="I239" s="144">
        <f t="shared" si="77"/>
        <v>8627.4</v>
      </c>
      <c r="J239" s="145">
        <f t="shared" si="78"/>
        <v>253.7</v>
      </c>
      <c r="K239" s="64">
        <v>0</v>
      </c>
      <c r="L239" s="3">
        <f t="shared" si="79"/>
        <v>106.6</v>
      </c>
      <c r="M239" s="13">
        <f t="shared" si="80"/>
        <v>34362.299999999996</v>
      </c>
    </row>
    <row r="240" spans="1:13" ht="12.75">
      <c r="A240" s="225" t="s">
        <v>262</v>
      </c>
      <c r="B240" s="115">
        <v>12.72</v>
      </c>
      <c r="C240" s="83">
        <v>60.3</v>
      </c>
      <c r="D240" s="111">
        <v>23830</v>
      </c>
      <c r="E240" s="237">
        <v>14540</v>
      </c>
      <c r="F240" s="126">
        <f t="shared" si="74"/>
        <v>22481.1</v>
      </c>
      <c r="G240" s="124">
        <f t="shared" si="75"/>
        <v>2893.5</v>
      </c>
      <c r="H240" s="143">
        <f t="shared" si="76"/>
        <v>25374.6</v>
      </c>
      <c r="I240" s="144">
        <f t="shared" si="77"/>
        <v>8627.4</v>
      </c>
      <c r="J240" s="145">
        <f t="shared" si="78"/>
        <v>253.7</v>
      </c>
      <c r="K240" s="64">
        <v>0</v>
      </c>
      <c r="L240" s="3">
        <f t="shared" si="79"/>
        <v>106.6</v>
      </c>
      <c r="M240" s="13">
        <f t="shared" si="80"/>
        <v>34362.299999999996</v>
      </c>
    </row>
    <row r="241" spans="1:13" ht="12.75">
      <c r="A241" s="225" t="s">
        <v>264</v>
      </c>
      <c r="B241" s="115">
        <v>12.72</v>
      </c>
      <c r="C241" s="83">
        <v>60.3</v>
      </c>
      <c r="D241" s="111">
        <v>23830</v>
      </c>
      <c r="E241" s="237">
        <v>14540</v>
      </c>
      <c r="F241" s="126">
        <f t="shared" si="74"/>
        <v>22481.1</v>
      </c>
      <c r="G241" s="124">
        <f t="shared" si="75"/>
        <v>2893.5</v>
      </c>
      <c r="H241" s="143">
        <f t="shared" si="76"/>
        <v>25374.6</v>
      </c>
      <c r="I241" s="144">
        <f t="shared" si="77"/>
        <v>8627.4</v>
      </c>
      <c r="J241" s="145">
        <f t="shared" si="78"/>
        <v>253.7</v>
      </c>
      <c r="K241" s="64">
        <v>0</v>
      </c>
      <c r="L241" s="3">
        <f t="shared" si="79"/>
        <v>106.6</v>
      </c>
      <c r="M241" s="13">
        <f t="shared" si="80"/>
        <v>34362.299999999996</v>
      </c>
    </row>
    <row r="242" spans="1:13" ht="12.75">
      <c r="A242" s="225" t="s">
        <v>210</v>
      </c>
      <c r="B242" s="115">
        <v>12.72</v>
      </c>
      <c r="C242" s="83">
        <v>60.3</v>
      </c>
      <c r="D242" s="111">
        <v>23830</v>
      </c>
      <c r="E242" s="237">
        <v>14540</v>
      </c>
      <c r="F242" s="126">
        <f t="shared" si="74"/>
        <v>22481.1</v>
      </c>
      <c r="G242" s="124">
        <f t="shared" si="75"/>
        <v>2893.5</v>
      </c>
      <c r="H242" s="143">
        <f t="shared" si="76"/>
        <v>25374.6</v>
      </c>
      <c r="I242" s="144">
        <f t="shared" si="77"/>
        <v>8627.4</v>
      </c>
      <c r="J242" s="145">
        <f t="shared" si="78"/>
        <v>253.7</v>
      </c>
      <c r="K242" s="64">
        <v>0</v>
      </c>
      <c r="L242" s="3">
        <f t="shared" si="79"/>
        <v>106.6</v>
      </c>
      <c r="M242" s="13">
        <f t="shared" si="80"/>
        <v>34362.299999999996</v>
      </c>
    </row>
    <row r="243" spans="1:13" ht="12.75">
      <c r="A243" s="224" t="s">
        <v>119</v>
      </c>
      <c r="B243" s="135"/>
      <c r="C243" s="84"/>
      <c r="D243" s="104"/>
      <c r="E243" s="235"/>
      <c r="F243" s="136"/>
      <c r="G243" s="175"/>
      <c r="H243" s="138"/>
      <c r="I243" s="139"/>
      <c r="J243" s="140"/>
      <c r="K243" s="63"/>
      <c r="L243" s="74"/>
      <c r="M243" s="12"/>
    </row>
    <row r="244" spans="1:13" ht="12.75">
      <c r="A244" s="17" t="s">
        <v>119</v>
      </c>
      <c r="B244" s="135"/>
      <c r="C244" s="84"/>
      <c r="D244" s="104"/>
      <c r="E244" s="235"/>
      <c r="F244" s="136"/>
      <c r="G244" s="137"/>
      <c r="H244" s="138"/>
      <c r="I244" s="139"/>
      <c r="J244" s="177"/>
      <c r="K244" s="63"/>
      <c r="L244" s="74"/>
      <c r="M244" s="12"/>
    </row>
    <row r="245" spans="1:13" ht="12.75">
      <c r="A245" s="31" t="s">
        <v>50</v>
      </c>
      <c r="B245" s="135"/>
      <c r="C245" s="84"/>
      <c r="D245" s="241"/>
      <c r="E245" s="235"/>
      <c r="F245" s="136"/>
      <c r="G245" s="137"/>
      <c r="H245" s="138"/>
      <c r="I245" s="139"/>
      <c r="J245" s="177"/>
      <c r="K245" s="214"/>
      <c r="L245" s="74"/>
      <c r="M245" s="12"/>
    </row>
    <row r="246" spans="1:13" ht="12.75">
      <c r="A246" s="217" t="s">
        <v>235</v>
      </c>
      <c r="B246" s="115">
        <v>13.02</v>
      </c>
      <c r="C246" s="83">
        <v>49.25</v>
      </c>
      <c r="D246" s="122">
        <v>25980</v>
      </c>
      <c r="E246" s="238">
        <v>14540</v>
      </c>
      <c r="F246" s="126">
        <f>ROUND(D246/B246*12,1)</f>
        <v>23944.7</v>
      </c>
      <c r="G246" s="131">
        <f>ROUND(E246/C246*12,1)</f>
        <v>3542.7</v>
      </c>
      <c r="H246" s="132">
        <f>SUM(F246:G246)</f>
        <v>27487.4</v>
      </c>
      <c r="I246" s="128">
        <f>ROUND(H246*0.34,1)</f>
        <v>9345.7</v>
      </c>
      <c r="J246" s="129">
        <f>ROUND(H246*0.01,1)</f>
        <v>274.9</v>
      </c>
      <c r="K246" s="64">
        <v>570</v>
      </c>
      <c r="L246" s="206">
        <f>ROUND(0.0042*H246,1)</f>
        <v>115.4</v>
      </c>
      <c r="M246" s="14">
        <f>SUM(H246:L246)</f>
        <v>37793.40000000001</v>
      </c>
    </row>
    <row r="247" spans="1:13" ht="12.75">
      <c r="A247" s="32" t="s">
        <v>119</v>
      </c>
      <c r="B247" s="135"/>
      <c r="C247" s="84"/>
      <c r="D247" s="104"/>
      <c r="E247" s="235"/>
      <c r="F247" s="136"/>
      <c r="G247" s="137"/>
      <c r="H247" s="138"/>
      <c r="I247" s="139"/>
      <c r="J247" s="177"/>
      <c r="K247" s="63"/>
      <c r="L247" s="74"/>
      <c r="M247" s="12"/>
    </row>
    <row r="248" spans="1:13" ht="12.75">
      <c r="A248" s="26" t="s">
        <v>119</v>
      </c>
      <c r="B248" s="135"/>
      <c r="C248" s="81"/>
      <c r="D248" s="104"/>
      <c r="E248" s="235"/>
      <c r="F248" s="136"/>
      <c r="G248" s="175"/>
      <c r="H248" s="138"/>
      <c r="I248" s="139"/>
      <c r="J248" s="140"/>
      <c r="K248" s="63"/>
      <c r="L248" s="74"/>
      <c r="M248" s="12"/>
    </row>
    <row r="249" spans="1:13" ht="12.75">
      <c r="A249" s="31" t="s">
        <v>49</v>
      </c>
      <c r="B249" s="135"/>
      <c r="C249" s="84"/>
      <c r="D249" s="104"/>
      <c r="E249" s="235"/>
      <c r="F249" s="136"/>
      <c r="G249" s="137"/>
      <c r="H249" s="138"/>
      <c r="I249" s="139"/>
      <c r="J249" s="140"/>
      <c r="K249" s="63"/>
      <c r="L249" s="74"/>
      <c r="M249" s="12"/>
    </row>
    <row r="250" spans="1:13" ht="12.75">
      <c r="A250" s="33" t="s">
        <v>48</v>
      </c>
      <c r="B250" s="109">
        <v>11.27</v>
      </c>
      <c r="C250" s="82">
        <v>37.19</v>
      </c>
      <c r="D250" s="104">
        <v>26210</v>
      </c>
      <c r="E250" s="235">
        <v>14540</v>
      </c>
      <c r="F250" s="136">
        <f aca="true" t="shared" si="81" ref="F250:F259">ROUND(D250/B250*12,1)</f>
        <v>27907.7</v>
      </c>
      <c r="G250" s="137">
        <f aca="true" t="shared" si="82" ref="G250:G259">ROUND(E250/C250*12,1)</f>
        <v>4691.6</v>
      </c>
      <c r="H250" s="138">
        <f aca="true" t="shared" si="83" ref="H250:H259">SUM(F250:G250)</f>
        <v>32599.300000000003</v>
      </c>
      <c r="I250" s="139">
        <f aca="true" t="shared" si="84" ref="I250:I259">ROUND(H250*0.34,1)</f>
        <v>11083.8</v>
      </c>
      <c r="J250" s="140">
        <f aca="true" t="shared" si="85" ref="J250:J259">ROUND(H250*0.01,1)</f>
        <v>326</v>
      </c>
      <c r="K250" s="63">
        <v>530</v>
      </c>
      <c r="L250" s="74">
        <f aca="true" t="shared" si="86" ref="L250:L259">ROUND(0.0042*H250,1)</f>
        <v>136.9</v>
      </c>
      <c r="M250" s="12">
        <f aca="true" t="shared" si="87" ref="M250:M259">SUM(H250:L250)</f>
        <v>44676.00000000001</v>
      </c>
    </row>
    <row r="251" spans="1:13" ht="12.75">
      <c r="A251" s="9" t="s">
        <v>34</v>
      </c>
      <c r="B251" s="115">
        <v>11.27</v>
      </c>
      <c r="C251" s="83">
        <v>37.19</v>
      </c>
      <c r="D251" s="122">
        <v>26210</v>
      </c>
      <c r="E251" s="238">
        <v>14540</v>
      </c>
      <c r="F251" s="126">
        <f t="shared" si="81"/>
        <v>27907.7</v>
      </c>
      <c r="G251" s="124">
        <f t="shared" si="82"/>
        <v>4691.6</v>
      </c>
      <c r="H251" s="127">
        <f t="shared" si="83"/>
        <v>32599.300000000003</v>
      </c>
      <c r="I251" s="128">
        <f t="shared" si="84"/>
        <v>11083.8</v>
      </c>
      <c r="J251" s="129">
        <f t="shared" si="85"/>
        <v>326</v>
      </c>
      <c r="K251" s="205">
        <v>530</v>
      </c>
      <c r="L251" s="206">
        <f t="shared" si="86"/>
        <v>136.9</v>
      </c>
      <c r="M251" s="14">
        <f t="shared" si="87"/>
        <v>44676.00000000001</v>
      </c>
    </row>
    <row r="252" spans="1:13" ht="12.75">
      <c r="A252" s="9" t="s">
        <v>240</v>
      </c>
      <c r="B252" s="115">
        <v>11.96</v>
      </c>
      <c r="C252" s="83">
        <v>32.16</v>
      </c>
      <c r="D252" s="122">
        <v>26210</v>
      </c>
      <c r="E252" s="238">
        <v>14540</v>
      </c>
      <c r="F252" s="126">
        <f t="shared" si="81"/>
        <v>26297.7</v>
      </c>
      <c r="G252" s="124">
        <f t="shared" si="82"/>
        <v>5425.4</v>
      </c>
      <c r="H252" s="127">
        <f t="shared" si="83"/>
        <v>31723.1</v>
      </c>
      <c r="I252" s="128">
        <f t="shared" si="84"/>
        <v>10785.9</v>
      </c>
      <c r="J252" s="129">
        <f t="shared" si="85"/>
        <v>317.2</v>
      </c>
      <c r="K252" s="205">
        <v>530</v>
      </c>
      <c r="L252" s="206">
        <f t="shared" si="86"/>
        <v>133.2</v>
      </c>
      <c r="M252" s="14">
        <f t="shared" si="87"/>
        <v>43489.399999999994</v>
      </c>
    </row>
    <row r="253" spans="1:13" ht="12.75">
      <c r="A253" s="79" t="s">
        <v>332</v>
      </c>
      <c r="B253" s="115">
        <v>11.06</v>
      </c>
      <c r="C253" s="83">
        <v>29.15</v>
      </c>
      <c r="D253" s="122">
        <v>26210</v>
      </c>
      <c r="E253" s="238">
        <v>14540</v>
      </c>
      <c r="F253" s="126">
        <f t="shared" si="81"/>
        <v>28437.6</v>
      </c>
      <c r="G253" s="124">
        <f t="shared" si="82"/>
        <v>5985.6</v>
      </c>
      <c r="H253" s="127">
        <f t="shared" si="83"/>
        <v>34423.2</v>
      </c>
      <c r="I253" s="128">
        <f t="shared" si="84"/>
        <v>11703.9</v>
      </c>
      <c r="J253" s="129">
        <f t="shared" si="85"/>
        <v>344.2</v>
      </c>
      <c r="K253" s="205">
        <v>530</v>
      </c>
      <c r="L253" s="206">
        <f t="shared" si="86"/>
        <v>144.6</v>
      </c>
      <c r="M253" s="14">
        <f t="shared" si="87"/>
        <v>47145.899999999994</v>
      </c>
    </row>
    <row r="254" spans="1:13" ht="12.75">
      <c r="A254" s="9" t="s">
        <v>236</v>
      </c>
      <c r="B254" s="115">
        <v>10.11</v>
      </c>
      <c r="C254" s="83">
        <v>49.25</v>
      </c>
      <c r="D254" s="122">
        <v>26210</v>
      </c>
      <c r="E254" s="238">
        <v>14540</v>
      </c>
      <c r="F254" s="126">
        <f t="shared" si="81"/>
        <v>31109.8</v>
      </c>
      <c r="G254" s="124">
        <f t="shared" si="82"/>
        <v>3542.7</v>
      </c>
      <c r="H254" s="127">
        <f t="shared" si="83"/>
        <v>34652.5</v>
      </c>
      <c r="I254" s="128">
        <f t="shared" si="84"/>
        <v>11781.9</v>
      </c>
      <c r="J254" s="129">
        <f t="shared" si="85"/>
        <v>346.5</v>
      </c>
      <c r="K254" s="205">
        <v>530</v>
      </c>
      <c r="L254" s="206">
        <f t="shared" si="86"/>
        <v>145.5</v>
      </c>
      <c r="M254" s="14">
        <f t="shared" si="87"/>
        <v>47456.4</v>
      </c>
    </row>
    <row r="255" spans="1:13" ht="12.75">
      <c r="A255" s="79" t="s">
        <v>239</v>
      </c>
      <c r="B255" s="115">
        <v>10.28</v>
      </c>
      <c r="C255" s="83">
        <v>49.25</v>
      </c>
      <c r="D255" s="122">
        <v>26210</v>
      </c>
      <c r="E255" s="238">
        <v>14540</v>
      </c>
      <c r="F255" s="126">
        <f t="shared" si="81"/>
        <v>30595.3</v>
      </c>
      <c r="G255" s="124">
        <f t="shared" si="82"/>
        <v>3542.7</v>
      </c>
      <c r="H255" s="127">
        <f t="shared" si="83"/>
        <v>34138</v>
      </c>
      <c r="I255" s="128">
        <f t="shared" si="84"/>
        <v>11606.9</v>
      </c>
      <c r="J255" s="129">
        <f t="shared" si="85"/>
        <v>341.4</v>
      </c>
      <c r="K255" s="205">
        <v>530</v>
      </c>
      <c r="L255" s="206">
        <f t="shared" si="86"/>
        <v>143.4</v>
      </c>
      <c r="M255" s="14">
        <f t="shared" si="87"/>
        <v>46759.700000000004</v>
      </c>
    </row>
    <row r="256" spans="1:13" ht="12.75">
      <c r="A256" s="79" t="s">
        <v>237</v>
      </c>
      <c r="B256" s="115">
        <v>10.28</v>
      </c>
      <c r="C256" s="83">
        <v>49.25</v>
      </c>
      <c r="D256" s="122">
        <v>26210</v>
      </c>
      <c r="E256" s="238">
        <v>14540</v>
      </c>
      <c r="F256" s="126">
        <f t="shared" si="81"/>
        <v>30595.3</v>
      </c>
      <c r="G256" s="124">
        <f t="shared" si="82"/>
        <v>3542.7</v>
      </c>
      <c r="H256" s="127">
        <f t="shared" si="83"/>
        <v>34138</v>
      </c>
      <c r="I256" s="128">
        <f t="shared" si="84"/>
        <v>11606.9</v>
      </c>
      <c r="J256" s="129">
        <f t="shared" si="85"/>
        <v>341.4</v>
      </c>
      <c r="K256" s="205">
        <v>530</v>
      </c>
      <c r="L256" s="206">
        <f t="shared" si="86"/>
        <v>143.4</v>
      </c>
      <c r="M256" s="14">
        <f t="shared" si="87"/>
        <v>46759.700000000004</v>
      </c>
    </row>
    <row r="257" spans="1:13" ht="12.75">
      <c r="A257" s="79" t="s">
        <v>238</v>
      </c>
      <c r="B257" s="115">
        <v>10.28</v>
      </c>
      <c r="C257" s="83">
        <v>49.25</v>
      </c>
      <c r="D257" s="122">
        <v>26210</v>
      </c>
      <c r="E257" s="238">
        <v>14540</v>
      </c>
      <c r="F257" s="126">
        <f t="shared" si="81"/>
        <v>30595.3</v>
      </c>
      <c r="G257" s="124">
        <f t="shared" si="82"/>
        <v>3542.7</v>
      </c>
      <c r="H257" s="127">
        <f t="shared" si="83"/>
        <v>34138</v>
      </c>
      <c r="I257" s="128">
        <f t="shared" si="84"/>
        <v>11606.9</v>
      </c>
      <c r="J257" s="129">
        <f t="shared" si="85"/>
        <v>341.4</v>
      </c>
      <c r="K257" s="205">
        <v>530</v>
      </c>
      <c r="L257" s="206">
        <f t="shared" si="86"/>
        <v>143.4</v>
      </c>
      <c r="M257" s="14">
        <f t="shared" si="87"/>
        <v>46759.700000000004</v>
      </c>
    </row>
    <row r="258" spans="1:13" ht="12.75">
      <c r="A258" s="9" t="s">
        <v>35</v>
      </c>
      <c r="B258" s="115">
        <v>10.28</v>
      </c>
      <c r="C258" s="83">
        <v>49.25</v>
      </c>
      <c r="D258" s="122">
        <v>26210</v>
      </c>
      <c r="E258" s="238">
        <v>14540</v>
      </c>
      <c r="F258" s="126">
        <f t="shared" si="81"/>
        <v>30595.3</v>
      </c>
      <c r="G258" s="124">
        <f t="shared" si="82"/>
        <v>3542.7</v>
      </c>
      <c r="H258" s="127">
        <f t="shared" si="83"/>
        <v>34138</v>
      </c>
      <c r="I258" s="128">
        <f t="shared" si="84"/>
        <v>11606.9</v>
      </c>
      <c r="J258" s="129">
        <f t="shared" si="85"/>
        <v>341.4</v>
      </c>
      <c r="K258" s="205">
        <v>530</v>
      </c>
      <c r="L258" s="206">
        <f t="shared" si="86"/>
        <v>143.4</v>
      </c>
      <c r="M258" s="14">
        <f t="shared" si="87"/>
        <v>46759.700000000004</v>
      </c>
    </row>
    <row r="259" spans="1:13" ht="12.75">
      <c r="A259" s="9" t="s">
        <v>212</v>
      </c>
      <c r="B259" s="115">
        <v>11.96</v>
      </c>
      <c r="C259" s="83">
        <v>49.25</v>
      </c>
      <c r="D259" s="122">
        <v>26210</v>
      </c>
      <c r="E259" s="238">
        <v>14540</v>
      </c>
      <c r="F259" s="126">
        <f t="shared" si="81"/>
        <v>26297.7</v>
      </c>
      <c r="G259" s="124">
        <f t="shared" si="82"/>
        <v>3542.7</v>
      </c>
      <c r="H259" s="127">
        <f t="shared" si="83"/>
        <v>29840.4</v>
      </c>
      <c r="I259" s="128">
        <f t="shared" si="84"/>
        <v>10145.7</v>
      </c>
      <c r="J259" s="129">
        <f t="shared" si="85"/>
        <v>298.4</v>
      </c>
      <c r="K259" s="205">
        <v>530</v>
      </c>
      <c r="L259" s="206">
        <f t="shared" si="86"/>
        <v>125.3</v>
      </c>
      <c r="M259" s="14">
        <f t="shared" si="87"/>
        <v>40939.80000000001</v>
      </c>
    </row>
    <row r="260" spans="1:13" ht="12.75">
      <c r="A260" s="34" t="s">
        <v>1</v>
      </c>
      <c r="B260" s="146"/>
      <c r="C260" s="147"/>
      <c r="D260" s="104"/>
      <c r="E260" s="235"/>
      <c r="F260" s="136"/>
      <c r="G260" s="137"/>
      <c r="H260" s="138"/>
      <c r="I260" s="139"/>
      <c r="J260" s="177"/>
      <c r="K260" s="63"/>
      <c r="L260" s="74"/>
      <c r="M260" s="12"/>
    </row>
    <row r="261" spans="1:13" ht="12.75">
      <c r="A261" s="21" t="s">
        <v>3</v>
      </c>
      <c r="B261" s="109">
        <v>2402</v>
      </c>
      <c r="C261" s="82">
        <v>7688</v>
      </c>
      <c r="D261" s="233">
        <v>25962</v>
      </c>
      <c r="E261" s="237">
        <v>18000</v>
      </c>
      <c r="F261" s="141">
        <f aca="true" t="shared" si="88" ref="F261:G263">ROUND(D261/B261*12,1)</f>
        <v>129.7</v>
      </c>
      <c r="G261" s="142">
        <f t="shared" si="88"/>
        <v>28.1</v>
      </c>
      <c r="H261" s="178">
        <f>SUM(F261:G261)</f>
        <v>157.79999999999998</v>
      </c>
      <c r="I261" s="144">
        <f>ROUND(H261*0.34,1)</f>
        <v>53.7</v>
      </c>
      <c r="J261" s="145">
        <f>ROUND(H261*0.01,1)</f>
        <v>1.6</v>
      </c>
      <c r="K261" s="64">
        <v>6</v>
      </c>
      <c r="L261" s="3">
        <f>ROUND(0.0042*H261,1)</f>
        <v>0.7</v>
      </c>
      <c r="M261" s="13">
        <f>SUM(H261:L261)</f>
        <v>219.79999999999998</v>
      </c>
    </row>
    <row r="262" spans="1:13" ht="12.75">
      <c r="A262" s="21" t="s">
        <v>4</v>
      </c>
      <c r="B262" s="115">
        <v>214.07</v>
      </c>
      <c r="C262" s="83">
        <v>1508</v>
      </c>
      <c r="D262" s="122">
        <v>25962</v>
      </c>
      <c r="E262" s="237">
        <v>18000</v>
      </c>
      <c r="F262" s="141">
        <f t="shared" si="88"/>
        <v>1455.3</v>
      </c>
      <c r="G262" s="142">
        <f t="shared" si="88"/>
        <v>143.2</v>
      </c>
      <c r="H262" s="143">
        <f>SUM(F262:G262)</f>
        <v>1598.5</v>
      </c>
      <c r="I262" s="139">
        <f>ROUND(H262*0.34,1)</f>
        <v>543.5</v>
      </c>
      <c r="J262" s="145">
        <f>ROUND(H262*0.01,1)</f>
        <v>16</v>
      </c>
      <c r="K262" s="63">
        <v>34</v>
      </c>
      <c r="L262" s="74">
        <f>ROUND(0.0042*H262,1)</f>
        <v>6.7</v>
      </c>
      <c r="M262" s="13">
        <f>SUM(H262:L262)</f>
        <v>2198.7</v>
      </c>
    </row>
    <row r="263" spans="1:13" ht="12.75">
      <c r="A263" s="21" t="s">
        <v>5</v>
      </c>
      <c r="B263" s="115">
        <v>700</v>
      </c>
      <c r="C263" s="83">
        <v>1548</v>
      </c>
      <c r="D263" s="122">
        <v>23430</v>
      </c>
      <c r="E263" s="238">
        <v>13820</v>
      </c>
      <c r="F263" s="126">
        <f t="shared" si="88"/>
        <v>401.7</v>
      </c>
      <c r="G263" s="124">
        <f t="shared" si="88"/>
        <v>107.1</v>
      </c>
      <c r="H263" s="127">
        <f>SUM(F263:G263)</f>
        <v>508.79999999999995</v>
      </c>
      <c r="I263" s="128">
        <f>ROUND(H263*0.34,1)</f>
        <v>173</v>
      </c>
      <c r="J263" s="129">
        <f>ROUND(H263*0.01,1)</f>
        <v>5.1</v>
      </c>
      <c r="K263" s="205">
        <v>6</v>
      </c>
      <c r="L263" s="206">
        <f>ROUND(0.0042*H263,1)</f>
        <v>2.1</v>
      </c>
      <c r="M263" s="14">
        <f>SUM(H263:L263)</f>
        <v>695</v>
      </c>
    </row>
    <row r="264" spans="1:13" ht="12.75">
      <c r="A264" s="26" t="s">
        <v>119</v>
      </c>
      <c r="B264" s="135"/>
      <c r="C264" s="84"/>
      <c r="D264" s="104"/>
      <c r="E264" s="235"/>
      <c r="F264" s="136"/>
      <c r="G264" s="137"/>
      <c r="H264" s="138"/>
      <c r="I264" s="139"/>
      <c r="J264" s="177"/>
      <c r="K264" s="63"/>
      <c r="L264" s="74"/>
      <c r="M264" s="12"/>
    </row>
    <row r="265" spans="1:13" ht="12.75">
      <c r="A265" s="26" t="s">
        <v>119</v>
      </c>
      <c r="B265" s="135"/>
      <c r="C265" s="84"/>
      <c r="D265" s="104"/>
      <c r="E265" s="235"/>
      <c r="F265" s="136"/>
      <c r="G265" s="137"/>
      <c r="H265" s="138"/>
      <c r="I265" s="139"/>
      <c r="J265" s="177"/>
      <c r="K265" s="63"/>
      <c r="L265" s="74"/>
      <c r="M265" s="12"/>
    </row>
    <row r="266" spans="1:13" ht="12.75">
      <c r="A266" s="31" t="s">
        <v>72</v>
      </c>
      <c r="B266" s="135"/>
      <c r="C266" s="84"/>
      <c r="D266" s="104"/>
      <c r="E266" s="235"/>
      <c r="F266" s="136"/>
      <c r="G266" s="137"/>
      <c r="H266" s="138"/>
      <c r="I266" s="139"/>
      <c r="J266" s="177"/>
      <c r="K266" s="63"/>
      <c r="L266" s="74"/>
      <c r="M266" s="12"/>
    </row>
    <row r="267" spans="1:13" ht="12.75">
      <c r="A267" s="31" t="s">
        <v>79</v>
      </c>
      <c r="B267" s="135"/>
      <c r="C267" s="84"/>
      <c r="D267" s="104"/>
      <c r="E267" s="235"/>
      <c r="F267" s="136"/>
      <c r="G267" s="137"/>
      <c r="H267" s="138"/>
      <c r="I267" s="139"/>
      <c r="J267" s="177"/>
      <c r="K267" s="63"/>
      <c r="L267" s="74"/>
      <c r="M267" s="12"/>
    </row>
    <row r="268" spans="1:13" ht="12.75">
      <c r="A268" s="21" t="s">
        <v>222</v>
      </c>
      <c r="B268" s="109">
        <v>25.13</v>
      </c>
      <c r="C268" s="82">
        <v>144.72</v>
      </c>
      <c r="D268" s="233">
        <v>22613</v>
      </c>
      <c r="E268" s="237">
        <v>11537</v>
      </c>
      <c r="F268" s="141">
        <f aca="true" t="shared" si="89" ref="F268:G273">ROUND(D268/B268*12,1)</f>
        <v>10798.1</v>
      </c>
      <c r="G268" s="142">
        <f t="shared" si="89"/>
        <v>956.6</v>
      </c>
      <c r="H268" s="178">
        <f aca="true" t="shared" si="90" ref="H268:H280">SUM(F268:G268)</f>
        <v>11754.7</v>
      </c>
      <c r="I268" s="144">
        <f aca="true" t="shared" si="91" ref="I268:I273">ROUND(H268*0.34,1)</f>
        <v>3996.6</v>
      </c>
      <c r="J268" s="145">
        <f aca="true" t="shared" si="92" ref="J268:J273">ROUND(H268*0.01,1)</f>
        <v>117.5</v>
      </c>
      <c r="K268" s="64">
        <v>80</v>
      </c>
      <c r="L268" s="3">
        <f aca="true" t="shared" si="93" ref="L268:L273">ROUND(0.0042*H268,1)</f>
        <v>49.4</v>
      </c>
      <c r="M268" s="13">
        <f aca="true" t="shared" si="94" ref="M268:M273">SUM(H268:L268)</f>
        <v>15998.2</v>
      </c>
    </row>
    <row r="269" spans="1:13" ht="12.75">
      <c r="A269" s="21" t="s">
        <v>65</v>
      </c>
      <c r="B269" s="115">
        <v>8.37</v>
      </c>
      <c r="C269" s="83">
        <v>52.26</v>
      </c>
      <c r="D269" s="122">
        <v>22613</v>
      </c>
      <c r="E269" s="237">
        <v>11537</v>
      </c>
      <c r="F269" s="126">
        <f t="shared" si="89"/>
        <v>32420.1</v>
      </c>
      <c r="G269" s="124">
        <f t="shared" si="89"/>
        <v>2649.1</v>
      </c>
      <c r="H269" s="127">
        <f>SUM(F269:G269)</f>
        <v>35069.2</v>
      </c>
      <c r="I269" s="128">
        <f t="shared" si="91"/>
        <v>11923.5</v>
      </c>
      <c r="J269" s="129">
        <f t="shared" si="92"/>
        <v>350.7</v>
      </c>
      <c r="K269" s="64">
        <v>220</v>
      </c>
      <c r="L269" s="3">
        <f t="shared" si="93"/>
        <v>147.3</v>
      </c>
      <c r="M269" s="14">
        <f t="shared" si="94"/>
        <v>47710.7</v>
      </c>
    </row>
    <row r="270" spans="1:13" ht="12.75">
      <c r="A270" s="21" t="s">
        <v>223</v>
      </c>
      <c r="B270" s="115">
        <v>19.4</v>
      </c>
      <c r="C270" s="83">
        <v>122.61</v>
      </c>
      <c r="D270" s="234">
        <v>26442</v>
      </c>
      <c r="E270" s="238">
        <v>13075</v>
      </c>
      <c r="F270" s="126">
        <f t="shared" si="89"/>
        <v>16355.9</v>
      </c>
      <c r="G270" s="124">
        <f t="shared" si="89"/>
        <v>1279.7</v>
      </c>
      <c r="H270" s="127">
        <f t="shared" si="90"/>
        <v>17635.6</v>
      </c>
      <c r="I270" s="128">
        <f t="shared" si="91"/>
        <v>5996.1</v>
      </c>
      <c r="J270" s="129">
        <f t="shared" si="92"/>
        <v>176.4</v>
      </c>
      <c r="K270" s="205">
        <v>220</v>
      </c>
      <c r="L270" s="206">
        <f t="shared" si="93"/>
        <v>74.1</v>
      </c>
      <c r="M270" s="14">
        <f t="shared" si="94"/>
        <v>24102.199999999997</v>
      </c>
    </row>
    <row r="271" spans="1:13" ht="12.75">
      <c r="A271" s="21" t="s">
        <v>224</v>
      </c>
      <c r="B271" s="115">
        <v>13.97</v>
      </c>
      <c r="C271" s="83">
        <v>122.61</v>
      </c>
      <c r="D271" s="234">
        <v>26442</v>
      </c>
      <c r="E271" s="238">
        <v>13075</v>
      </c>
      <c r="F271" s="126">
        <f t="shared" si="89"/>
        <v>22713.2</v>
      </c>
      <c r="G271" s="124">
        <f t="shared" si="89"/>
        <v>1279.7</v>
      </c>
      <c r="H271" s="127">
        <f t="shared" si="90"/>
        <v>23992.9</v>
      </c>
      <c r="I271" s="128">
        <f t="shared" si="91"/>
        <v>8157.6</v>
      </c>
      <c r="J271" s="129">
        <f t="shared" si="92"/>
        <v>239.9</v>
      </c>
      <c r="K271" s="205">
        <v>220</v>
      </c>
      <c r="L271" s="206">
        <f t="shared" si="93"/>
        <v>100.8</v>
      </c>
      <c r="M271" s="14">
        <f t="shared" si="94"/>
        <v>32711.2</v>
      </c>
    </row>
    <row r="272" spans="1:13" ht="12.75">
      <c r="A272" s="21" t="s">
        <v>214</v>
      </c>
      <c r="B272" s="115">
        <v>9.7</v>
      </c>
      <c r="C272" s="83">
        <v>122.61</v>
      </c>
      <c r="D272" s="234">
        <v>26442</v>
      </c>
      <c r="E272" s="238">
        <v>13075</v>
      </c>
      <c r="F272" s="126">
        <f t="shared" si="89"/>
        <v>32711.8</v>
      </c>
      <c r="G272" s="124">
        <f t="shared" si="89"/>
        <v>1279.7</v>
      </c>
      <c r="H272" s="127">
        <f>SUM(F272:G272)</f>
        <v>33991.5</v>
      </c>
      <c r="I272" s="128">
        <f t="shared" si="91"/>
        <v>11557.1</v>
      </c>
      <c r="J272" s="129">
        <f t="shared" si="92"/>
        <v>339.9</v>
      </c>
      <c r="K272" s="205">
        <v>220</v>
      </c>
      <c r="L272" s="206">
        <f t="shared" si="93"/>
        <v>142.8</v>
      </c>
      <c r="M272" s="14">
        <f t="shared" si="94"/>
        <v>46251.3</v>
      </c>
    </row>
    <row r="273" spans="1:13" ht="12.75">
      <c r="A273" s="21" t="s">
        <v>215</v>
      </c>
      <c r="B273" s="115">
        <v>6.98</v>
      </c>
      <c r="C273" s="83">
        <v>122.61</v>
      </c>
      <c r="D273" s="234">
        <v>26442</v>
      </c>
      <c r="E273" s="238">
        <v>13075</v>
      </c>
      <c r="F273" s="126">
        <f t="shared" si="89"/>
        <v>45459</v>
      </c>
      <c r="G273" s="124">
        <f t="shared" si="89"/>
        <v>1279.7</v>
      </c>
      <c r="H273" s="127">
        <f>SUM(F273:G273)</f>
        <v>46738.7</v>
      </c>
      <c r="I273" s="128">
        <f t="shared" si="91"/>
        <v>15891.2</v>
      </c>
      <c r="J273" s="129">
        <f t="shared" si="92"/>
        <v>467.4</v>
      </c>
      <c r="K273" s="205">
        <v>220</v>
      </c>
      <c r="L273" s="206">
        <f t="shared" si="93"/>
        <v>196.3</v>
      </c>
      <c r="M273" s="14">
        <f t="shared" si="94"/>
        <v>63513.6</v>
      </c>
    </row>
    <row r="274" spans="1:13" ht="12.75">
      <c r="A274" s="21" t="s">
        <v>234</v>
      </c>
      <c r="B274" s="120" t="s">
        <v>123</v>
      </c>
      <c r="C274" s="121"/>
      <c r="D274" s="122"/>
      <c r="E274" s="240"/>
      <c r="F274" s="123"/>
      <c r="G274" s="124"/>
      <c r="H274" s="125"/>
      <c r="I274" s="123"/>
      <c r="J274" s="123"/>
      <c r="K274" s="205"/>
      <c r="L274" s="206"/>
      <c r="M274" s="14"/>
    </row>
    <row r="275" spans="1:13" ht="12.75">
      <c r="A275" s="21" t="s">
        <v>53</v>
      </c>
      <c r="B275" s="115">
        <v>12.56</v>
      </c>
      <c r="C275" s="83">
        <v>61.31</v>
      </c>
      <c r="D275" s="122">
        <v>22613</v>
      </c>
      <c r="E275" s="237">
        <v>11537</v>
      </c>
      <c r="F275" s="126">
        <f aca="true" t="shared" si="95" ref="F275:G280">ROUND(D275/B275*12,1)</f>
        <v>21604.8</v>
      </c>
      <c r="G275" s="124">
        <f t="shared" si="95"/>
        <v>2258.1</v>
      </c>
      <c r="H275" s="127">
        <f t="shared" si="90"/>
        <v>23862.899999999998</v>
      </c>
      <c r="I275" s="128">
        <f aca="true" t="shared" si="96" ref="I275:I280">ROUND(H275*0.34,1)</f>
        <v>8113.4</v>
      </c>
      <c r="J275" s="129">
        <f aca="true" t="shared" si="97" ref="J275:J280">ROUND(H275*0.01,1)</f>
        <v>238.6</v>
      </c>
      <c r="K275" s="64">
        <v>150</v>
      </c>
      <c r="L275" s="206">
        <f aca="true" t="shared" si="98" ref="L275:L280">ROUND(0.0042*H275,1)</f>
        <v>100.2</v>
      </c>
      <c r="M275" s="14">
        <f aca="true" t="shared" si="99" ref="M275:M280">SUM(H275:L275)</f>
        <v>32465.099999999995</v>
      </c>
    </row>
    <row r="276" spans="1:13" ht="12.75">
      <c r="A276" s="21" t="s">
        <v>225</v>
      </c>
      <c r="B276" s="115">
        <v>3.35</v>
      </c>
      <c r="C276" s="83">
        <v>52.26</v>
      </c>
      <c r="D276" s="122">
        <v>22613</v>
      </c>
      <c r="E276" s="237">
        <v>11537</v>
      </c>
      <c r="F276" s="126">
        <f t="shared" si="95"/>
        <v>81001.8</v>
      </c>
      <c r="G276" s="124">
        <f t="shared" si="95"/>
        <v>2649.1</v>
      </c>
      <c r="H276" s="127">
        <f>SUM(F276:G276)</f>
        <v>83650.90000000001</v>
      </c>
      <c r="I276" s="128">
        <f t="shared" si="96"/>
        <v>28441.3</v>
      </c>
      <c r="J276" s="129">
        <f t="shared" si="97"/>
        <v>836.5</v>
      </c>
      <c r="K276" s="64">
        <v>220</v>
      </c>
      <c r="L276" s="206">
        <f t="shared" si="98"/>
        <v>351.3</v>
      </c>
      <c r="M276" s="14">
        <f t="shared" si="99"/>
        <v>113500.00000000001</v>
      </c>
    </row>
    <row r="277" spans="1:13" ht="12.75">
      <c r="A277" s="21" t="s">
        <v>66</v>
      </c>
      <c r="B277" s="115">
        <v>19.4</v>
      </c>
      <c r="C277" s="83">
        <v>61.31</v>
      </c>
      <c r="D277" s="234">
        <v>26442</v>
      </c>
      <c r="E277" s="238">
        <v>13075</v>
      </c>
      <c r="F277" s="126">
        <f t="shared" si="95"/>
        <v>16355.9</v>
      </c>
      <c r="G277" s="124">
        <f t="shared" si="95"/>
        <v>2559.1</v>
      </c>
      <c r="H277" s="127">
        <f t="shared" si="90"/>
        <v>18915</v>
      </c>
      <c r="I277" s="128">
        <f t="shared" si="96"/>
        <v>6431.1</v>
      </c>
      <c r="J277" s="129">
        <f t="shared" si="97"/>
        <v>189.2</v>
      </c>
      <c r="K277" s="205">
        <v>440</v>
      </c>
      <c r="L277" s="206">
        <f t="shared" si="98"/>
        <v>79.4</v>
      </c>
      <c r="M277" s="14">
        <f t="shared" si="99"/>
        <v>26054.7</v>
      </c>
    </row>
    <row r="278" spans="1:13" ht="12.75">
      <c r="A278" s="21" t="s">
        <v>67</v>
      </c>
      <c r="B278" s="115">
        <v>13.97</v>
      </c>
      <c r="C278" s="83">
        <v>61.31</v>
      </c>
      <c r="D278" s="234">
        <v>26442</v>
      </c>
      <c r="E278" s="238">
        <v>13075</v>
      </c>
      <c r="F278" s="126">
        <f t="shared" si="95"/>
        <v>22713.2</v>
      </c>
      <c r="G278" s="124">
        <f t="shared" si="95"/>
        <v>2559.1</v>
      </c>
      <c r="H278" s="127">
        <f t="shared" si="90"/>
        <v>25272.3</v>
      </c>
      <c r="I278" s="128">
        <f t="shared" si="96"/>
        <v>8592.6</v>
      </c>
      <c r="J278" s="129">
        <f t="shared" si="97"/>
        <v>252.7</v>
      </c>
      <c r="K278" s="205">
        <v>440</v>
      </c>
      <c r="L278" s="206">
        <f t="shared" si="98"/>
        <v>106.1</v>
      </c>
      <c r="M278" s="14">
        <f t="shared" si="99"/>
        <v>34663.7</v>
      </c>
    </row>
    <row r="279" spans="1:13" ht="12.75">
      <c r="A279" s="21" t="s">
        <v>226</v>
      </c>
      <c r="B279" s="115">
        <v>4.31</v>
      </c>
      <c r="C279" s="83">
        <v>40.2</v>
      </c>
      <c r="D279" s="234">
        <v>26442</v>
      </c>
      <c r="E279" s="238">
        <v>13075</v>
      </c>
      <c r="F279" s="126">
        <f t="shared" si="95"/>
        <v>73620.4</v>
      </c>
      <c r="G279" s="124">
        <f t="shared" si="95"/>
        <v>3903</v>
      </c>
      <c r="H279" s="127">
        <f t="shared" si="90"/>
        <v>77523.4</v>
      </c>
      <c r="I279" s="128">
        <f t="shared" si="96"/>
        <v>26358</v>
      </c>
      <c r="J279" s="129">
        <f t="shared" si="97"/>
        <v>775.2</v>
      </c>
      <c r="K279" s="205">
        <v>660</v>
      </c>
      <c r="L279" s="206">
        <f t="shared" si="98"/>
        <v>325.6</v>
      </c>
      <c r="M279" s="14">
        <f t="shared" si="99"/>
        <v>105642.2</v>
      </c>
    </row>
    <row r="280" spans="1:13" ht="12.75">
      <c r="A280" s="21" t="s">
        <v>227</v>
      </c>
      <c r="B280" s="115">
        <v>3.11</v>
      </c>
      <c r="C280" s="83">
        <v>40.2</v>
      </c>
      <c r="D280" s="234">
        <v>26442</v>
      </c>
      <c r="E280" s="238">
        <v>13075</v>
      </c>
      <c r="F280" s="126">
        <f t="shared" si="95"/>
        <v>102027</v>
      </c>
      <c r="G280" s="124">
        <f t="shared" si="95"/>
        <v>3903</v>
      </c>
      <c r="H280" s="127">
        <f t="shared" si="90"/>
        <v>105930</v>
      </c>
      <c r="I280" s="128">
        <f t="shared" si="96"/>
        <v>36016.2</v>
      </c>
      <c r="J280" s="129">
        <f t="shared" si="97"/>
        <v>1059.3</v>
      </c>
      <c r="K280" s="205">
        <v>660</v>
      </c>
      <c r="L280" s="206">
        <f t="shared" si="98"/>
        <v>444.9</v>
      </c>
      <c r="M280" s="14">
        <f t="shared" si="99"/>
        <v>144110.4</v>
      </c>
    </row>
    <row r="281" spans="1:13" ht="12.75">
      <c r="A281" s="21" t="s">
        <v>55</v>
      </c>
      <c r="B281" s="120" t="s">
        <v>90</v>
      </c>
      <c r="C281" s="121"/>
      <c r="D281" s="122"/>
      <c r="E281" s="240"/>
      <c r="F281" s="123"/>
      <c r="G281" s="124"/>
      <c r="H281" s="125"/>
      <c r="I281" s="123"/>
      <c r="J281" s="123"/>
      <c r="K281" s="205"/>
      <c r="L281" s="206"/>
      <c r="M281" s="14"/>
    </row>
    <row r="282" spans="1:13" ht="12.75">
      <c r="A282" s="21" t="s">
        <v>56</v>
      </c>
      <c r="B282" s="115">
        <v>12.56</v>
      </c>
      <c r="C282" s="83">
        <v>61.31</v>
      </c>
      <c r="D282" s="122">
        <v>22613</v>
      </c>
      <c r="E282" s="237">
        <v>11537</v>
      </c>
      <c r="F282" s="126">
        <f aca="true" t="shared" si="100" ref="F282:G287">ROUND(D282/B282*12,1)</f>
        <v>21604.8</v>
      </c>
      <c r="G282" s="124">
        <f t="shared" si="100"/>
        <v>2258.1</v>
      </c>
      <c r="H282" s="127">
        <f aca="true" t="shared" si="101" ref="H282:H287">SUM(F282:G282)</f>
        <v>23862.899999999998</v>
      </c>
      <c r="I282" s="128">
        <f aca="true" t="shared" si="102" ref="I282:I287">ROUND(H282*0.34,1)</f>
        <v>8113.4</v>
      </c>
      <c r="J282" s="129">
        <f aca="true" t="shared" si="103" ref="J282:J287">ROUND(H282*0.01,1)</f>
        <v>238.6</v>
      </c>
      <c r="K282" s="64">
        <v>150</v>
      </c>
      <c r="L282" s="206">
        <f aca="true" t="shared" si="104" ref="L282:L287">ROUND(0.0042*H282,1)</f>
        <v>100.2</v>
      </c>
      <c r="M282" s="14">
        <f aca="true" t="shared" si="105" ref="M282:M287">SUM(H282:L282)</f>
        <v>32465.099999999995</v>
      </c>
    </row>
    <row r="283" spans="1:13" ht="12.75">
      <c r="A283" s="21" t="s">
        <v>228</v>
      </c>
      <c r="B283" s="115">
        <v>3.35</v>
      </c>
      <c r="C283" s="83">
        <v>52.26</v>
      </c>
      <c r="D283" s="122">
        <v>22613</v>
      </c>
      <c r="E283" s="237">
        <v>11537</v>
      </c>
      <c r="F283" s="126">
        <f t="shared" si="100"/>
        <v>81001.8</v>
      </c>
      <c r="G283" s="124">
        <f t="shared" si="100"/>
        <v>2649.1</v>
      </c>
      <c r="H283" s="127">
        <f t="shared" si="101"/>
        <v>83650.90000000001</v>
      </c>
      <c r="I283" s="128">
        <f t="shared" si="102"/>
        <v>28441.3</v>
      </c>
      <c r="J283" s="129">
        <f t="shared" si="103"/>
        <v>836.5</v>
      </c>
      <c r="K283" s="64">
        <v>220</v>
      </c>
      <c r="L283" s="206">
        <f t="shared" si="104"/>
        <v>351.3</v>
      </c>
      <c r="M283" s="14">
        <f t="shared" si="105"/>
        <v>113500.00000000001</v>
      </c>
    </row>
    <row r="284" spans="1:13" ht="12.75">
      <c r="A284" s="21" t="s">
        <v>68</v>
      </c>
      <c r="B284" s="115">
        <v>19.4</v>
      </c>
      <c r="C284" s="83">
        <v>61.31</v>
      </c>
      <c r="D284" s="234">
        <v>26442</v>
      </c>
      <c r="E284" s="238">
        <v>13075</v>
      </c>
      <c r="F284" s="126">
        <f t="shared" si="100"/>
        <v>16355.9</v>
      </c>
      <c r="G284" s="124">
        <f t="shared" si="100"/>
        <v>2559.1</v>
      </c>
      <c r="H284" s="127">
        <f t="shared" si="101"/>
        <v>18915</v>
      </c>
      <c r="I284" s="128">
        <f t="shared" si="102"/>
        <v>6431.1</v>
      </c>
      <c r="J284" s="129">
        <f t="shared" si="103"/>
        <v>189.2</v>
      </c>
      <c r="K284" s="205">
        <v>440</v>
      </c>
      <c r="L284" s="206">
        <f t="shared" si="104"/>
        <v>79.4</v>
      </c>
      <c r="M284" s="14">
        <f t="shared" si="105"/>
        <v>26054.7</v>
      </c>
    </row>
    <row r="285" spans="1:13" ht="12.75">
      <c r="A285" s="21" t="s">
        <v>69</v>
      </c>
      <c r="B285" s="115">
        <v>13.97</v>
      </c>
      <c r="C285" s="83">
        <v>61.31</v>
      </c>
      <c r="D285" s="234">
        <v>26442</v>
      </c>
      <c r="E285" s="238">
        <v>13075</v>
      </c>
      <c r="F285" s="126">
        <f t="shared" si="100"/>
        <v>22713.2</v>
      </c>
      <c r="G285" s="124">
        <f t="shared" si="100"/>
        <v>2559.1</v>
      </c>
      <c r="H285" s="127">
        <f t="shared" si="101"/>
        <v>25272.3</v>
      </c>
      <c r="I285" s="128">
        <f t="shared" si="102"/>
        <v>8592.6</v>
      </c>
      <c r="J285" s="129">
        <f t="shared" si="103"/>
        <v>252.7</v>
      </c>
      <c r="K285" s="205">
        <v>440</v>
      </c>
      <c r="L285" s="206">
        <f t="shared" si="104"/>
        <v>106.1</v>
      </c>
      <c r="M285" s="14">
        <f t="shared" si="105"/>
        <v>34663.7</v>
      </c>
    </row>
    <row r="286" spans="1:13" ht="12.75">
      <c r="A286" s="21" t="s">
        <v>229</v>
      </c>
      <c r="B286" s="115">
        <v>4.31</v>
      </c>
      <c r="C286" s="83">
        <v>40.2</v>
      </c>
      <c r="D286" s="234">
        <v>26442</v>
      </c>
      <c r="E286" s="238">
        <v>13075</v>
      </c>
      <c r="F286" s="126">
        <f t="shared" si="100"/>
        <v>73620.4</v>
      </c>
      <c r="G286" s="124">
        <f t="shared" si="100"/>
        <v>3903</v>
      </c>
      <c r="H286" s="127">
        <f t="shared" si="101"/>
        <v>77523.4</v>
      </c>
      <c r="I286" s="128">
        <f t="shared" si="102"/>
        <v>26358</v>
      </c>
      <c r="J286" s="129">
        <f t="shared" si="103"/>
        <v>775.2</v>
      </c>
      <c r="K286" s="205">
        <v>660</v>
      </c>
      <c r="L286" s="206">
        <f t="shared" si="104"/>
        <v>325.6</v>
      </c>
      <c r="M286" s="14">
        <f t="shared" si="105"/>
        <v>105642.2</v>
      </c>
    </row>
    <row r="287" spans="1:13" ht="12.75">
      <c r="A287" s="21" t="s">
        <v>230</v>
      </c>
      <c r="B287" s="115">
        <v>3.11</v>
      </c>
      <c r="C287" s="83">
        <v>40.2</v>
      </c>
      <c r="D287" s="234">
        <v>26442</v>
      </c>
      <c r="E287" s="238">
        <v>13075</v>
      </c>
      <c r="F287" s="126">
        <f t="shared" si="100"/>
        <v>102027</v>
      </c>
      <c r="G287" s="124">
        <f t="shared" si="100"/>
        <v>3903</v>
      </c>
      <c r="H287" s="127">
        <f t="shared" si="101"/>
        <v>105930</v>
      </c>
      <c r="I287" s="128">
        <f t="shared" si="102"/>
        <v>36016.2</v>
      </c>
      <c r="J287" s="129">
        <f t="shared" si="103"/>
        <v>1059.3</v>
      </c>
      <c r="K287" s="205">
        <v>660</v>
      </c>
      <c r="L287" s="206">
        <f t="shared" si="104"/>
        <v>444.9</v>
      </c>
      <c r="M287" s="14">
        <f t="shared" si="105"/>
        <v>144110.4</v>
      </c>
    </row>
    <row r="288" spans="1:13" ht="12.75">
      <c r="A288" s="21" t="s">
        <v>58</v>
      </c>
      <c r="B288" s="120" t="s">
        <v>90</v>
      </c>
      <c r="C288" s="121"/>
      <c r="D288" s="122"/>
      <c r="E288" s="240"/>
      <c r="F288" s="123"/>
      <c r="G288" s="124"/>
      <c r="H288" s="125"/>
      <c r="I288" s="123"/>
      <c r="J288" s="123"/>
      <c r="K288" s="205"/>
      <c r="L288" s="206"/>
      <c r="M288" s="14"/>
    </row>
    <row r="289" spans="1:13" ht="12.75">
      <c r="A289" s="21" t="s">
        <v>59</v>
      </c>
      <c r="B289" s="115">
        <v>38.07</v>
      </c>
      <c r="C289" s="83">
        <v>144.72</v>
      </c>
      <c r="D289" s="122">
        <v>22613</v>
      </c>
      <c r="E289" s="237">
        <v>11537</v>
      </c>
      <c r="F289" s="126">
        <f aca="true" t="shared" si="106" ref="F289:F300">ROUND(D289/B289*12,1)</f>
        <v>7127.8</v>
      </c>
      <c r="G289" s="124">
        <f aca="true" t="shared" si="107" ref="G289:G300">ROUND(E289/C289*12,1)</f>
        <v>956.6</v>
      </c>
      <c r="H289" s="127">
        <f aca="true" t="shared" si="108" ref="H289:H298">SUM(F289:G289)</f>
        <v>8084.400000000001</v>
      </c>
      <c r="I289" s="128">
        <f aca="true" t="shared" si="109" ref="I289:I300">ROUND(H289*0.34,1)</f>
        <v>2748.7</v>
      </c>
      <c r="J289" s="129">
        <f aca="true" t="shared" si="110" ref="J289:J300">ROUND(H289*0.01,1)</f>
        <v>80.8</v>
      </c>
      <c r="K289" s="64">
        <v>40</v>
      </c>
      <c r="L289" s="206">
        <f aca="true" t="shared" si="111" ref="L289:L300">ROUND(0.0042*H289,1)</f>
        <v>34</v>
      </c>
      <c r="M289" s="14">
        <f aca="true" t="shared" si="112" ref="M289:M298">SUM(H289:L289)</f>
        <v>10987.9</v>
      </c>
    </row>
    <row r="290" spans="1:13" ht="12.75">
      <c r="A290" s="21" t="s">
        <v>156</v>
      </c>
      <c r="B290" s="115">
        <v>25.13</v>
      </c>
      <c r="C290" s="83">
        <v>144.72</v>
      </c>
      <c r="D290" s="122">
        <v>22613</v>
      </c>
      <c r="E290" s="237">
        <v>11537</v>
      </c>
      <c r="F290" s="126">
        <f t="shared" si="106"/>
        <v>10798.1</v>
      </c>
      <c r="G290" s="124">
        <f t="shared" si="107"/>
        <v>956.6</v>
      </c>
      <c r="H290" s="127">
        <f>SUM(F290:G290)</f>
        <v>11754.7</v>
      </c>
      <c r="I290" s="128">
        <f>ROUND(H290*0.34,1)</f>
        <v>3996.6</v>
      </c>
      <c r="J290" s="129">
        <f>ROUND(H290*0.01,1)</f>
        <v>117.5</v>
      </c>
      <c r="K290" s="64">
        <v>80</v>
      </c>
      <c r="L290" s="206">
        <f t="shared" si="111"/>
        <v>49.4</v>
      </c>
      <c r="M290" s="14">
        <f>SUM(H290:L290)</f>
        <v>15998.2</v>
      </c>
    </row>
    <row r="291" spans="1:13" ht="12.75">
      <c r="A291" s="21" t="s">
        <v>318</v>
      </c>
      <c r="B291" s="115">
        <v>38.79</v>
      </c>
      <c r="C291" s="83">
        <v>122.61</v>
      </c>
      <c r="D291" s="234">
        <v>26442</v>
      </c>
      <c r="E291" s="238">
        <v>13075</v>
      </c>
      <c r="F291" s="126">
        <f t="shared" si="106"/>
        <v>8180</v>
      </c>
      <c r="G291" s="124">
        <f t="shared" si="107"/>
        <v>1279.7</v>
      </c>
      <c r="H291" s="127">
        <f t="shared" si="108"/>
        <v>9459.7</v>
      </c>
      <c r="I291" s="128">
        <f t="shared" si="109"/>
        <v>3216.3</v>
      </c>
      <c r="J291" s="129">
        <f t="shared" si="110"/>
        <v>94.6</v>
      </c>
      <c r="K291" s="205">
        <v>220</v>
      </c>
      <c r="L291" s="206">
        <f t="shared" si="111"/>
        <v>39.7</v>
      </c>
      <c r="M291" s="14">
        <f t="shared" si="112"/>
        <v>13030.300000000001</v>
      </c>
    </row>
    <row r="292" spans="1:13" ht="12.75">
      <c r="A292" s="21" t="s">
        <v>319</v>
      </c>
      <c r="B292" s="115">
        <v>27.94</v>
      </c>
      <c r="C292" s="83">
        <v>122.61</v>
      </c>
      <c r="D292" s="234">
        <v>26442</v>
      </c>
      <c r="E292" s="238">
        <v>13075</v>
      </c>
      <c r="F292" s="126">
        <f t="shared" si="106"/>
        <v>11356.6</v>
      </c>
      <c r="G292" s="124">
        <f t="shared" si="107"/>
        <v>1279.7</v>
      </c>
      <c r="H292" s="127">
        <f t="shared" si="108"/>
        <v>12636.300000000001</v>
      </c>
      <c r="I292" s="128">
        <f t="shared" si="109"/>
        <v>4296.3</v>
      </c>
      <c r="J292" s="129">
        <f t="shared" si="110"/>
        <v>126.4</v>
      </c>
      <c r="K292" s="205">
        <v>220</v>
      </c>
      <c r="L292" s="206">
        <f t="shared" si="111"/>
        <v>53.1</v>
      </c>
      <c r="M292" s="14">
        <f t="shared" si="112"/>
        <v>17332.100000000002</v>
      </c>
    </row>
    <row r="293" spans="1:13" ht="12.75">
      <c r="A293" s="21" t="s">
        <v>320</v>
      </c>
      <c r="B293" s="115">
        <v>19.4</v>
      </c>
      <c r="C293" s="83">
        <v>122.61</v>
      </c>
      <c r="D293" s="234">
        <v>26442</v>
      </c>
      <c r="E293" s="238">
        <v>13075</v>
      </c>
      <c r="F293" s="126">
        <f t="shared" si="106"/>
        <v>16355.9</v>
      </c>
      <c r="G293" s="124">
        <f t="shared" si="107"/>
        <v>1279.7</v>
      </c>
      <c r="H293" s="127">
        <f>SUM(F293:G293)</f>
        <v>17635.6</v>
      </c>
      <c r="I293" s="128">
        <f>ROUND(H293*0.34,1)</f>
        <v>5996.1</v>
      </c>
      <c r="J293" s="129">
        <f>ROUND(H293*0.01,1)</f>
        <v>176.4</v>
      </c>
      <c r="K293" s="205">
        <v>440</v>
      </c>
      <c r="L293" s="206">
        <f t="shared" si="111"/>
        <v>74.1</v>
      </c>
      <c r="M293" s="14">
        <f>SUM(H293:L293)</f>
        <v>24322.199999999997</v>
      </c>
    </row>
    <row r="294" spans="1:13" ht="12.75">
      <c r="A294" s="21" t="s">
        <v>321</v>
      </c>
      <c r="B294" s="115">
        <v>13.97</v>
      </c>
      <c r="C294" s="83">
        <v>122.61</v>
      </c>
      <c r="D294" s="234">
        <v>26442</v>
      </c>
      <c r="E294" s="238">
        <v>13075</v>
      </c>
      <c r="F294" s="126">
        <f t="shared" si="106"/>
        <v>22713.2</v>
      </c>
      <c r="G294" s="124">
        <f t="shared" si="107"/>
        <v>1279.7</v>
      </c>
      <c r="H294" s="127">
        <f>SUM(F294:G294)</f>
        <v>23992.9</v>
      </c>
      <c r="I294" s="128">
        <f>ROUND(H294*0.34,1)</f>
        <v>8157.6</v>
      </c>
      <c r="J294" s="129">
        <f>ROUND(H294*0.01,1)</f>
        <v>239.9</v>
      </c>
      <c r="K294" s="205">
        <v>440</v>
      </c>
      <c r="L294" s="206">
        <f t="shared" si="111"/>
        <v>100.8</v>
      </c>
      <c r="M294" s="14">
        <f>SUM(H294:L294)</f>
        <v>32931.200000000004</v>
      </c>
    </row>
    <row r="295" spans="1:13" ht="12.75">
      <c r="A295" s="21" t="s">
        <v>217</v>
      </c>
      <c r="B295" s="115">
        <v>12.56</v>
      </c>
      <c r="C295" s="83">
        <v>81.41</v>
      </c>
      <c r="D295" s="122">
        <v>22613</v>
      </c>
      <c r="E295" s="237">
        <v>11537</v>
      </c>
      <c r="F295" s="126">
        <f t="shared" si="106"/>
        <v>21604.8</v>
      </c>
      <c r="G295" s="124">
        <f t="shared" si="107"/>
        <v>1700.6</v>
      </c>
      <c r="H295" s="127">
        <f t="shared" si="108"/>
        <v>23305.399999999998</v>
      </c>
      <c r="I295" s="128">
        <f t="shared" si="109"/>
        <v>7923.8</v>
      </c>
      <c r="J295" s="129">
        <f t="shared" si="110"/>
        <v>233.1</v>
      </c>
      <c r="K295" s="64">
        <v>150</v>
      </c>
      <c r="L295" s="206">
        <f t="shared" si="111"/>
        <v>97.9</v>
      </c>
      <c r="M295" s="14">
        <f t="shared" si="112"/>
        <v>31710.199999999997</v>
      </c>
    </row>
    <row r="296" spans="1:13" ht="12.75">
      <c r="A296" s="21" t="s">
        <v>136</v>
      </c>
      <c r="B296" s="115">
        <v>5.03</v>
      </c>
      <c r="C296" s="83">
        <v>52.26</v>
      </c>
      <c r="D296" s="122">
        <v>22613</v>
      </c>
      <c r="E296" s="237">
        <v>11537</v>
      </c>
      <c r="F296" s="126">
        <f t="shared" si="106"/>
        <v>53947.5</v>
      </c>
      <c r="G296" s="124">
        <f t="shared" si="107"/>
        <v>2649.1</v>
      </c>
      <c r="H296" s="127">
        <f>SUM(F296:G296)</f>
        <v>56596.6</v>
      </c>
      <c r="I296" s="128">
        <f>ROUND(H296*0.34,1)</f>
        <v>19242.8</v>
      </c>
      <c r="J296" s="129">
        <f>ROUND(H296*0.01,1)</f>
        <v>566</v>
      </c>
      <c r="K296" s="64">
        <v>150</v>
      </c>
      <c r="L296" s="206">
        <f t="shared" si="111"/>
        <v>237.7</v>
      </c>
      <c r="M296" s="14">
        <f>SUM(H296:L296)</f>
        <v>76793.09999999999</v>
      </c>
    </row>
    <row r="297" spans="1:13" ht="12.75">
      <c r="A297" s="21" t="s">
        <v>70</v>
      </c>
      <c r="B297" s="115">
        <v>19.4</v>
      </c>
      <c r="C297" s="83">
        <v>61.31</v>
      </c>
      <c r="D297" s="234">
        <v>26442</v>
      </c>
      <c r="E297" s="238">
        <v>13075</v>
      </c>
      <c r="F297" s="126">
        <f t="shared" si="106"/>
        <v>16355.9</v>
      </c>
      <c r="G297" s="124">
        <f t="shared" si="107"/>
        <v>2559.1</v>
      </c>
      <c r="H297" s="127">
        <f t="shared" si="108"/>
        <v>18915</v>
      </c>
      <c r="I297" s="128">
        <f t="shared" si="109"/>
        <v>6431.1</v>
      </c>
      <c r="J297" s="129">
        <f t="shared" si="110"/>
        <v>189.2</v>
      </c>
      <c r="K297" s="205">
        <v>440</v>
      </c>
      <c r="L297" s="206">
        <f t="shared" si="111"/>
        <v>79.4</v>
      </c>
      <c r="M297" s="14">
        <f t="shared" si="112"/>
        <v>26054.7</v>
      </c>
    </row>
    <row r="298" spans="1:13" ht="12.75">
      <c r="A298" s="21" t="s">
        <v>71</v>
      </c>
      <c r="B298" s="115">
        <v>13.97</v>
      </c>
      <c r="C298" s="83">
        <v>61.31</v>
      </c>
      <c r="D298" s="234">
        <v>26442</v>
      </c>
      <c r="E298" s="238">
        <v>13075</v>
      </c>
      <c r="F298" s="126">
        <f t="shared" si="106"/>
        <v>22713.2</v>
      </c>
      <c r="G298" s="124">
        <f t="shared" si="107"/>
        <v>2559.1</v>
      </c>
      <c r="H298" s="127">
        <f t="shared" si="108"/>
        <v>25272.3</v>
      </c>
      <c r="I298" s="128">
        <f>ROUND(H298*0.34,1)</f>
        <v>8592.6</v>
      </c>
      <c r="J298" s="129">
        <f t="shared" si="110"/>
        <v>252.7</v>
      </c>
      <c r="K298" s="205">
        <v>440</v>
      </c>
      <c r="L298" s="206">
        <f t="shared" si="111"/>
        <v>106.1</v>
      </c>
      <c r="M298" s="14">
        <f t="shared" si="112"/>
        <v>34663.7</v>
      </c>
    </row>
    <row r="299" spans="1:13" ht="12.75">
      <c r="A299" s="21" t="s">
        <v>160</v>
      </c>
      <c r="B299" s="115">
        <v>5.18</v>
      </c>
      <c r="C299" s="83">
        <v>48.24</v>
      </c>
      <c r="D299" s="234">
        <v>26442</v>
      </c>
      <c r="E299" s="238">
        <v>13075</v>
      </c>
      <c r="F299" s="126">
        <f t="shared" si="106"/>
        <v>61255.6</v>
      </c>
      <c r="G299" s="124">
        <f t="shared" si="107"/>
        <v>3252.5</v>
      </c>
      <c r="H299" s="127">
        <f>SUM(F299:G299)</f>
        <v>64508.1</v>
      </c>
      <c r="I299" s="128">
        <f>ROUND(H299*0.34,1)</f>
        <v>21932.8</v>
      </c>
      <c r="J299" s="129">
        <f>ROUND(H299*0.01,1)</f>
        <v>645.1</v>
      </c>
      <c r="K299" s="205">
        <v>440</v>
      </c>
      <c r="L299" s="206">
        <f t="shared" si="111"/>
        <v>270.9</v>
      </c>
      <c r="M299" s="14">
        <f>SUM(H299:L299)</f>
        <v>87796.9</v>
      </c>
    </row>
    <row r="300" spans="1:13" ht="12.75">
      <c r="A300" s="21" t="s">
        <v>216</v>
      </c>
      <c r="B300" s="115">
        <v>3.73</v>
      </c>
      <c r="C300" s="83">
        <v>48.24</v>
      </c>
      <c r="D300" s="234">
        <v>26442</v>
      </c>
      <c r="E300" s="238">
        <v>13075</v>
      </c>
      <c r="F300" s="126">
        <f t="shared" si="106"/>
        <v>85068.1</v>
      </c>
      <c r="G300" s="124">
        <f t="shared" si="107"/>
        <v>3252.5</v>
      </c>
      <c r="H300" s="127">
        <f>SUM(F300:G300)</f>
        <v>88320.6</v>
      </c>
      <c r="I300" s="128">
        <f t="shared" si="109"/>
        <v>30029</v>
      </c>
      <c r="J300" s="129">
        <f t="shared" si="110"/>
        <v>883.2</v>
      </c>
      <c r="K300" s="205">
        <v>440</v>
      </c>
      <c r="L300" s="206">
        <f t="shared" si="111"/>
        <v>370.9</v>
      </c>
      <c r="M300" s="14">
        <f>SUM(H300:L300)</f>
        <v>120043.7</v>
      </c>
    </row>
    <row r="301" spans="1:13" ht="12.75">
      <c r="A301" s="21" t="s">
        <v>63</v>
      </c>
      <c r="B301" s="120" t="s">
        <v>90</v>
      </c>
      <c r="C301" s="121"/>
      <c r="D301" s="122"/>
      <c r="E301" s="240"/>
      <c r="F301" s="123"/>
      <c r="G301" s="124"/>
      <c r="H301" s="125"/>
      <c r="I301" s="123"/>
      <c r="J301" s="123"/>
      <c r="K301" s="205"/>
      <c r="L301" s="206"/>
      <c r="M301" s="14"/>
    </row>
    <row r="302" spans="1:13" ht="14.25">
      <c r="A302" s="21" t="s">
        <v>105</v>
      </c>
      <c r="B302" s="115" t="s">
        <v>204</v>
      </c>
      <c r="C302" s="80" t="s">
        <v>204</v>
      </c>
      <c r="D302" s="122"/>
      <c r="E302" s="238"/>
      <c r="F302" s="126"/>
      <c r="G302" s="124"/>
      <c r="H302" s="127"/>
      <c r="I302" s="128"/>
      <c r="J302" s="129"/>
      <c r="K302" s="205">
        <v>50</v>
      </c>
      <c r="L302" s="206">
        <f aca="true" t="shared" si="113" ref="L302:L308">ROUND(0.0042*H302,1)</f>
        <v>0</v>
      </c>
      <c r="M302" s="14">
        <f>SUM(H302:L302)</f>
        <v>50</v>
      </c>
    </row>
    <row r="303" spans="1:13" ht="14.25">
      <c r="A303" s="21" t="s">
        <v>64</v>
      </c>
      <c r="B303" s="115" t="s">
        <v>204</v>
      </c>
      <c r="C303" s="80" t="s">
        <v>204</v>
      </c>
      <c r="D303" s="122"/>
      <c r="E303" s="238"/>
      <c r="F303" s="126"/>
      <c r="G303" s="124"/>
      <c r="H303" s="127"/>
      <c r="I303" s="128"/>
      <c r="J303" s="129"/>
      <c r="K303" s="205">
        <v>105</v>
      </c>
      <c r="L303" s="206">
        <f t="shared" si="113"/>
        <v>0</v>
      </c>
      <c r="M303" s="14">
        <f aca="true" t="shared" si="114" ref="M303:M308">SUM(H303:L303)</f>
        <v>105</v>
      </c>
    </row>
    <row r="304" spans="1:13" ht="12.75">
      <c r="A304" s="21" t="s">
        <v>324</v>
      </c>
      <c r="B304" s="115">
        <v>19.4</v>
      </c>
      <c r="C304" s="83">
        <v>122.61</v>
      </c>
      <c r="D304" s="234">
        <v>26442</v>
      </c>
      <c r="E304" s="238">
        <v>13075</v>
      </c>
      <c r="F304" s="126">
        <f aca="true" t="shared" si="115" ref="F304:G308">ROUND(D304/B304*12,1)</f>
        <v>16355.9</v>
      </c>
      <c r="G304" s="124">
        <f t="shared" si="115"/>
        <v>1279.7</v>
      </c>
      <c r="H304" s="127">
        <f>SUM(F304:G304)</f>
        <v>17635.6</v>
      </c>
      <c r="I304" s="128">
        <f>ROUND(H304*0.34,1)</f>
        <v>5996.1</v>
      </c>
      <c r="J304" s="129">
        <f>ROUND(H304*0.01,1)</f>
        <v>176.4</v>
      </c>
      <c r="K304" s="205">
        <v>220</v>
      </c>
      <c r="L304" s="206">
        <f t="shared" si="113"/>
        <v>74.1</v>
      </c>
      <c r="M304" s="14">
        <f t="shared" si="114"/>
        <v>24102.199999999997</v>
      </c>
    </row>
    <row r="305" spans="1:13" ht="12.75">
      <c r="A305" s="21" t="s">
        <v>325</v>
      </c>
      <c r="B305" s="115">
        <v>13.97</v>
      </c>
      <c r="C305" s="83">
        <v>122.61</v>
      </c>
      <c r="D305" s="234">
        <v>26442</v>
      </c>
      <c r="E305" s="238">
        <v>13075</v>
      </c>
      <c r="F305" s="126">
        <f t="shared" si="115"/>
        <v>22713.2</v>
      </c>
      <c r="G305" s="124">
        <f t="shared" si="115"/>
        <v>1279.7</v>
      </c>
      <c r="H305" s="127">
        <f>SUM(F305:G305)</f>
        <v>23992.9</v>
      </c>
      <c r="I305" s="128">
        <f>ROUND(H305*0.34,1)</f>
        <v>8157.6</v>
      </c>
      <c r="J305" s="129">
        <f>ROUND(H305*0.01,1)</f>
        <v>239.9</v>
      </c>
      <c r="K305" s="205">
        <v>220</v>
      </c>
      <c r="L305" s="206">
        <f t="shared" si="113"/>
        <v>100.8</v>
      </c>
      <c r="M305" s="14">
        <f t="shared" si="114"/>
        <v>32711.2</v>
      </c>
    </row>
    <row r="306" spans="1:13" ht="12.75">
      <c r="A306" s="21" t="s">
        <v>73</v>
      </c>
      <c r="B306" s="115">
        <v>3.35</v>
      </c>
      <c r="C306" s="83">
        <v>52.26</v>
      </c>
      <c r="D306" s="122">
        <v>22613</v>
      </c>
      <c r="E306" s="237">
        <v>11537</v>
      </c>
      <c r="F306" s="126">
        <f t="shared" si="115"/>
        <v>81001.8</v>
      </c>
      <c r="G306" s="124">
        <f t="shared" si="115"/>
        <v>2649.1</v>
      </c>
      <c r="H306" s="127">
        <f>SUM(F306:G306)</f>
        <v>83650.90000000001</v>
      </c>
      <c r="I306" s="128">
        <f>ROUND(H306*0.34,1)</f>
        <v>28441.3</v>
      </c>
      <c r="J306" s="129">
        <f>ROUND(H306*0.01,1)</f>
        <v>836.5</v>
      </c>
      <c r="K306" s="64">
        <v>220</v>
      </c>
      <c r="L306" s="206">
        <f t="shared" si="113"/>
        <v>351.3</v>
      </c>
      <c r="M306" s="14">
        <f t="shared" si="114"/>
        <v>113500.00000000001</v>
      </c>
    </row>
    <row r="307" spans="1:13" ht="12.75">
      <c r="A307" s="21" t="s">
        <v>75</v>
      </c>
      <c r="B307" s="115">
        <v>4.31</v>
      </c>
      <c r="C307" s="83">
        <v>40.2</v>
      </c>
      <c r="D307" s="234">
        <v>26442</v>
      </c>
      <c r="E307" s="238">
        <v>13075</v>
      </c>
      <c r="F307" s="126">
        <f t="shared" si="115"/>
        <v>73620.4</v>
      </c>
      <c r="G307" s="124">
        <f t="shared" si="115"/>
        <v>3903</v>
      </c>
      <c r="H307" s="127">
        <f>SUM(F307:G307)</f>
        <v>77523.4</v>
      </c>
      <c r="I307" s="128">
        <f>ROUND(H307*0.34,1)</f>
        <v>26358</v>
      </c>
      <c r="J307" s="129">
        <f>ROUND(H307*0.01,1)</f>
        <v>775.2</v>
      </c>
      <c r="K307" s="205">
        <v>660</v>
      </c>
      <c r="L307" s="206">
        <f t="shared" si="113"/>
        <v>325.6</v>
      </c>
      <c r="M307" s="14">
        <f t="shared" si="114"/>
        <v>105642.2</v>
      </c>
    </row>
    <row r="308" spans="1:13" ht="12.75">
      <c r="A308" s="21" t="s">
        <v>76</v>
      </c>
      <c r="B308" s="115">
        <v>3.11</v>
      </c>
      <c r="C308" s="83">
        <v>40.2</v>
      </c>
      <c r="D308" s="234">
        <v>26442</v>
      </c>
      <c r="E308" s="238">
        <v>13075</v>
      </c>
      <c r="F308" s="126">
        <f t="shared" si="115"/>
        <v>102027</v>
      </c>
      <c r="G308" s="124">
        <f t="shared" si="115"/>
        <v>3903</v>
      </c>
      <c r="H308" s="127">
        <f>SUM(F308:G308)</f>
        <v>105930</v>
      </c>
      <c r="I308" s="128">
        <f>ROUND(H308*0.34,1)</f>
        <v>36016.2</v>
      </c>
      <c r="J308" s="129">
        <f>ROUND(H308*0.01,1)</f>
        <v>1059.3</v>
      </c>
      <c r="K308" s="205">
        <v>660</v>
      </c>
      <c r="L308" s="206">
        <f t="shared" si="113"/>
        <v>444.9</v>
      </c>
      <c r="M308" s="14">
        <f t="shared" si="114"/>
        <v>144110.4</v>
      </c>
    </row>
    <row r="309" spans="1:13" ht="12.75">
      <c r="A309" s="21" t="s">
        <v>77</v>
      </c>
      <c r="B309" s="120" t="s">
        <v>89</v>
      </c>
      <c r="C309" s="121"/>
      <c r="D309" s="122"/>
      <c r="E309" s="240"/>
      <c r="F309" s="123"/>
      <c r="G309" s="124"/>
      <c r="H309" s="125"/>
      <c r="I309" s="123"/>
      <c r="J309" s="123"/>
      <c r="K309" s="56"/>
      <c r="L309" s="67"/>
      <c r="M309" s="14"/>
    </row>
    <row r="310" spans="1:13" ht="13.5" thickBot="1">
      <c r="A310" s="35" t="s">
        <v>119</v>
      </c>
      <c r="B310" s="169"/>
      <c r="C310" s="170"/>
      <c r="D310" s="171"/>
      <c r="E310" s="245"/>
      <c r="F310" s="172"/>
      <c r="G310" s="180"/>
      <c r="H310" s="173"/>
      <c r="I310" s="174"/>
      <c r="J310" s="181"/>
      <c r="K310" s="62"/>
      <c r="L310" s="73"/>
      <c r="M310" s="47"/>
    </row>
    <row r="311" spans="1:13" ht="12.75">
      <c r="A311" s="26" t="s">
        <v>119</v>
      </c>
      <c r="B311" s="182"/>
      <c r="C311" s="183"/>
      <c r="D311" s="97"/>
      <c r="E311" s="97"/>
      <c r="F311" s="184"/>
      <c r="G311" s="165"/>
      <c r="H311" s="185"/>
      <c r="I311" s="184"/>
      <c r="J311" s="185"/>
      <c r="K311" s="61"/>
      <c r="L311" s="72"/>
      <c r="M311" s="11"/>
    </row>
    <row r="312" spans="1:13" ht="12.75">
      <c r="A312" s="31" t="s">
        <v>93</v>
      </c>
      <c r="B312" s="186"/>
      <c r="C312" s="187" t="s">
        <v>111</v>
      </c>
      <c r="D312" s="104"/>
      <c r="E312" s="104"/>
      <c r="F312" s="175"/>
      <c r="G312" s="137"/>
      <c r="H312" s="188"/>
      <c r="I312" s="175"/>
      <c r="J312" s="188"/>
      <c r="K312" s="57"/>
      <c r="L312" s="68"/>
      <c r="M312" s="12"/>
    </row>
    <row r="313" spans="1:13" ht="12.75">
      <c r="A313" s="31" t="s">
        <v>94</v>
      </c>
      <c r="B313" s="186"/>
      <c r="C313" s="187" t="s">
        <v>110</v>
      </c>
      <c r="D313" s="104"/>
      <c r="E313" s="104"/>
      <c r="F313" s="175"/>
      <c r="G313" s="137"/>
      <c r="H313" s="188"/>
      <c r="I313" s="175"/>
      <c r="J313" s="188"/>
      <c r="K313" s="57"/>
      <c r="L313" s="68"/>
      <c r="M313" s="12"/>
    </row>
    <row r="314" spans="1:13" ht="12.75">
      <c r="A314" s="21" t="s">
        <v>95</v>
      </c>
      <c r="B314" s="189"/>
      <c r="C314" s="190" t="s">
        <v>85</v>
      </c>
      <c r="D314" s="111"/>
      <c r="E314" s="111"/>
      <c r="F314" s="176"/>
      <c r="G314" s="142"/>
      <c r="H314" s="191"/>
      <c r="I314" s="176"/>
      <c r="J314" s="191"/>
      <c r="K314" s="58"/>
      <c r="L314" s="69"/>
      <c r="M314" s="13"/>
    </row>
    <row r="315" spans="1:13" ht="12.75">
      <c r="A315" s="21" t="s">
        <v>96</v>
      </c>
      <c r="B315" s="179"/>
      <c r="C315" s="121" t="s">
        <v>308</v>
      </c>
      <c r="D315" s="122"/>
      <c r="E315" s="122"/>
      <c r="F315" s="123"/>
      <c r="G315" s="124"/>
      <c r="H315" s="125"/>
      <c r="I315" s="123"/>
      <c r="J315" s="123"/>
      <c r="K315" s="56"/>
      <c r="L315" s="67"/>
      <c r="M315" s="14"/>
    </row>
    <row r="316" spans="1:13" ht="12.75">
      <c r="A316" s="21" t="s">
        <v>119</v>
      </c>
      <c r="B316" s="186"/>
      <c r="C316" s="192"/>
      <c r="D316" s="104"/>
      <c r="E316" s="104"/>
      <c r="F316" s="175"/>
      <c r="G316" s="137"/>
      <c r="H316" s="188"/>
      <c r="I316" s="175"/>
      <c r="J316" s="188"/>
      <c r="K316" s="57"/>
      <c r="L316" s="68"/>
      <c r="M316" s="12"/>
    </row>
    <row r="317" spans="1:13" ht="12.75">
      <c r="A317" s="31" t="s">
        <v>78</v>
      </c>
      <c r="B317" s="186"/>
      <c r="C317" s="192"/>
      <c r="D317" s="104"/>
      <c r="E317" s="104"/>
      <c r="F317" s="175"/>
      <c r="G317" s="137"/>
      <c r="H317" s="188"/>
      <c r="I317" s="175"/>
      <c r="J317" s="188"/>
      <c r="K317" s="57"/>
      <c r="L317" s="68"/>
      <c r="M317" s="12"/>
    </row>
    <row r="318" spans="1:13" ht="12.75">
      <c r="A318" s="31" t="s">
        <v>80</v>
      </c>
      <c r="B318" s="186"/>
      <c r="C318" s="187" t="s">
        <v>112</v>
      </c>
      <c r="D318" s="104"/>
      <c r="E318" s="104"/>
      <c r="F318" s="175"/>
      <c r="G318" s="137"/>
      <c r="H318" s="188"/>
      <c r="I318" s="175"/>
      <c r="J318" s="175"/>
      <c r="K318" s="57"/>
      <c r="L318" s="68"/>
      <c r="M318" s="12"/>
    </row>
    <row r="319" spans="1:13" ht="12.75">
      <c r="A319" s="31" t="s">
        <v>100</v>
      </c>
      <c r="B319" s="186"/>
      <c r="C319" s="187" t="s">
        <v>130</v>
      </c>
      <c r="D319" s="104"/>
      <c r="E319" s="104"/>
      <c r="F319" s="175"/>
      <c r="G319" s="137"/>
      <c r="H319" s="188"/>
      <c r="I319" s="175"/>
      <c r="J319" s="175"/>
      <c r="K319" s="57"/>
      <c r="L319" s="68"/>
      <c r="M319" s="12"/>
    </row>
    <row r="320" spans="1:13" ht="12.75">
      <c r="A320" s="21" t="s">
        <v>150</v>
      </c>
      <c r="B320" s="189"/>
      <c r="C320" s="190" t="s">
        <v>82</v>
      </c>
      <c r="D320" s="111"/>
      <c r="E320" s="111"/>
      <c r="F320" s="176"/>
      <c r="G320" s="142"/>
      <c r="H320" s="191"/>
      <c r="I320" s="176"/>
      <c r="J320" s="176"/>
      <c r="K320" s="58"/>
      <c r="L320" s="69"/>
      <c r="M320" s="13"/>
    </row>
    <row r="321" spans="1:13" ht="12.75">
      <c r="A321" s="21" t="s">
        <v>65</v>
      </c>
      <c r="B321" s="179"/>
      <c r="C321" s="121" t="s">
        <v>83</v>
      </c>
      <c r="D321" s="122"/>
      <c r="E321" s="122"/>
      <c r="F321" s="123"/>
      <c r="G321" s="124"/>
      <c r="H321" s="125"/>
      <c r="I321" s="123"/>
      <c r="J321" s="123"/>
      <c r="K321" s="56"/>
      <c r="L321" s="67"/>
      <c r="M321" s="14"/>
    </row>
    <row r="322" spans="1:13" ht="12.75">
      <c r="A322" s="21" t="s">
        <v>334</v>
      </c>
      <c r="B322" s="179"/>
      <c r="C322" s="121" t="s">
        <v>127</v>
      </c>
      <c r="D322" s="122"/>
      <c r="E322" s="122"/>
      <c r="F322" s="123"/>
      <c r="G322" s="124"/>
      <c r="H322" s="125"/>
      <c r="I322" s="123"/>
      <c r="J322" s="123"/>
      <c r="K322" s="56"/>
      <c r="L322" s="67"/>
      <c r="M322" s="14"/>
    </row>
    <row r="323" spans="1:13" ht="12.75">
      <c r="A323" s="21" t="s">
        <v>336</v>
      </c>
      <c r="B323" s="179"/>
      <c r="C323" s="121" t="s">
        <v>337</v>
      </c>
      <c r="D323" s="122"/>
      <c r="E323" s="122"/>
      <c r="F323" s="123"/>
      <c r="G323" s="124"/>
      <c r="H323" s="125"/>
      <c r="I323" s="123"/>
      <c r="J323" s="123"/>
      <c r="K323" s="56"/>
      <c r="L323" s="67"/>
      <c r="M323" s="14"/>
    </row>
    <row r="324" spans="1:13" ht="12.75">
      <c r="A324" s="21" t="s">
        <v>335</v>
      </c>
      <c r="B324" s="179"/>
      <c r="C324" s="121" t="s">
        <v>83</v>
      </c>
      <c r="D324" s="122"/>
      <c r="E324" s="122"/>
      <c r="F324" s="123"/>
      <c r="G324" s="124"/>
      <c r="H324" s="125"/>
      <c r="I324" s="123"/>
      <c r="J324" s="123"/>
      <c r="K324" s="56"/>
      <c r="L324" s="67"/>
      <c r="M324" s="14"/>
    </row>
    <row r="325" spans="1:13" ht="12.75">
      <c r="A325" s="21" t="s">
        <v>234</v>
      </c>
      <c r="B325" s="179"/>
      <c r="C325" s="121" t="s">
        <v>82</v>
      </c>
      <c r="D325" s="122"/>
      <c r="E325" s="122"/>
      <c r="F325" s="123"/>
      <c r="G325" s="124"/>
      <c r="H325" s="125"/>
      <c r="I325" s="123"/>
      <c r="J325" s="123"/>
      <c r="K325" s="56"/>
      <c r="L325" s="67"/>
      <c r="M325" s="14"/>
    </row>
    <row r="326" spans="1:13" ht="12.75">
      <c r="A326" s="21" t="s">
        <v>53</v>
      </c>
      <c r="B326" s="179"/>
      <c r="C326" s="121" t="s">
        <v>84</v>
      </c>
      <c r="D326" s="122"/>
      <c r="E326" s="122"/>
      <c r="F326" s="123"/>
      <c r="G326" s="124"/>
      <c r="H326" s="125"/>
      <c r="I326" s="123"/>
      <c r="J326" s="123"/>
      <c r="K326" s="56"/>
      <c r="L326" s="67"/>
      <c r="M326" s="14"/>
    </row>
    <row r="327" spans="1:13" ht="12.75">
      <c r="A327" s="21" t="s">
        <v>153</v>
      </c>
      <c r="B327" s="179"/>
      <c r="C327" s="121" t="s">
        <v>83</v>
      </c>
      <c r="D327" s="122"/>
      <c r="E327" s="122"/>
      <c r="F327" s="123"/>
      <c r="G327" s="124"/>
      <c r="H327" s="125"/>
      <c r="I327" s="123"/>
      <c r="J327" s="123"/>
      <c r="K327" s="56"/>
      <c r="L327" s="67"/>
      <c r="M327" s="14"/>
    </row>
    <row r="328" spans="1:13" ht="12.75">
      <c r="A328" s="21" t="s">
        <v>54</v>
      </c>
      <c r="B328" s="179"/>
      <c r="C328" s="121" t="s">
        <v>84</v>
      </c>
      <c r="D328" s="122"/>
      <c r="E328" s="122"/>
      <c r="F328" s="123"/>
      <c r="G328" s="124"/>
      <c r="H328" s="125"/>
      <c r="I328" s="123"/>
      <c r="J328" s="123"/>
      <c r="K328" s="56"/>
      <c r="L328" s="67"/>
      <c r="M328" s="14"/>
    </row>
    <row r="329" spans="1:13" ht="12.75">
      <c r="A329" s="21" t="s">
        <v>152</v>
      </c>
      <c r="B329" s="179"/>
      <c r="C329" s="121" t="s">
        <v>83</v>
      </c>
      <c r="D329" s="122"/>
      <c r="E329" s="122"/>
      <c r="F329" s="123"/>
      <c r="G329" s="124"/>
      <c r="H329" s="125"/>
      <c r="I329" s="123"/>
      <c r="J329" s="123"/>
      <c r="K329" s="56"/>
      <c r="L329" s="67"/>
      <c r="M329" s="14"/>
    </row>
    <row r="330" spans="1:13" ht="12.75">
      <c r="A330" s="21" t="s">
        <v>55</v>
      </c>
      <c r="B330" s="179"/>
      <c r="C330" s="121" t="s">
        <v>84</v>
      </c>
      <c r="D330" s="122"/>
      <c r="E330" s="122"/>
      <c r="F330" s="123"/>
      <c r="G330" s="124"/>
      <c r="H330" s="125"/>
      <c r="I330" s="123"/>
      <c r="J330" s="123"/>
      <c r="K330" s="56"/>
      <c r="L330" s="67"/>
      <c r="M330" s="14"/>
    </row>
    <row r="331" spans="1:13" ht="12.75">
      <c r="A331" s="21" t="s">
        <v>56</v>
      </c>
      <c r="B331" s="179"/>
      <c r="C331" s="121" t="s">
        <v>84</v>
      </c>
      <c r="D331" s="122"/>
      <c r="E331" s="122"/>
      <c r="F331" s="123"/>
      <c r="G331" s="124"/>
      <c r="H331" s="125"/>
      <c r="I331" s="123"/>
      <c r="J331" s="123"/>
      <c r="K331" s="56"/>
      <c r="L331" s="67"/>
      <c r="M331" s="14"/>
    </row>
    <row r="332" spans="1:13" ht="12.75">
      <c r="A332" s="21" t="s">
        <v>151</v>
      </c>
      <c r="B332" s="179"/>
      <c r="C332" s="121" t="s">
        <v>83</v>
      </c>
      <c r="D332" s="122"/>
      <c r="E332" s="122"/>
      <c r="F332" s="123"/>
      <c r="G332" s="124"/>
      <c r="H332" s="125"/>
      <c r="I332" s="123"/>
      <c r="J332" s="123"/>
      <c r="K332" s="56"/>
      <c r="L332" s="67"/>
      <c r="M332" s="14"/>
    </row>
    <row r="333" spans="1:13" ht="12.75">
      <c r="A333" s="21" t="s">
        <v>57</v>
      </c>
      <c r="B333" s="179"/>
      <c r="C333" s="121" t="s">
        <v>84</v>
      </c>
      <c r="D333" s="122"/>
      <c r="E333" s="122"/>
      <c r="F333" s="123"/>
      <c r="G333" s="124"/>
      <c r="H333" s="125"/>
      <c r="I333" s="123"/>
      <c r="J333" s="123"/>
      <c r="K333" s="56"/>
      <c r="L333" s="67"/>
      <c r="M333" s="14"/>
    </row>
    <row r="334" spans="1:13" ht="12.75">
      <c r="A334" s="21" t="s">
        <v>154</v>
      </c>
      <c r="B334" s="179"/>
      <c r="C334" s="121" t="s">
        <v>83</v>
      </c>
      <c r="D334" s="122"/>
      <c r="E334" s="122"/>
      <c r="F334" s="123"/>
      <c r="G334" s="124"/>
      <c r="H334" s="125"/>
      <c r="I334" s="123"/>
      <c r="J334" s="123"/>
      <c r="K334" s="56"/>
      <c r="L334" s="67"/>
      <c r="M334" s="14"/>
    </row>
    <row r="335" spans="1:13" ht="12.75">
      <c r="A335" s="21" t="s">
        <v>58</v>
      </c>
      <c r="B335" s="179"/>
      <c r="C335" s="121" t="s">
        <v>84</v>
      </c>
      <c r="D335" s="122"/>
      <c r="E335" s="122"/>
      <c r="F335" s="123"/>
      <c r="G335" s="124"/>
      <c r="H335" s="125"/>
      <c r="I335" s="123"/>
      <c r="J335" s="123"/>
      <c r="K335" s="56"/>
      <c r="L335" s="67"/>
      <c r="M335" s="14"/>
    </row>
    <row r="336" spans="1:13" ht="12.75">
      <c r="A336" s="21" t="s">
        <v>59</v>
      </c>
      <c r="B336" s="179"/>
      <c r="C336" s="121" t="s">
        <v>82</v>
      </c>
      <c r="D336" s="122"/>
      <c r="E336" s="122"/>
      <c r="F336" s="123"/>
      <c r="G336" s="124"/>
      <c r="H336" s="125"/>
      <c r="I336" s="123"/>
      <c r="J336" s="123"/>
      <c r="K336" s="56"/>
      <c r="L336" s="67"/>
      <c r="M336" s="14"/>
    </row>
    <row r="337" spans="1:13" ht="12.75">
      <c r="A337" s="21" t="s">
        <v>156</v>
      </c>
      <c r="B337" s="179"/>
      <c r="C337" s="121" t="s">
        <v>138</v>
      </c>
      <c r="D337" s="122"/>
      <c r="E337" s="122"/>
      <c r="F337" s="123"/>
      <c r="G337" s="124"/>
      <c r="H337" s="125"/>
      <c r="I337" s="123"/>
      <c r="J337" s="123"/>
      <c r="K337" s="56"/>
      <c r="L337" s="67"/>
      <c r="M337" s="14"/>
    </row>
    <row r="338" spans="1:13" ht="12.75">
      <c r="A338" s="21" t="s">
        <v>60</v>
      </c>
      <c r="B338" s="179"/>
      <c r="C338" s="121" t="s">
        <v>120</v>
      </c>
      <c r="D338" s="122"/>
      <c r="E338" s="122"/>
      <c r="F338" s="123"/>
      <c r="G338" s="124"/>
      <c r="H338" s="125"/>
      <c r="I338" s="123"/>
      <c r="J338" s="123"/>
      <c r="K338" s="56"/>
      <c r="L338" s="67"/>
      <c r="M338" s="14"/>
    </row>
    <row r="339" spans="1:13" ht="12.75">
      <c r="A339" s="21" t="s">
        <v>155</v>
      </c>
      <c r="B339" s="179"/>
      <c r="C339" s="121" t="s">
        <v>138</v>
      </c>
      <c r="D339" s="122"/>
      <c r="E339" s="122"/>
      <c r="F339" s="123"/>
      <c r="G339" s="124"/>
      <c r="H339" s="125"/>
      <c r="I339" s="123"/>
      <c r="J339" s="123"/>
      <c r="K339" s="56"/>
      <c r="L339" s="67"/>
      <c r="M339" s="14"/>
    </row>
    <row r="340" spans="1:13" ht="12.75">
      <c r="A340" s="21" t="s">
        <v>81</v>
      </c>
      <c r="B340" s="179"/>
      <c r="C340" s="121" t="s">
        <v>120</v>
      </c>
      <c r="D340" s="122"/>
      <c r="E340" s="122"/>
      <c r="F340" s="123"/>
      <c r="G340" s="124"/>
      <c r="H340" s="125"/>
      <c r="I340" s="123"/>
      <c r="J340" s="123"/>
      <c r="K340" s="56"/>
      <c r="L340" s="67"/>
      <c r="M340" s="14"/>
    </row>
    <row r="341" spans="1:13" ht="12.75">
      <c r="A341" s="21" t="s">
        <v>61</v>
      </c>
      <c r="B341" s="179"/>
      <c r="C341" s="121" t="s">
        <v>88</v>
      </c>
      <c r="D341" s="122"/>
      <c r="E341" s="122"/>
      <c r="F341" s="123"/>
      <c r="G341" s="124"/>
      <c r="H341" s="125"/>
      <c r="I341" s="123"/>
      <c r="J341" s="123"/>
      <c r="K341" s="56"/>
      <c r="L341" s="67"/>
      <c r="M341" s="14"/>
    </row>
    <row r="342" spans="1:13" ht="12.75">
      <c r="A342" s="21" t="s">
        <v>136</v>
      </c>
      <c r="B342" s="179"/>
      <c r="C342" s="121" t="s">
        <v>84</v>
      </c>
      <c r="D342" s="122"/>
      <c r="E342" s="122"/>
      <c r="F342" s="123"/>
      <c r="G342" s="124"/>
      <c r="H342" s="125"/>
      <c r="I342" s="123"/>
      <c r="J342" s="123"/>
      <c r="K342" s="56"/>
      <c r="L342" s="67"/>
      <c r="M342" s="14"/>
    </row>
    <row r="343" spans="1:13" ht="12.75">
      <c r="A343" s="21" t="s">
        <v>62</v>
      </c>
      <c r="B343" s="179"/>
      <c r="C343" s="121" t="s">
        <v>88</v>
      </c>
      <c r="D343" s="122"/>
      <c r="E343" s="122"/>
      <c r="F343" s="123"/>
      <c r="G343" s="124"/>
      <c r="H343" s="125"/>
      <c r="I343" s="123"/>
      <c r="J343" s="123"/>
      <c r="K343" s="56"/>
      <c r="L343" s="67"/>
      <c r="M343" s="14"/>
    </row>
    <row r="344" spans="1:13" ht="12.75">
      <c r="A344" s="21" t="s">
        <v>137</v>
      </c>
      <c r="B344" s="179"/>
      <c r="C344" s="121" t="s">
        <v>84</v>
      </c>
      <c r="D344" s="122"/>
      <c r="E344" s="122"/>
      <c r="F344" s="123"/>
      <c r="G344" s="124"/>
      <c r="H344" s="125"/>
      <c r="I344" s="123"/>
      <c r="J344" s="123"/>
      <c r="K344" s="56"/>
      <c r="L344" s="67"/>
      <c r="M344" s="14"/>
    </row>
    <row r="345" spans="1:13" ht="12.75">
      <c r="A345" s="21" t="s">
        <v>63</v>
      </c>
      <c r="B345" s="179"/>
      <c r="C345" s="121" t="s">
        <v>88</v>
      </c>
      <c r="D345" s="122"/>
      <c r="E345" s="122"/>
      <c r="F345" s="123"/>
      <c r="G345" s="124"/>
      <c r="H345" s="125"/>
      <c r="I345" s="123"/>
      <c r="J345" s="123"/>
      <c r="K345" s="56"/>
      <c r="L345" s="67"/>
      <c r="M345" s="14"/>
    </row>
    <row r="346" spans="1:13" ht="12.75">
      <c r="A346" s="21" t="s">
        <v>105</v>
      </c>
      <c r="B346" s="179"/>
      <c r="C346" s="121" t="s">
        <v>106</v>
      </c>
      <c r="D346" s="122"/>
      <c r="E346" s="122"/>
      <c r="F346" s="123"/>
      <c r="G346" s="124"/>
      <c r="H346" s="125"/>
      <c r="I346" s="123"/>
      <c r="J346" s="123"/>
      <c r="K346" s="56"/>
      <c r="L346" s="67"/>
      <c r="M346" s="14"/>
    </row>
    <row r="347" spans="1:13" ht="12.75">
      <c r="A347" s="21" t="s">
        <v>157</v>
      </c>
      <c r="B347" s="179"/>
      <c r="C347" s="121" t="s">
        <v>158</v>
      </c>
      <c r="D347" s="122"/>
      <c r="E347" s="122"/>
      <c r="F347" s="123"/>
      <c r="G347" s="124"/>
      <c r="H347" s="125"/>
      <c r="I347" s="123"/>
      <c r="J347" s="123"/>
      <c r="K347" s="56"/>
      <c r="L347" s="67"/>
      <c r="M347" s="14"/>
    </row>
    <row r="348" spans="1:13" ht="12.75">
      <c r="A348" s="21" t="s">
        <v>122</v>
      </c>
      <c r="B348" s="179"/>
      <c r="C348" s="121" t="s">
        <v>338</v>
      </c>
      <c r="D348" s="122"/>
      <c r="E348" s="122"/>
      <c r="F348" s="123"/>
      <c r="G348" s="124"/>
      <c r="H348" s="125"/>
      <c r="I348" s="123"/>
      <c r="J348" s="123"/>
      <c r="K348" s="56"/>
      <c r="L348" s="67"/>
      <c r="M348" s="14"/>
    </row>
    <row r="349" spans="1:13" ht="12.75">
      <c r="A349" s="21" t="s">
        <v>121</v>
      </c>
      <c r="B349" s="179"/>
      <c r="C349" s="121" t="s">
        <v>120</v>
      </c>
      <c r="D349" s="122"/>
      <c r="E349" s="122"/>
      <c r="F349" s="123"/>
      <c r="G349" s="124"/>
      <c r="H349" s="125"/>
      <c r="I349" s="123"/>
      <c r="J349" s="123"/>
      <c r="K349" s="56"/>
      <c r="L349" s="67"/>
      <c r="M349" s="14"/>
    </row>
    <row r="350" spans="1:13" ht="12.75">
      <c r="A350" s="21" t="s">
        <v>159</v>
      </c>
      <c r="B350" s="179"/>
      <c r="C350" s="121">
        <v>1.25</v>
      </c>
      <c r="D350" s="122"/>
      <c r="E350" s="122"/>
      <c r="F350" s="123"/>
      <c r="G350" s="124"/>
      <c r="H350" s="125"/>
      <c r="I350" s="123"/>
      <c r="J350" s="123"/>
      <c r="K350" s="56"/>
      <c r="L350" s="67"/>
      <c r="M350" s="14"/>
    </row>
    <row r="351" spans="1:13" ht="12.75">
      <c r="A351" s="21" t="s">
        <v>124</v>
      </c>
      <c r="B351" s="179"/>
      <c r="C351" s="121" t="s">
        <v>120</v>
      </c>
      <c r="D351" s="122"/>
      <c r="E351" s="122"/>
      <c r="F351" s="123"/>
      <c r="G351" s="124"/>
      <c r="H351" s="125"/>
      <c r="I351" s="123"/>
      <c r="J351" s="123"/>
      <c r="K351" s="56"/>
      <c r="L351" s="67"/>
      <c r="M351" s="14"/>
    </row>
    <row r="352" spans="1:13" ht="12.75">
      <c r="A352" s="21" t="s">
        <v>232</v>
      </c>
      <c r="B352" s="179"/>
      <c r="C352" s="121" t="s">
        <v>158</v>
      </c>
      <c r="D352" s="122"/>
      <c r="E352" s="122"/>
      <c r="F352" s="123"/>
      <c r="G352" s="124"/>
      <c r="H352" s="125"/>
      <c r="I352" s="123"/>
      <c r="J352" s="123"/>
      <c r="K352" s="56"/>
      <c r="L352" s="67"/>
      <c r="M352" s="14"/>
    </row>
    <row r="353" spans="1:13" ht="12.75">
      <c r="A353" s="21" t="s">
        <v>73</v>
      </c>
      <c r="B353" s="179"/>
      <c r="C353" s="121" t="s">
        <v>83</v>
      </c>
      <c r="D353" s="122"/>
      <c r="E353" s="122"/>
      <c r="F353" s="123"/>
      <c r="G353" s="124"/>
      <c r="H353" s="125"/>
      <c r="I353" s="123"/>
      <c r="J353" s="123"/>
      <c r="K353" s="56"/>
      <c r="L353" s="67"/>
      <c r="M353" s="14"/>
    </row>
    <row r="354" spans="1:13" ht="12.75">
      <c r="A354" s="21" t="s">
        <v>74</v>
      </c>
      <c r="B354" s="179"/>
      <c r="C354" s="121" t="s">
        <v>83</v>
      </c>
      <c r="D354" s="122"/>
      <c r="E354" s="122"/>
      <c r="F354" s="123"/>
      <c r="G354" s="124"/>
      <c r="H354" s="125"/>
      <c r="I354" s="123"/>
      <c r="J354" s="123"/>
      <c r="K354" s="56"/>
      <c r="L354" s="67"/>
      <c r="M354" s="14"/>
    </row>
    <row r="355" spans="1:13" ht="12.75">
      <c r="A355" s="21" t="s">
        <v>77</v>
      </c>
      <c r="B355" s="179"/>
      <c r="C355" s="121" t="s">
        <v>83</v>
      </c>
      <c r="D355" s="122"/>
      <c r="E355" s="122"/>
      <c r="F355" s="123"/>
      <c r="G355" s="124"/>
      <c r="H355" s="125"/>
      <c r="I355" s="123"/>
      <c r="J355" s="123"/>
      <c r="K355" s="56"/>
      <c r="L355" s="67"/>
      <c r="M355" s="14"/>
    </row>
    <row r="356" spans="1:13" ht="12.75">
      <c r="A356" s="31"/>
      <c r="B356" s="193"/>
      <c r="C356" s="194"/>
      <c r="D356" s="148"/>
      <c r="E356" s="148"/>
      <c r="F356" s="195"/>
      <c r="G356" s="150"/>
      <c r="H356" s="196"/>
      <c r="I356" s="195"/>
      <c r="J356" s="195"/>
      <c r="K356" s="59"/>
      <c r="L356" s="70"/>
      <c r="M356" s="41"/>
    </row>
    <row r="357" spans="1:13" ht="12.75">
      <c r="A357" s="228" t="s">
        <v>97</v>
      </c>
      <c r="B357" s="189"/>
      <c r="C357" s="190"/>
      <c r="D357" s="111"/>
      <c r="E357" s="111"/>
      <c r="F357" s="176"/>
      <c r="G357" s="142"/>
      <c r="H357" s="191"/>
      <c r="I357" s="176"/>
      <c r="J357" s="176"/>
      <c r="K357" s="58"/>
      <c r="L357" s="69"/>
      <c r="M357" s="13"/>
    </row>
    <row r="358" spans="1:13" ht="27" customHeight="1">
      <c r="A358" s="216" t="s">
        <v>326</v>
      </c>
      <c r="B358" s="229" t="s">
        <v>113</v>
      </c>
      <c r="C358" s="121"/>
      <c r="D358" s="122"/>
      <c r="E358" s="122"/>
      <c r="F358" s="123"/>
      <c r="G358" s="124"/>
      <c r="H358" s="125"/>
      <c r="I358" s="123"/>
      <c r="J358" s="123"/>
      <c r="K358" s="56"/>
      <c r="L358" s="67"/>
      <c r="M358" s="14"/>
    </row>
    <row r="359" spans="1:13" ht="12.75">
      <c r="A359" s="39" t="s">
        <v>98</v>
      </c>
      <c r="B359" s="120" t="s">
        <v>114</v>
      </c>
      <c r="C359" s="121"/>
      <c r="D359" s="122"/>
      <c r="E359" s="122"/>
      <c r="F359" s="123"/>
      <c r="G359" s="124"/>
      <c r="H359" s="125"/>
      <c r="I359" s="123"/>
      <c r="J359" s="123"/>
      <c r="K359" s="56"/>
      <c r="L359" s="67"/>
      <c r="M359" s="14"/>
    </row>
    <row r="360" spans="1:13" ht="12.75">
      <c r="A360" s="31"/>
      <c r="B360" s="193"/>
      <c r="C360" s="194"/>
      <c r="D360" s="148"/>
      <c r="E360" s="148"/>
      <c r="F360" s="195"/>
      <c r="G360" s="150"/>
      <c r="H360" s="196"/>
      <c r="I360" s="195"/>
      <c r="J360" s="195"/>
      <c r="K360" s="59"/>
      <c r="L360" s="70"/>
      <c r="M360" s="41"/>
    </row>
    <row r="361" spans="1:13" ht="25.5">
      <c r="A361" s="38" t="s">
        <v>99</v>
      </c>
      <c r="B361" s="189"/>
      <c r="C361" s="190"/>
      <c r="D361" s="111"/>
      <c r="E361" s="111"/>
      <c r="F361" s="176"/>
      <c r="G361" s="142"/>
      <c r="H361" s="191"/>
      <c r="I361" s="176"/>
      <c r="J361" s="176"/>
      <c r="K361" s="58"/>
      <c r="L361" s="69"/>
      <c r="M361" s="13"/>
    </row>
    <row r="362" spans="1:13" ht="12.75">
      <c r="A362" s="21" t="s">
        <v>213</v>
      </c>
      <c r="B362" s="115">
        <v>20.1</v>
      </c>
      <c r="C362" s="83">
        <v>35.18</v>
      </c>
      <c r="D362" s="111">
        <v>22542</v>
      </c>
      <c r="E362" s="238">
        <v>13769</v>
      </c>
      <c r="F362" s="126">
        <f>ROUND(D362/B362*12,1)</f>
        <v>13457.9</v>
      </c>
      <c r="G362" s="124">
        <f>ROUND(E362/C362*12,1)</f>
        <v>4696.6</v>
      </c>
      <c r="H362" s="143">
        <f>SUM(F362:G362)</f>
        <v>18154.5</v>
      </c>
      <c r="I362" s="144">
        <f>ROUND(H362*0.34,1)</f>
        <v>6172.5</v>
      </c>
      <c r="J362" s="145">
        <f>ROUND(H362*0.01,1)</f>
        <v>181.5</v>
      </c>
      <c r="K362" s="56">
        <v>72</v>
      </c>
      <c r="L362" s="206">
        <f>ROUND(0.0042*H362,1)</f>
        <v>76.2</v>
      </c>
      <c r="M362" s="13">
        <f>SUM(H362:L362)</f>
        <v>24656.7</v>
      </c>
    </row>
    <row r="363" spans="1:13" ht="12.75">
      <c r="A363" s="39" t="s">
        <v>101</v>
      </c>
      <c r="B363" s="115">
        <v>11.66</v>
      </c>
      <c r="C363" s="83">
        <v>35.18</v>
      </c>
      <c r="D363" s="122">
        <v>22542</v>
      </c>
      <c r="E363" s="238">
        <v>13769</v>
      </c>
      <c r="F363" s="126">
        <f>ROUND(D363/B363*12,1)</f>
        <v>23199.3</v>
      </c>
      <c r="G363" s="124">
        <f>ROUND(E363/C363*12,1)</f>
        <v>4696.6</v>
      </c>
      <c r="H363" s="127">
        <f>SUM(F363:G363)</f>
        <v>27895.9</v>
      </c>
      <c r="I363" s="128">
        <f>ROUND(H363*0.34,1)</f>
        <v>9484.6</v>
      </c>
      <c r="J363" s="129">
        <f>ROUND(H363*0.01,1)</f>
        <v>279</v>
      </c>
      <c r="K363" s="56">
        <v>138</v>
      </c>
      <c r="L363" s="206">
        <f>ROUND(0.0042*H363,1)</f>
        <v>117.2</v>
      </c>
      <c r="M363" s="14">
        <f>SUM(H363:L363)</f>
        <v>37914.7</v>
      </c>
    </row>
    <row r="364" spans="1:13" ht="13.5" thickBot="1">
      <c r="A364" s="36"/>
      <c r="B364" s="197"/>
      <c r="C364" s="198"/>
      <c r="D364" s="156"/>
      <c r="E364" s="156"/>
      <c r="F364" s="199"/>
      <c r="G364" s="200"/>
      <c r="H364" s="200"/>
      <c r="I364" s="199"/>
      <c r="J364" s="200"/>
      <c r="K364" s="60"/>
      <c r="L364" s="71"/>
      <c r="M364" s="42"/>
    </row>
    <row r="365" spans="2:5" ht="12.75">
      <c r="B365" s="99"/>
      <c r="C365" s="99"/>
      <c r="D365" s="104"/>
      <c r="E365" s="104"/>
    </row>
    <row r="366" spans="1:6" ht="12.75">
      <c r="A366" s="226" t="s">
        <v>131</v>
      </c>
      <c r="C366" s="201"/>
      <c r="D366" s="202"/>
      <c r="E366" s="202"/>
      <c r="F366" s="203"/>
    </row>
    <row r="367" spans="1:6" ht="12.75">
      <c r="A367" s="226" t="s">
        <v>132</v>
      </c>
      <c r="B367" s="204"/>
      <c r="C367" s="201"/>
      <c r="D367" s="202"/>
      <c r="E367" s="202"/>
      <c r="F367" s="203"/>
    </row>
    <row r="368" spans="1:6" ht="12.75">
      <c r="A368" s="226" t="s">
        <v>133</v>
      </c>
      <c r="B368" s="201"/>
      <c r="C368" s="201"/>
      <c r="D368" s="202"/>
      <c r="E368" s="202"/>
      <c r="F368" s="203"/>
    </row>
    <row r="369" spans="1:5" ht="12.75">
      <c r="A369" s="226" t="s">
        <v>134</v>
      </c>
      <c r="B369" s="99"/>
      <c r="C369" s="99"/>
      <c r="D369" s="104"/>
      <c r="E369" s="104"/>
    </row>
    <row r="370" spans="1:5" ht="18" customHeight="1">
      <c r="A370" s="231" t="s">
        <v>316</v>
      </c>
      <c r="B370" s="99"/>
      <c r="C370" s="99"/>
      <c r="D370" s="104"/>
      <c r="E370" s="104"/>
    </row>
    <row r="371" spans="1:5" ht="12.75">
      <c r="A371" s="226" t="s">
        <v>317</v>
      </c>
      <c r="B371" s="99"/>
      <c r="C371" s="99"/>
      <c r="D371" s="104"/>
      <c r="E371" s="104"/>
    </row>
    <row r="372" spans="1:6" ht="12.75">
      <c r="A372" s="37"/>
      <c r="B372" s="201"/>
      <c r="C372" s="201"/>
      <c r="D372" s="202"/>
      <c r="E372" s="202"/>
      <c r="F372" s="203"/>
    </row>
    <row r="373" spans="1:5" ht="15">
      <c r="A373" s="232" t="s">
        <v>312</v>
      </c>
      <c r="B373" s="99"/>
      <c r="C373" s="99"/>
      <c r="D373" s="104"/>
      <c r="E373" s="104"/>
    </row>
    <row r="374" spans="1:5" ht="15">
      <c r="A374" s="232" t="s">
        <v>311</v>
      </c>
      <c r="B374" s="99"/>
      <c r="C374" s="99"/>
      <c r="D374" s="104"/>
      <c r="E374" s="104"/>
    </row>
    <row r="375" spans="1:5" ht="15">
      <c r="A375" s="232" t="s">
        <v>313</v>
      </c>
      <c r="B375" s="99"/>
      <c r="C375" s="99"/>
      <c r="D375" s="104"/>
      <c r="E375" s="104"/>
    </row>
    <row r="376" spans="2:5" ht="12.75">
      <c r="B376" s="99"/>
      <c r="C376" s="99"/>
      <c r="D376" s="104"/>
      <c r="E376" s="104"/>
    </row>
    <row r="377" spans="1:5" ht="15">
      <c r="A377" s="232" t="s">
        <v>310</v>
      </c>
      <c r="B377" s="99"/>
      <c r="C377" s="99"/>
      <c r="D377" s="104"/>
      <c r="E377" s="104"/>
    </row>
    <row r="378" spans="1:5" ht="15">
      <c r="A378" s="232" t="s">
        <v>314</v>
      </c>
      <c r="B378" s="99"/>
      <c r="C378" s="99"/>
      <c r="D378" s="104"/>
      <c r="E378" s="104"/>
    </row>
    <row r="379" spans="1:5" ht="15">
      <c r="A379" s="232" t="s">
        <v>315</v>
      </c>
      <c r="B379" s="99"/>
      <c r="C379" s="99"/>
      <c r="D379" s="104"/>
      <c r="E379" s="104"/>
    </row>
    <row r="380" spans="1:5" ht="15">
      <c r="A380" s="232"/>
      <c r="B380" s="99"/>
      <c r="C380" s="99"/>
      <c r="D380" s="104"/>
      <c r="E380" s="104"/>
    </row>
    <row r="381" spans="1:5" ht="12.75">
      <c r="A381" s="15" t="s">
        <v>135</v>
      </c>
      <c r="B381" s="99"/>
      <c r="C381" s="99"/>
      <c r="D381" s="104"/>
      <c r="E381" s="104"/>
    </row>
    <row r="382" spans="1:5" ht="14.25">
      <c r="A382" s="37" t="s">
        <v>21</v>
      </c>
      <c r="B382" s="201" t="s">
        <v>341</v>
      </c>
      <c r="C382" s="99"/>
      <c r="D382" s="104"/>
      <c r="E382" s="104"/>
    </row>
    <row r="383" spans="1:5" ht="12.75">
      <c r="A383" s="37"/>
      <c r="B383" s="201" t="s">
        <v>342</v>
      </c>
      <c r="C383" s="99"/>
      <c r="D383" s="104"/>
      <c r="E383" s="104"/>
    </row>
    <row r="384" spans="1:6" ht="14.25">
      <c r="A384" s="37" t="s">
        <v>8</v>
      </c>
      <c r="B384" s="201" t="s">
        <v>9</v>
      </c>
      <c r="C384" s="201"/>
      <c r="D384" s="202"/>
      <c r="E384" s="202"/>
      <c r="F384" s="203"/>
    </row>
    <row r="385" spans="1:6" ht="14.25">
      <c r="A385" s="37" t="s">
        <v>7</v>
      </c>
      <c r="B385" s="201" t="s">
        <v>10</v>
      </c>
      <c r="C385" s="201"/>
      <c r="D385" s="202"/>
      <c r="E385" s="202"/>
      <c r="F385" s="203"/>
    </row>
    <row r="386" spans="1:6" ht="14.25">
      <c r="A386" s="37" t="s">
        <v>125</v>
      </c>
      <c r="B386" s="201" t="s">
        <v>126</v>
      </c>
      <c r="C386" s="201"/>
      <c r="D386" s="202"/>
      <c r="E386" s="202"/>
      <c r="F386" s="203"/>
    </row>
    <row r="387" spans="1:6" ht="12.75">
      <c r="A387" s="37"/>
      <c r="B387" s="201"/>
      <c r="C387" s="201"/>
      <c r="D387" s="202"/>
      <c r="E387" s="202"/>
      <c r="F387" s="203"/>
    </row>
  </sheetData>
  <sheetProtection sheet="1" objects="1" scenarios="1"/>
  <autoFilter ref="A3:N3"/>
  <mergeCells count="2">
    <mergeCell ref="B35:J35"/>
    <mergeCell ref="B38:J38"/>
  </mergeCells>
  <printOptions/>
  <pageMargins left="0.7480314960629921" right="0.31496062992125984" top="0.8661417322834646" bottom="0.31496062992125984" header="0.5118110236220472" footer="0.15748031496062992"/>
  <pageSetup fitToHeight="5" horizontalDpi="600" verticalDpi="600" orientation="portrait" paperSize="9" scale="80" r:id="rId1"/>
  <headerFooter alignWithMargins="0">
    <oddHeader>&amp;L&amp;"Arial CE,Tučné"&amp;12Soustava normativů a komponent pro rozpis rozpočtu přímých výdajů na vzdělávání pro rok 2015&amp;C
&amp;"Arial CE,Tučné"&amp;12
&amp;R&amp;"Times New Roman CE,Obyčejné"&amp;11&amp;D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Matice normativů a komponent pro rozpis přímých NIV, rok 2006</dc:title>
  <dc:subject/>
  <dc:creator>V. Jarkovský</dc:creator>
  <cp:keywords/>
  <dc:description/>
  <cp:lastModifiedBy>Jarkovský Václav Ing.</cp:lastModifiedBy>
  <cp:lastPrinted>2015-02-22T07:29:06Z</cp:lastPrinted>
  <dcterms:created xsi:type="dcterms:W3CDTF">1998-11-16T12:26:37Z</dcterms:created>
  <dcterms:modified xsi:type="dcterms:W3CDTF">2015-02-23T06:56:20Z</dcterms:modified>
  <cp:category/>
  <cp:version/>
  <cp:contentType/>
  <cp:contentStatus/>
</cp:coreProperties>
</file>