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25" windowHeight="973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'List1'!$5:$6</definedName>
    <definedName name="_xlnm.Print_Area" localSheetId="0">'List1'!$A$1:$D$215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12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Rekonstrukce energovodu , vyvolaná investice , zjištěná při výstavbě laboratorního traktu a přeložce stávající trasy energovodu , její včasná realizace eliminuje možnou zásadní havárii v dodávce energií do jednotlivých objektů areálu MNDK, a.s. , havarijní stav</t>
        </r>
      </text>
    </comment>
    <comment ref="A12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10 let  v provozu , výrazně stoupající náklady na prováděné opravy v kuchyni 
V první plánované vlně , pásová myčka , zchlazovací zařízení, tlaková varná pánev , konvektomat přílohový
</t>
        </r>
      </text>
    </comment>
    <comment ref="A7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Z kotelny v interním pavilonu v Novém Bydžově vede potrubí do objektu LDN B částečně v terénu a “průlezným” kanálem.  Potrubí je původní a v systému se ztrácí topná voda.</t>
        </r>
      </text>
    </comment>
  </commentList>
</comments>
</file>

<file path=xl/sharedStrings.xml><?xml version="1.0" encoding="utf-8"?>
<sst xmlns="http://schemas.openxmlformats.org/spreadsheetml/2006/main" count="222" uniqueCount="192">
  <si>
    <t>v tis. Kč</t>
  </si>
  <si>
    <t>odvětví - název akce</t>
  </si>
  <si>
    <t>schválený</t>
  </si>
  <si>
    <t>rozpočet</t>
  </si>
  <si>
    <t>upravený</t>
  </si>
  <si>
    <t xml:space="preserve">skutečnost </t>
  </si>
  <si>
    <t>(rozpis akcí příspěvkových organizací  - samostatná tabulka)</t>
  </si>
  <si>
    <t>odvětví 10 - doprava</t>
  </si>
  <si>
    <t>v tom:</t>
  </si>
  <si>
    <t>kapitálové výdaje odvětví:</t>
  </si>
  <si>
    <t>nerozděleno</t>
  </si>
  <si>
    <t>běžné výdaje odvětví:</t>
  </si>
  <si>
    <t>odvětví 12 - správa majetku kraje</t>
  </si>
  <si>
    <t xml:space="preserve">   Bytový dům, Pod Budínem 1415, Rychnov n.K.</t>
  </si>
  <si>
    <t xml:space="preserve">   Rekonstrukce Škroupova domu</t>
  </si>
  <si>
    <t>PO - neinvestiční transfery</t>
  </si>
  <si>
    <t>odvětví 15 - zdravotnictví</t>
  </si>
  <si>
    <t>PO - investiční transfery</t>
  </si>
  <si>
    <t>odvětví 16 - kultura</t>
  </si>
  <si>
    <t>odvětví 19 - činnost krajského úřadu</t>
  </si>
  <si>
    <t>odvětví 28 - sociální věci</t>
  </si>
  <si>
    <t>nerozděleno na odvětví</t>
  </si>
  <si>
    <t>rezerva investiční</t>
  </si>
  <si>
    <t>Tabulka č. 8</t>
  </si>
  <si>
    <t>odvětví 18 - zastupitelstvo kraje</t>
  </si>
  <si>
    <t xml:space="preserve">   příprava staveb</t>
  </si>
  <si>
    <t xml:space="preserve">   realizace staveb</t>
  </si>
  <si>
    <t xml:space="preserve">                        </t>
  </si>
  <si>
    <t xml:space="preserve">                                                                                                                                               </t>
  </si>
  <si>
    <r>
      <rPr>
        <i/>
        <sz val="10"/>
        <rFont val="Arial CE"/>
        <family val="0"/>
      </rPr>
      <t>kapitálové výdaje odvětví:</t>
    </r>
    <r>
      <rPr>
        <i/>
        <sz val="10"/>
        <color indexed="10"/>
        <rFont val="Arial CE"/>
        <family val="0"/>
      </rPr>
      <t xml:space="preserve">     </t>
    </r>
  </si>
  <si>
    <t xml:space="preserve">   Oprava oplocení, Nádražní 169, Opočno</t>
  </si>
  <si>
    <t xml:space="preserve">   Demolice objektu č.p. 1546, nem. Nový Bydžov</t>
  </si>
  <si>
    <t xml:space="preserve">   Opravy válečných hrobů - bojiště u HK a u Jičína</t>
  </si>
  <si>
    <t xml:space="preserve">   Stavební úpravy objektu  Švendova 1282, Hradec Králové</t>
  </si>
  <si>
    <t xml:space="preserve">   Stavební úpravy garáží a dílen Stěžery</t>
  </si>
  <si>
    <t xml:space="preserve">   příprava a realizace staveb</t>
  </si>
  <si>
    <t xml:space="preserve">   nadlimitní věcná břemena</t>
  </si>
  <si>
    <t xml:space="preserve">   podlimitní věcní břemena</t>
  </si>
  <si>
    <t xml:space="preserve">   nájemné </t>
  </si>
  <si>
    <t xml:space="preserve">   Galerie moderního umění HK - reko 2. podzemního podlaží</t>
  </si>
  <si>
    <t xml:space="preserve">   Galerie výtvarného umění v Náchodě - zámecká jízdárna</t>
  </si>
  <si>
    <t xml:space="preserve">   Regionální muzeum a galerie v Jičíně - depozitář v Robousích</t>
  </si>
  <si>
    <t xml:space="preserve">   Muzeum Náchodska - novostavba objektu občerstvení v Dobrošově</t>
  </si>
  <si>
    <t xml:space="preserve">   evidence usnesení</t>
  </si>
  <si>
    <t xml:space="preserve">   Licence Microsoft EA</t>
  </si>
  <si>
    <t xml:space="preserve">   Domov U Biřičky HK - rozvoj domova</t>
  </si>
  <si>
    <t xml:space="preserve">   Domov pro seniory Pilníkov</t>
  </si>
  <si>
    <t xml:space="preserve">   Domov sociálních služeb Chotělice - DOZP v Jičíně</t>
  </si>
  <si>
    <t xml:space="preserve">   ÚSP pro mládež Kvasiny - studie proveditelnosti</t>
  </si>
  <si>
    <t xml:space="preserve">   Domov Dědina Opočno - zařízení pro vertikální přepravu osob</t>
  </si>
  <si>
    <t xml:space="preserve">   ÚSP pro mládež Domečky RK - úprava objektu pro osoby s PAS</t>
  </si>
  <si>
    <t xml:space="preserve">   Domov Na Třešeňovce Česká Skalice - vnitřní představba DOZP</t>
  </si>
  <si>
    <t xml:space="preserve">   Oblastní nemocnice Jičín a. s.</t>
  </si>
  <si>
    <t>Novostavba PAVILON "A" (Stavební úpravy č.p. 511 pro laboratoře a onkologii ON Jičín a.s.) Výstavba klinických laboratoří a onkologie</t>
  </si>
  <si>
    <t>Změna vstupu s lékárnou do areálu nemocnice Jičín vč. PD</t>
  </si>
  <si>
    <t>Interna Nový Bydžov - požárně bezpečnostní řešení, úpravy objektu vč. PD</t>
  </si>
  <si>
    <t>Náhradní zdroj elektrické energie nemocnice Jičín</t>
  </si>
  <si>
    <t>Rozvody kyslíku pro lůžka pacientů v Novém Bydžově -objekt interny vč. PD</t>
  </si>
  <si>
    <t>Požárně bezpečnostní řešení objektů  LDN v Novém Bydžově vč. PD</t>
  </si>
  <si>
    <t>Obměna řídících stanic MaR pro VZT POO (ARO, OS) a stravování vč. PD</t>
  </si>
  <si>
    <t xml:space="preserve">Úprava skladovacího prostoru a rampy pro vozíky s prádlem vč. PD </t>
  </si>
  <si>
    <t>Obměna chladícího agregátu pro POO (ARO, OS - operační sály)</t>
  </si>
  <si>
    <t>WIFI pro pacienty Jičín a NB</t>
  </si>
  <si>
    <t>Vybudování WC na vrátnici v Novém Bydžově</t>
  </si>
  <si>
    <t>Sociální zázemí pro zaměstnance stravovacího provozu v N.Bydžově - PD</t>
  </si>
  <si>
    <t>Výměna skleněných ploch a slunolamů v POO v Jičín (spojovací chodba) vč.PD</t>
  </si>
  <si>
    <t>Obměna frekvenčních měničů VZT v POO v Jičíně</t>
  </si>
  <si>
    <t>Čipový systém - vstup na oddělení v Jičíně</t>
  </si>
  <si>
    <t>Úprava rozvodů ÚT a ZTI v objektu č.p. 493 v Novém Bydžově vč.PD</t>
  </si>
  <si>
    <t>Obnova bleskozvodů v Jičíně dle ČSN EN 62305-(1-4) ed.2 vč.PD</t>
  </si>
  <si>
    <t>Úprava komunikace u objektu DZS v JC - PD</t>
  </si>
  <si>
    <t xml:space="preserve">Doplnění klimatizace do ambulancí v nemocnici v Jičíně vč. PD </t>
  </si>
  <si>
    <t>Úprava prostor pro parkoviště v Novém Bydžově - PD</t>
  </si>
  <si>
    <t>Rekonstrukce stravovacího provozu v Novém Bydžově</t>
  </si>
  <si>
    <t xml:space="preserve">   Oblastní nemocnice Náchod a. s.</t>
  </si>
  <si>
    <t xml:space="preserve">Úprava patologie včetně PD, ON Náchod                 </t>
  </si>
  <si>
    <t xml:space="preserve">Realizace evakuačního výtahu - horní areál ONNá  vč. PD (2 výtahy) </t>
  </si>
  <si>
    <t xml:space="preserve">Rekonstrukce a přístavba gastro provozu pavilonu L (Náchod) vč. PD </t>
  </si>
  <si>
    <t>Stavební úpravy LNP - nemocnice Broumov</t>
  </si>
  <si>
    <t xml:space="preserve">   nemocnice Rychnov nad Kněžnou</t>
  </si>
  <si>
    <t>Reko dvou výtahů (výtah 3, 4) na požární výtahy v nemocnici RK - DIGIP</t>
  </si>
  <si>
    <t>Rekonstrukce gastro provozu nemocnice RNK vč. PD</t>
  </si>
  <si>
    <t xml:space="preserve">   Oblastní nemocnice Trutnov a. s.</t>
  </si>
  <si>
    <t>Výstavba konsolidovaných laboratoří a transfúzního oddělení</t>
  </si>
  <si>
    <t>Pavilon interny -  rekonstrukce oddělení interny, neurologie a rehabilitace</t>
  </si>
  <si>
    <t>Pavilon A2 - rekokonstrukce pro umístění plicního a kožního oddělení vč. PD</t>
  </si>
  <si>
    <t>Řešení centrálního příjmu a komplexní navazující infrastruktury - PD</t>
  </si>
  <si>
    <t>Modernizace stravovacího provozu - PD</t>
  </si>
  <si>
    <t>Modernizace prádelny - PD</t>
  </si>
  <si>
    <t>Výměna trafaTR1 přívodních kabelů na technické provozy  vč. PD</t>
  </si>
  <si>
    <t>Pavilon L (gyn.-por.) stavební úpravy - PD</t>
  </si>
  <si>
    <t>Parkování v areálu - studie</t>
  </si>
  <si>
    <t xml:space="preserve">   Městská nemocnice, a. s., Dvůr Králové n/L.</t>
  </si>
  <si>
    <t>Rekonstrukce energovodu vč. PD (podzemní kolektor)</t>
  </si>
  <si>
    <t>Rekonstrukce a modernizace kuchyně - PD</t>
  </si>
  <si>
    <t>Sanace suterénních prostor vč. PD - Administrativní  budova  (pokračování)</t>
  </si>
  <si>
    <t>Sanace ( odvlhčení ) suterénních prostor vč. PD - Hlavni budova nemocnice</t>
  </si>
  <si>
    <t>Dvouhlavý injektor kontrastních látek</t>
  </si>
  <si>
    <t>Výměna kanalizačního potrubí v hospodářské části v Jičíně</t>
  </si>
  <si>
    <t>Výměna podlahových krytin v Jičíně a v Novém Bydžově</t>
  </si>
  <si>
    <t>Oprava oken v pavilonu POO, RDG a stravování v Jičíně</t>
  </si>
  <si>
    <t>Výměna potrubí vnitřního vodovodu v POO - A v Jičíně</t>
  </si>
  <si>
    <r>
      <t xml:space="preserve">Výměna </t>
    </r>
    <r>
      <rPr>
        <sz val="10"/>
        <rFont val="Arial"/>
        <family val="2"/>
      </rPr>
      <t>podlahových krytin</t>
    </r>
  </si>
  <si>
    <t>Oprava a výměna podhledů (pavilon stravování)</t>
  </si>
  <si>
    <t>rezerva neinvestiční a poplatky</t>
  </si>
  <si>
    <t>Přehled o čerpání výdajů z Fondu rozvoje a reprodukce Královéhradeckého  kraje v roce 2021</t>
  </si>
  <si>
    <t>k 31.12.2021</t>
  </si>
  <si>
    <t xml:space="preserve">   Zelená střecha Švendova, Hradec Králové</t>
  </si>
  <si>
    <t xml:space="preserve">   Stavební úpravy budovy a pozemků Na Okrouhlíku 1371, HK</t>
  </si>
  <si>
    <t xml:space="preserve">   Úpravy povrchu a odtokového kanálu u budovy v ul. Hálkova, Náchod</t>
  </si>
  <si>
    <t xml:space="preserve">   Demolice okálů v Opočně</t>
  </si>
  <si>
    <t xml:space="preserve">    Hvězdárna a planetárium v Hradci Králové - pozorovací domek</t>
  </si>
  <si>
    <t xml:space="preserve">                                                                 - záložní zdroj chladu</t>
  </si>
  <si>
    <t xml:space="preserve">    Galerie moderního umění v Hradci Králové - oprava v areálu U Koruny</t>
  </si>
  <si>
    <t xml:space="preserve">   platby daní a poplatků krajům, obcím a státním fondům</t>
  </si>
  <si>
    <t xml:space="preserve">   Střední škola zahradnická, Kopidlno - Transformátor</t>
  </si>
  <si>
    <t xml:space="preserve">   SŠ a ZŠ, Hostinné - Zpevněné plochy a sadové úpravy </t>
  </si>
  <si>
    <t xml:space="preserve">   Gymnázium B. Němcové - Oprava fasády</t>
  </si>
  <si>
    <t xml:space="preserve">   Česká lesnická akademie, Trutnov - pozemky</t>
  </si>
  <si>
    <t xml:space="preserve">   Česká lesnická akademie, Trutnov - svah</t>
  </si>
  <si>
    <t xml:space="preserve">   Gym.  a SOŠ pedag., Nová Paka - Sportovní hala</t>
  </si>
  <si>
    <t xml:space="preserve">běžné výdaje odvětví:    </t>
  </si>
  <si>
    <t xml:space="preserve">   dopravní prostředek - automobil Superb</t>
  </si>
  <si>
    <r>
      <t xml:space="preserve">  </t>
    </r>
    <r>
      <rPr>
        <sz val="10"/>
        <rFont val="Arial CE"/>
        <family val="0"/>
      </rPr>
      <t xml:space="preserve"> WinSvrCAL SNGL LicSAPK MVL UsrCAL (licence)</t>
    </r>
  </si>
  <si>
    <t xml:space="preserve">   Veem Managment Pack DMZ (licence)</t>
  </si>
  <si>
    <t xml:space="preserve">   Modul ODT pro Ginis (JEKIS)</t>
  </si>
  <si>
    <t xml:space="preserve">   Mutilicence v rámci akce přechodu evidence majetku</t>
  </si>
  <si>
    <t xml:space="preserve">   Integrace cestovních příkazů a žádanek o dopravu</t>
  </si>
  <si>
    <t xml:space="preserve">   Stavební práce</t>
  </si>
  <si>
    <t xml:space="preserve">   Multifunkční stroje</t>
  </si>
  <si>
    <t xml:space="preserve">   Thermokamera</t>
  </si>
  <si>
    <t xml:space="preserve">   Automobily</t>
  </si>
  <si>
    <t xml:space="preserve">   AV technika</t>
  </si>
  <si>
    <t xml:space="preserve">   Pásková zálohovací knihovna  LTO 8, 3 mechaniky</t>
  </si>
  <si>
    <t xml:space="preserve">   FFortiMail 200F, Email Security Appliance - 4 x 10/100/1000 ports</t>
  </si>
  <si>
    <t xml:space="preserve">   USC servery pro CUCM (včetně implementace)</t>
  </si>
  <si>
    <t xml:space="preserve">   Hardware pro DMZ</t>
  </si>
  <si>
    <t xml:space="preserve">   Server pro TCK</t>
  </si>
  <si>
    <t xml:space="preserve">   Hardware pro DP Na Okrouhlíku</t>
  </si>
  <si>
    <t xml:space="preserve">   Domovy na Orlici - reko budovy DD Borohrádek vč. PD</t>
  </si>
  <si>
    <t xml:space="preserve">   Domov důchodců Dvůr Králové nad Labem</t>
  </si>
  <si>
    <t xml:space="preserve">   Domov pro seniory Vrchlabí - dostavba domova</t>
  </si>
  <si>
    <t xml:space="preserve">   Barevné domky Hajnice - reko hlavní budovy</t>
  </si>
  <si>
    <t xml:space="preserve">   Domov Na Stříbrném vrchu Rokytnice v O.h. - výstavba nového objektu</t>
  </si>
  <si>
    <t xml:space="preserve">               studie výstavby objektu</t>
  </si>
  <si>
    <t xml:space="preserve">               výtah</t>
  </si>
  <si>
    <t xml:space="preserve">               PD nové služby Domov se zvláštním režimem</t>
  </si>
  <si>
    <t xml:space="preserve">               Reko domova</t>
  </si>
  <si>
    <t>Změna vstupu s lékárnou do areálu nemocnice Jičín vč. PD - archeologové</t>
  </si>
  <si>
    <t>Úprava oplocení a hospodářského vjezdu do areálu nemocnice Jičín - PD</t>
  </si>
  <si>
    <t>Výměna kabeláže pro dorozumívací zařízení sestra pacient v POO JC vč.PD</t>
  </si>
  <si>
    <t>Výměna kabeláže pro dorozumívací zařízení sestra pacient v NB vč.PD</t>
  </si>
  <si>
    <t>Rekonstrukce inženýrských sítí a komunikací v areálu NB vč. PD</t>
  </si>
  <si>
    <t>Kompresorová stanice s generátorem kyslíku v objektu Interny v NB</t>
  </si>
  <si>
    <t>Odstranění objektu bývalých dílen vč. PD, NB</t>
  </si>
  <si>
    <t>Výměna podlahových krytin v objektech nem. Ji a NB</t>
  </si>
  <si>
    <t>Doplnění ochranných prvků - dveří a stěn v PIO a POO</t>
  </si>
  <si>
    <t>II. etapa modernizace a dostavby ON Náchod - PD</t>
  </si>
  <si>
    <t>Rekonstrukce horního areálu  nemocnice Náchod na LDN vč. PD</t>
  </si>
  <si>
    <t xml:space="preserve">Oprava vozovky  a nové odvodnění budovy E </t>
  </si>
  <si>
    <t>Reko stoupaček vody a kanalizace v budově B, reko venkovní kanalizace u budovy B</t>
  </si>
  <si>
    <t>Reko horního areálu  nemocnice Náchod na LDN vč. PD - nátěr střechy</t>
  </si>
  <si>
    <t>Reko dvou výtahů  na požární výtahy v nemocnici RK - DIGIP</t>
  </si>
  <si>
    <t xml:space="preserve">Úprava povrchů a technologií 2 porodních a sekčního sálu včetně zázemí </t>
  </si>
  <si>
    <t>ČOV - revitalizace vč. PD</t>
  </si>
  <si>
    <t>Realizace hlavní křižovatky a areálu nemocnice RK - PD</t>
  </si>
  <si>
    <t>Vymístění kobaltového ozařovače</t>
  </si>
  <si>
    <t>Rozšíření 4.NP provozně technického objektu - PD</t>
  </si>
  <si>
    <t>Odstranění havárie střešních plášťů v ON Trutnov - pavilon E a O</t>
  </si>
  <si>
    <t>Nový hl. rozvaděč a vnitřní silové kabelové trasy (stravovací provoz)</t>
  </si>
  <si>
    <t>Zřízení osmi parkovacích míst (nad nemocničním bistrem) - rozšíření plochy pro parkování</t>
  </si>
  <si>
    <t>Nástavba operač. sálů a sterilizace na dvorním traktu laboratoří MN a.s. Dvůr K</t>
  </si>
  <si>
    <t xml:space="preserve">   Léčebna pro dlouhodobě nemocné Hradec Králové</t>
  </si>
  <si>
    <t>Projektový záměr - budova - přístavba následné péče</t>
  </si>
  <si>
    <t>Projektový záměr - výjezdová základna ZZS Jaroměř</t>
  </si>
  <si>
    <t xml:space="preserve">   Zdravotnická záchranná služba KHK</t>
  </si>
  <si>
    <t xml:space="preserve">Doplnění klimatizace do ambulancí v nemocnici v NB vč. PD </t>
  </si>
  <si>
    <t>Výměna rozvodů ÚT mezi objekty interny a LDN B v NB vč. PD</t>
  </si>
  <si>
    <t>CELKEM</t>
  </si>
  <si>
    <t>odvětví 14 - školství</t>
  </si>
  <si>
    <t xml:space="preserve">neozděleno </t>
  </si>
  <si>
    <t xml:space="preserve">   Nemocnice Rychnov nad Kněžnou</t>
  </si>
  <si>
    <t>Evropské domy v krajích - staveb. úpravy  "Nový Hluchák" vč. strav. zařízení, Pospíšilova 365, HK</t>
  </si>
  <si>
    <t>Zbudování nových kanceláří z nevyužívaných prostor v budově Švendova 1282, Hradec Králové</t>
  </si>
  <si>
    <t xml:space="preserve">SŠ služeb, obchodu a gastronomie, Hr. Králové - Nástavba objektu V Lipkách - studie </t>
  </si>
  <si>
    <t>Gymnázium J.K.Tyla, Hradec Králové - Rekonstrukce vily vč. parkové úpravy - stavba</t>
  </si>
  <si>
    <t>Dětský domov a školní jídelna, Sedloňov 153 - stavební úpravy objektu II. etapa</t>
  </si>
  <si>
    <t>SŠ stroj. a elektro., Nová Paka - Přístavba a stavební úpravy dílen Horská 258, Vrchlabí - vč. PD</t>
  </si>
  <si>
    <t>SPŠ stav. a OA, Náchod - Reko elektroinstalace rozvodů ZTI-Pražská - stavba, vybavení IV</t>
  </si>
  <si>
    <t>Gymnázium J.K.Tyla, Hradec Králové - Rekonstrukce vily vč. parkové úpravy, vybavení</t>
  </si>
  <si>
    <t>MŠ, Spec. ZŠ a PŠ, Hradec Králové - Odstranění příčiny vzniku vlhkostních map</t>
  </si>
  <si>
    <t>SPŠ stav. a OA, Náchod - Reko elektroinstalace rozvodů ZTI-Pražská, vybavení NIV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</si>
</sst>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_K_č"/>
    <numFmt numFmtId="167" formatCode="#,##0.0"/>
    <numFmt numFmtId="168" formatCode="0.00_ ;\-0.00\ "/>
    <numFmt numFmtId="169" formatCode="#,##0.00\ _K_č"/>
    <numFmt numFmtId="170" formatCode="0.000"/>
  </numFmts>
  <fonts count="55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4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10"/>
      <name val="Arial"/>
      <family val="2"/>
    </font>
    <font>
      <b/>
      <sz val="12"/>
      <name val="Arial CE"/>
      <family val="0"/>
    </font>
    <font>
      <sz val="11"/>
      <name val="Arial"/>
      <family val="2"/>
    </font>
    <font>
      <i/>
      <sz val="10"/>
      <color indexed="10"/>
      <name val="Arial CE"/>
      <family val="0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Arial CE"/>
      <family val="0"/>
    </font>
    <font>
      <i/>
      <sz val="10"/>
      <color rgb="FFFF0000"/>
      <name val="Arial CE"/>
      <family val="0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0" borderId="2" applyNumberFormat="0" applyAlignment="0" applyProtection="0"/>
    <xf numFmtId="3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0">
    <xf numFmtId="3" fontId="0" fillId="0" borderId="0" xfId="0" applyAlignment="1">
      <alignment/>
    </xf>
    <xf numFmtId="3" fontId="3" fillId="0" borderId="10" xfId="0" applyFont="1" applyFill="1" applyBorder="1" applyAlignment="1">
      <alignment/>
    </xf>
    <xf numFmtId="2" fontId="0" fillId="0" borderId="11" xfId="37" applyNumberFormat="1" applyFont="1" applyFill="1" applyBorder="1" applyAlignment="1">
      <alignment horizontal="right"/>
    </xf>
    <xf numFmtId="4" fontId="4" fillId="0" borderId="12" xfId="45" applyNumberFormat="1" applyFont="1" applyFill="1" applyBorder="1" applyAlignment="1">
      <alignment vertical="center" wrapText="1"/>
      <protection/>
    </xf>
    <xf numFmtId="3" fontId="5" fillId="0" borderId="13" xfId="0" applyFont="1" applyFill="1" applyBorder="1" applyAlignment="1">
      <alignment horizontal="left" wrapText="1"/>
    </xf>
    <xf numFmtId="4" fontId="6" fillId="0" borderId="14" xfId="0" applyNumberFormat="1" applyFont="1" applyFill="1" applyBorder="1" applyAlignment="1">
      <alignment horizontal="right"/>
    </xf>
    <xf numFmtId="3" fontId="0" fillId="0" borderId="11" xfId="0" applyFill="1" applyBorder="1" applyAlignment="1">
      <alignment/>
    </xf>
    <xf numFmtId="3" fontId="0" fillId="0" borderId="15" xfId="0" applyFill="1" applyBorder="1" applyAlignment="1">
      <alignment/>
    </xf>
    <xf numFmtId="4" fontId="4" fillId="0" borderId="14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14" xfId="45" applyNumberFormat="1" applyFont="1" applyFill="1" applyBorder="1" applyAlignment="1">
      <alignment vertical="center" wrapText="1"/>
      <protection/>
    </xf>
    <xf numFmtId="0" fontId="51" fillId="0" borderId="13" xfId="45" applyFont="1" applyFill="1" applyBorder="1" applyAlignment="1">
      <alignment vertical="center"/>
      <protection/>
    </xf>
    <xf numFmtId="0" fontId="51" fillId="0" borderId="13" xfId="45" applyFont="1" applyFill="1" applyBorder="1" applyAlignment="1">
      <alignment vertical="center" wrapText="1"/>
      <protection/>
    </xf>
    <xf numFmtId="0" fontId="4" fillId="0" borderId="13" xfId="45" applyFont="1" applyFill="1" applyBorder="1" applyAlignment="1">
      <alignment horizontal="left" vertical="center" wrapText="1"/>
      <protection/>
    </xf>
    <xf numFmtId="0" fontId="4" fillId="0" borderId="13" xfId="46" applyFont="1" applyFill="1" applyBorder="1" applyAlignment="1">
      <alignment horizontal="left" vertical="center" wrapText="1"/>
      <protection/>
    </xf>
    <xf numFmtId="3" fontId="0" fillId="0" borderId="0" xfId="0" applyFill="1" applyAlignment="1">
      <alignment/>
    </xf>
    <xf numFmtId="3" fontId="0" fillId="0" borderId="0" xfId="0" applyFill="1" applyAlignment="1">
      <alignment horizontal="right"/>
    </xf>
    <xf numFmtId="3" fontId="10" fillId="0" borderId="16" xfId="0" applyFont="1" applyFill="1" applyBorder="1" applyAlignment="1">
      <alignment/>
    </xf>
    <xf numFmtId="3" fontId="51" fillId="0" borderId="13" xfId="0" applyFont="1" applyFill="1" applyBorder="1" applyAlignment="1">
      <alignment vertical="center"/>
    </xf>
    <xf numFmtId="0" fontId="4" fillId="0" borderId="13" xfId="45" applyFont="1" applyFill="1" applyBorder="1">
      <alignment/>
      <protection/>
    </xf>
    <xf numFmtId="3" fontId="0" fillId="0" borderId="0" xfId="0" applyBorder="1" applyAlignment="1">
      <alignment/>
    </xf>
    <xf numFmtId="3" fontId="11" fillId="33" borderId="0" xfId="0" applyFont="1" applyFill="1" applyBorder="1" applyAlignment="1">
      <alignment vertical="center" wrapText="1"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8" xfId="37" applyNumberFormat="1" applyFont="1" applyBorder="1" applyAlignment="1">
      <alignment/>
    </xf>
    <xf numFmtId="4" fontId="4" fillId="0" borderId="0" xfId="45" applyNumberFormat="1" applyFont="1" applyFill="1" applyBorder="1" applyAlignment="1">
      <alignment vertical="center" wrapText="1"/>
      <protection/>
    </xf>
    <xf numFmtId="3" fontId="4" fillId="0" borderId="13" xfId="0" applyFont="1" applyFill="1" applyBorder="1" applyAlignment="1">
      <alignment horizontal="left" wrapText="1"/>
    </xf>
    <xf numFmtId="3" fontId="4" fillId="0" borderId="13" xfId="0" applyFont="1" applyFill="1" applyBorder="1" applyAlignment="1">
      <alignment horizontal="left" vertical="center" wrapText="1"/>
    </xf>
    <xf numFmtId="0" fontId="13" fillId="0" borderId="13" xfId="45" applyFont="1" applyFill="1" applyBorder="1" applyAlignment="1">
      <alignment horizontal="left" vertical="center" wrapText="1"/>
      <protection/>
    </xf>
    <xf numFmtId="2" fontId="0" fillId="0" borderId="13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11" xfId="37" applyNumberFormat="1" applyFont="1" applyFill="1" applyBorder="1" applyAlignment="1">
      <alignment/>
    </xf>
    <xf numFmtId="2" fontId="0" fillId="0" borderId="19" xfId="0" applyNumberFormat="1" applyFill="1" applyBorder="1" applyAlignment="1">
      <alignment/>
    </xf>
    <xf numFmtId="2" fontId="0" fillId="0" borderId="20" xfId="37" applyNumberFormat="1" applyFont="1" applyFill="1" applyBorder="1" applyAlignment="1">
      <alignment/>
    </xf>
    <xf numFmtId="3" fontId="0" fillId="0" borderId="13" xfId="0" applyFill="1" applyBorder="1" applyAlignment="1">
      <alignment/>
    </xf>
    <xf numFmtId="4" fontId="4" fillId="0" borderId="11" xfId="45" applyNumberFormat="1" applyFont="1" applyFill="1" applyBorder="1" applyAlignment="1">
      <alignment vertical="center" wrapText="1"/>
      <protection/>
    </xf>
    <xf numFmtId="3" fontId="3" fillId="0" borderId="13" xfId="0" applyFont="1" applyFill="1" applyBorder="1" applyAlignment="1">
      <alignment/>
    </xf>
    <xf numFmtId="3" fontId="0" fillId="0" borderId="13" xfId="0" applyFill="1" applyBorder="1" applyAlignment="1">
      <alignment wrapText="1"/>
    </xf>
    <xf numFmtId="3" fontId="0" fillId="0" borderId="10" xfId="0" applyFill="1" applyBorder="1" applyAlignment="1">
      <alignment/>
    </xf>
    <xf numFmtId="3" fontId="52" fillId="0" borderId="13" xfId="0" applyFont="1" applyFill="1" applyBorder="1" applyAlignment="1">
      <alignment wrapText="1"/>
    </xf>
    <xf numFmtId="4" fontId="4" fillId="0" borderId="20" xfId="45" applyNumberFormat="1" applyFont="1" applyFill="1" applyBorder="1" applyAlignment="1">
      <alignment vertical="center" wrapText="1"/>
      <protection/>
    </xf>
    <xf numFmtId="4" fontId="4" fillId="0" borderId="21" xfId="45" applyNumberFormat="1" applyFont="1" applyFill="1" applyBorder="1" applyAlignment="1">
      <alignment vertical="center" wrapText="1"/>
      <protection/>
    </xf>
    <xf numFmtId="3" fontId="0" fillId="0" borderId="22" xfId="0" applyFill="1" applyBorder="1" applyAlignment="1">
      <alignment/>
    </xf>
    <xf numFmtId="3" fontId="0" fillId="0" borderId="11" xfId="0" applyFill="1" applyBorder="1" applyAlignment="1">
      <alignment horizontal="left"/>
    </xf>
    <xf numFmtId="4" fontId="14" fillId="0" borderId="12" xfId="0" applyNumberFormat="1" applyFont="1" applyFill="1" applyBorder="1" applyAlignment="1">
      <alignment horizontal="right" vertical="center"/>
    </xf>
    <xf numFmtId="3" fontId="0" fillId="0" borderId="14" xfId="0" applyFill="1" applyBorder="1" applyAlignment="1">
      <alignment horizontal="left"/>
    </xf>
    <xf numFmtId="0" fontId="4" fillId="0" borderId="13" xfId="45" applyFont="1" applyFill="1" applyBorder="1" applyAlignment="1">
      <alignment horizontal="left" vertical="center"/>
      <protection/>
    </xf>
    <xf numFmtId="3" fontId="0" fillId="0" borderId="23" xfId="0" applyFill="1" applyBorder="1" applyAlignment="1">
      <alignment/>
    </xf>
    <xf numFmtId="4" fontId="0" fillId="0" borderId="24" xfId="37" applyNumberFormat="1" applyFont="1" applyFill="1" applyBorder="1" applyAlignment="1">
      <alignment horizontal="right"/>
    </xf>
    <xf numFmtId="2" fontId="0" fillId="0" borderId="24" xfId="37" applyNumberFormat="1" applyFont="1" applyFill="1" applyBorder="1" applyAlignment="1">
      <alignment horizontal="right"/>
    </xf>
    <xf numFmtId="2" fontId="0" fillId="0" borderId="25" xfId="37" applyNumberFormat="1" applyFont="1" applyFill="1" applyBorder="1" applyAlignment="1">
      <alignment horizontal="right"/>
    </xf>
    <xf numFmtId="168" fontId="0" fillId="0" borderId="11" xfId="37" applyNumberFormat="1" applyFont="1" applyFill="1" applyBorder="1" applyAlignment="1">
      <alignment/>
    </xf>
    <xf numFmtId="168" fontId="0" fillId="0" borderId="26" xfId="37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166" fontId="0" fillId="0" borderId="11" xfId="37" applyNumberFormat="1" applyFont="1" applyFill="1" applyBorder="1" applyAlignment="1">
      <alignment horizontal="right"/>
    </xf>
    <xf numFmtId="168" fontId="0" fillId="0" borderId="11" xfId="37" applyNumberFormat="1" applyFont="1" applyFill="1" applyBorder="1" applyAlignment="1">
      <alignment horizontal="right"/>
    </xf>
    <xf numFmtId="168" fontId="0" fillId="0" borderId="12" xfId="0" applyNumberFormat="1" applyFill="1" applyBorder="1" applyAlignment="1">
      <alignment horizontal="right"/>
    </xf>
    <xf numFmtId="4" fontId="10" fillId="0" borderId="27" xfId="37" applyNumberFormat="1" applyFont="1" applyFill="1" applyBorder="1" applyAlignment="1">
      <alignment horizontal="right"/>
    </xf>
    <xf numFmtId="4" fontId="10" fillId="0" borderId="28" xfId="37" applyNumberFormat="1" applyFont="1" applyFill="1" applyBorder="1" applyAlignment="1">
      <alignment horizontal="right"/>
    </xf>
    <xf numFmtId="2" fontId="0" fillId="0" borderId="29" xfId="37" applyNumberFormat="1" applyFont="1" applyFill="1" applyBorder="1" applyAlignment="1">
      <alignment horizontal="right"/>
    </xf>
    <xf numFmtId="2" fontId="0" fillId="0" borderId="30" xfId="37" applyNumberFormat="1" applyFont="1" applyFill="1" applyBorder="1" applyAlignment="1">
      <alignment horizontal="right"/>
    </xf>
    <xf numFmtId="2" fontId="0" fillId="0" borderId="31" xfId="0" applyNumberFormat="1" applyFill="1" applyBorder="1" applyAlignment="1">
      <alignment horizontal="right"/>
    </xf>
    <xf numFmtId="3" fontId="2" fillId="34" borderId="32" xfId="0" applyFont="1" applyFill="1" applyBorder="1" applyAlignment="1">
      <alignment/>
    </xf>
    <xf numFmtId="4" fontId="2" fillId="34" borderId="33" xfId="37" applyNumberFormat="1" applyFont="1" applyFill="1" applyBorder="1" applyAlignment="1">
      <alignment horizontal="right"/>
    </xf>
    <xf numFmtId="4" fontId="2" fillId="34" borderId="34" xfId="37" applyNumberFormat="1" applyFont="1" applyFill="1" applyBorder="1" applyAlignment="1">
      <alignment horizontal="right"/>
    </xf>
    <xf numFmtId="2" fontId="0" fillId="0" borderId="26" xfId="0" applyNumberFormat="1" applyFill="1" applyBorder="1" applyAlignment="1">
      <alignment horizontal="right"/>
    </xf>
    <xf numFmtId="2" fontId="0" fillId="0" borderId="30" xfId="37" applyNumberFormat="1" applyFont="1" applyFill="1" applyBorder="1" applyAlignment="1">
      <alignment/>
    </xf>
    <xf numFmtId="2" fontId="0" fillId="0" borderId="26" xfId="0" applyNumberFormat="1" applyFill="1" applyBorder="1" applyAlignment="1">
      <alignment/>
    </xf>
    <xf numFmtId="4" fontId="0" fillId="0" borderId="30" xfId="37" applyNumberFormat="1" applyFont="1" applyFill="1" applyBorder="1" applyAlignment="1">
      <alignment horizontal="right"/>
    </xf>
    <xf numFmtId="2" fontId="0" fillId="0" borderId="26" xfId="37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left" vertical="center" wrapText="1" indent="1"/>
    </xf>
    <xf numFmtId="2" fontId="3" fillId="5" borderId="13" xfId="0" applyNumberFormat="1" applyFont="1" applyFill="1" applyBorder="1" applyAlignment="1">
      <alignment/>
    </xf>
    <xf numFmtId="4" fontId="9" fillId="5" borderId="11" xfId="45" applyNumberFormat="1" applyFont="1" applyFill="1" applyBorder="1" applyAlignment="1">
      <alignment vertical="center" wrapText="1"/>
      <protection/>
    </xf>
    <xf numFmtId="4" fontId="9" fillId="5" borderId="12" xfId="45" applyNumberFormat="1" applyFont="1" applyFill="1" applyBorder="1" applyAlignment="1">
      <alignment vertical="center" wrapText="1"/>
      <protection/>
    </xf>
    <xf numFmtId="3" fontId="3" fillId="5" borderId="35" xfId="0" applyFont="1" applyFill="1" applyBorder="1" applyAlignment="1">
      <alignment/>
    </xf>
    <xf numFmtId="3" fontId="3" fillId="5" borderId="13" xfId="0" applyFont="1" applyFill="1" applyBorder="1" applyAlignment="1">
      <alignment/>
    </xf>
    <xf numFmtId="3" fontId="3" fillId="5" borderId="23" xfId="0" applyFont="1" applyFill="1" applyBorder="1" applyAlignment="1">
      <alignment/>
    </xf>
    <xf numFmtId="4" fontId="9" fillId="5" borderId="24" xfId="45" applyNumberFormat="1" applyFont="1" applyFill="1" applyBorder="1" applyAlignment="1">
      <alignment vertical="center" wrapText="1"/>
      <protection/>
    </xf>
    <xf numFmtId="3" fontId="3" fillId="5" borderId="10" xfId="0" applyFont="1" applyFill="1" applyBorder="1" applyAlignment="1">
      <alignment/>
    </xf>
    <xf numFmtId="3" fontId="53" fillId="5" borderId="13" xfId="0" applyFont="1" applyFill="1" applyBorder="1" applyAlignment="1">
      <alignment/>
    </xf>
    <xf numFmtId="3" fontId="9" fillId="5" borderId="35" xfId="0" applyFont="1" applyFill="1" applyBorder="1" applyAlignment="1">
      <alignment horizontal="left" wrapText="1"/>
    </xf>
    <xf numFmtId="4" fontId="9" fillId="5" borderId="36" xfId="0" applyNumberFormat="1" applyFont="1" applyFill="1" applyBorder="1" applyAlignment="1">
      <alignment horizontal="right"/>
    </xf>
    <xf numFmtId="4" fontId="9" fillId="5" borderId="37" xfId="0" applyNumberFormat="1" applyFont="1" applyFill="1" applyBorder="1" applyAlignment="1">
      <alignment horizontal="right"/>
    </xf>
    <xf numFmtId="3" fontId="9" fillId="5" borderId="13" xfId="0" applyFont="1" applyFill="1" applyBorder="1" applyAlignment="1">
      <alignment horizontal="left"/>
    </xf>
    <xf numFmtId="4" fontId="9" fillId="5" borderId="14" xfId="45" applyNumberFormat="1" applyFont="1" applyFill="1" applyBorder="1" applyAlignment="1">
      <alignment vertical="center" wrapText="1"/>
      <protection/>
    </xf>
    <xf numFmtId="3" fontId="9" fillId="5" borderId="13" xfId="0" applyFont="1" applyFill="1" applyBorder="1" applyAlignment="1">
      <alignment horizontal="left" wrapText="1"/>
    </xf>
    <xf numFmtId="4" fontId="9" fillId="5" borderId="38" xfId="45" applyNumberFormat="1" applyFont="1" applyFill="1" applyBorder="1" applyAlignment="1">
      <alignment vertical="center" wrapText="1"/>
      <protection/>
    </xf>
    <xf numFmtId="4" fontId="9" fillId="5" borderId="21" xfId="45" applyNumberFormat="1" applyFont="1" applyFill="1" applyBorder="1" applyAlignment="1">
      <alignment vertical="center" wrapText="1"/>
      <protection/>
    </xf>
    <xf numFmtId="2" fontId="0" fillId="5" borderId="11" xfId="37" applyNumberFormat="1" applyFont="1" applyFill="1" applyBorder="1" applyAlignment="1">
      <alignment/>
    </xf>
    <xf numFmtId="2" fontId="3" fillId="5" borderId="19" xfId="0" applyNumberFormat="1" applyFont="1" applyFill="1" applyBorder="1" applyAlignment="1">
      <alignment/>
    </xf>
    <xf numFmtId="2" fontId="3" fillId="5" borderId="20" xfId="0" applyNumberFormat="1" applyFont="1" applyFill="1" applyBorder="1" applyAlignment="1">
      <alignment/>
    </xf>
    <xf numFmtId="2" fontId="3" fillId="5" borderId="21" xfId="0" applyNumberFormat="1" applyFont="1" applyFill="1" applyBorder="1" applyAlignment="1">
      <alignment/>
    </xf>
    <xf numFmtId="4" fontId="0" fillId="5" borderId="11" xfId="37" applyNumberFormat="1" applyFont="1" applyFill="1" applyBorder="1" applyAlignment="1">
      <alignment horizontal="right"/>
    </xf>
    <xf numFmtId="2" fontId="3" fillId="5" borderId="17" xfId="0" applyNumberFormat="1" applyFont="1" applyFill="1" applyBorder="1" applyAlignment="1">
      <alignment/>
    </xf>
    <xf numFmtId="4" fontId="4" fillId="5" borderId="30" xfId="0" applyNumberFormat="1" applyFont="1" applyFill="1" applyBorder="1" applyAlignment="1">
      <alignment horizontal="right"/>
    </xf>
    <xf numFmtId="4" fontId="4" fillId="5" borderId="26" xfId="0" applyNumberFormat="1" applyFont="1" applyFill="1" applyBorder="1" applyAlignment="1">
      <alignment horizontal="right"/>
    </xf>
    <xf numFmtId="3" fontId="3" fillId="5" borderId="19" xfId="0" applyFont="1" applyFill="1" applyBorder="1" applyAlignment="1">
      <alignment/>
    </xf>
    <xf numFmtId="4" fontId="4" fillId="5" borderId="24" xfId="0" applyNumberFormat="1" applyFont="1" applyFill="1" applyBorder="1" applyAlignment="1">
      <alignment horizontal="right"/>
    </xf>
    <xf numFmtId="4" fontId="4" fillId="5" borderId="25" xfId="0" applyNumberFormat="1" applyFont="1" applyFill="1" applyBorder="1" applyAlignment="1">
      <alignment horizontal="right"/>
    </xf>
    <xf numFmtId="2" fontId="0" fillId="5" borderId="12" xfId="37" applyNumberFormat="1" applyFont="1" applyFill="1" applyBorder="1" applyAlignment="1">
      <alignment/>
    </xf>
    <xf numFmtId="4" fontId="0" fillId="5" borderId="12" xfId="37" applyNumberFormat="1" applyFont="1" applyFill="1" applyBorder="1" applyAlignment="1">
      <alignment horizontal="right"/>
    </xf>
    <xf numFmtId="3" fontId="2" fillId="0" borderId="39" xfId="0" applyFont="1" applyFill="1" applyBorder="1" applyAlignment="1">
      <alignment horizontal="center" vertical="center" wrapText="1"/>
    </xf>
    <xf numFmtId="3" fontId="2" fillId="0" borderId="40" xfId="0" applyFont="1" applyFill="1" applyBorder="1" applyAlignment="1">
      <alignment horizontal="center" vertical="center" wrapText="1"/>
    </xf>
    <xf numFmtId="3" fontId="2" fillId="0" borderId="24" xfId="0" applyFont="1" applyFill="1" applyBorder="1" applyAlignment="1">
      <alignment horizontal="center" vertical="center" wrapText="1"/>
    </xf>
    <xf numFmtId="3" fontId="2" fillId="0" borderId="25" xfId="0" applyFont="1" applyFill="1" applyBorder="1" applyAlignment="1">
      <alignment horizontal="center" vertical="center" wrapText="1"/>
    </xf>
    <xf numFmtId="4" fontId="4" fillId="0" borderId="30" xfId="45" applyNumberFormat="1" applyFont="1" applyFill="1" applyBorder="1" applyAlignment="1">
      <alignment vertical="center" wrapText="1"/>
      <protection/>
    </xf>
    <xf numFmtId="4" fontId="4" fillId="0" borderId="26" xfId="45" applyNumberFormat="1" applyFont="1" applyFill="1" applyBorder="1" applyAlignment="1">
      <alignment vertical="center" wrapText="1"/>
      <protection/>
    </xf>
    <xf numFmtId="2" fontId="0" fillId="0" borderId="19" xfId="0" applyNumberFormat="1" applyBorder="1" applyAlignment="1">
      <alignment horizontal="left" vertical="center" wrapText="1" indent="1"/>
    </xf>
    <xf numFmtId="0" fontId="4" fillId="0" borderId="10" xfId="45" applyFont="1" applyFill="1" applyBorder="1" applyAlignment="1">
      <alignment horizontal="left" vertical="center" wrapText="1"/>
      <protection/>
    </xf>
    <xf numFmtId="4" fontId="4" fillId="0" borderId="29" xfId="45" applyNumberFormat="1" applyFont="1" applyFill="1" applyBorder="1" applyAlignment="1">
      <alignment vertical="center" wrapText="1"/>
      <protection/>
    </xf>
    <xf numFmtId="0" fontId="4" fillId="0" borderId="19" xfId="45" applyFont="1" applyFill="1" applyBorder="1" applyAlignment="1">
      <alignment horizontal="left" vertical="center" wrapText="1"/>
      <protection/>
    </xf>
    <xf numFmtId="4" fontId="4" fillId="0" borderId="38" xfId="45" applyNumberFormat="1" applyFont="1" applyFill="1" applyBorder="1" applyAlignment="1">
      <alignment vertical="center" wrapText="1"/>
      <protection/>
    </xf>
    <xf numFmtId="3" fontId="1" fillId="14" borderId="0" xfId="0" applyFont="1" applyFill="1" applyAlignment="1">
      <alignment horizontal="center" vertical="center" wrapText="1"/>
    </xf>
    <xf numFmtId="3" fontId="0" fillId="14" borderId="0" xfId="0" applyFill="1" applyAlignment="1">
      <alignment/>
    </xf>
    <xf numFmtId="3" fontId="0" fillId="0" borderId="0" xfId="0" applyFont="1" applyFill="1" applyAlignment="1">
      <alignment horizontal="center" vertical="center"/>
    </xf>
    <xf numFmtId="3" fontId="0" fillId="0" borderId="0" xfId="0" applyFill="1" applyAlignment="1">
      <alignment/>
    </xf>
    <xf numFmtId="3" fontId="2" fillId="0" borderId="41" xfId="0" applyFont="1" applyFill="1" applyBorder="1" applyAlignment="1">
      <alignment horizontal="center" vertical="center" wrapText="1"/>
    </xf>
    <xf numFmtId="3" fontId="2" fillId="0" borderId="42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 2" xfId="45"/>
    <cellStyle name="normální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1"/>
  <sheetViews>
    <sheetView tabSelected="1" zoomScalePageLayoutView="0" workbookViewId="0" topLeftCell="A1">
      <selection activeCell="A101" sqref="A101"/>
    </sheetView>
  </sheetViews>
  <sheetFormatPr defaultColWidth="9.00390625" defaultRowHeight="12.75"/>
  <cols>
    <col min="1" max="1" width="62.875" style="0" customWidth="1"/>
    <col min="2" max="4" width="15.625" style="0" customWidth="1"/>
    <col min="8" max="8" width="58.25390625" style="0" customWidth="1"/>
  </cols>
  <sheetData>
    <row r="1" spans="1:4" ht="12.75">
      <c r="A1" s="16"/>
      <c r="B1" s="16"/>
      <c r="C1" s="16"/>
      <c r="D1" s="16" t="s">
        <v>23</v>
      </c>
    </row>
    <row r="2" spans="1:4" ht="28.5" customHeight="1">
      <c r="A2" s="114" t="s">
        <v>105</v>
      </c>
      <c r="B2" s="114"/>
      <c r="C2" s="114"/>
      <c r="D2" s="115"/>
    </row>
    <row r="3" spans="1:4" ht="17.25" customHeight="1">
      <c r="A3" s="116" t="s">
        <v>6</v>
      </c>
      <c r="B3" s="116"/>
      <c r="C3" s="116"/>
      <c r="D3" s="117"/>
    </row>
    <row r="4" spans="1:4" ht="13.5" thickBot="1">
      <c r="A4" s="16"/>
      <c r="B4" s="16"/>
      <c r="C4" s="16"/>
      <c r="D4" s="17" t="s">
        <v>0</v>
      </c>
    </row>
    <row r="5" spans="1:4" ht="13.5" customHeight="1">
      <c r="A5" s="118" t="s">
        <v>1</v>
      </c>
      <c r="B5" s="103" t="s">
        <v>2</v>
      </c>
      <c r="C5" s="103" t="s">
        <v>4</v>
      </c>
      <c r="D5" s="104" t="s">
        <v>5</v>
      </c>
    </row>
    <row r="6" spans="1:4" ht="13.5" customHeight="1" thickBot="1">
      <c r="A6" s="119"/>
      <c r="B6" s="105" t="s">
        <v>3</v>
      </c>
      <c r="C6" s="105" t="s">
        <v>3</v>
      </c>
      <c r="D6" s="106" t="s">
        <v>106</v>
      </c>
    </row>
    <row r="7" spans="1:4" ht="13.5" customHeight="1">
      <c r="A7" s="64" t="s">
        <v>7</v>
      </c>
      <c r="B7" s="65">
        <f>B9+B12+B13</f>
        <v>40000</v>
      </c>
      <c r="C7" s="65">
        <f>C9+C12+C13</f>
        <v>116411.66</v>
      </c>
      <c r="D7" s="66">
        <f>D9+D12+D13</f>
        <v>108374.11</v>
      </c>
    </row>
    <row r="8" spans="1:4" ht="12.75">
      <c r="A8" s="1" t="s">
        <v>8</v>
      </c>
      <c r="B8" s="61"/>
      <c r="C8" s="62"/>
      <c r="D8" s="63"/>
    </row>
    <row r="9" spans="1:4" ht="12.75">
      <c r="A9" s="73" t="s">
        <v>9</v>
      </c>
      <c r="B9" s="74">
        <f>B10+B11</f>
        <v>38000</v>
      </c>
      <c r="C9" s="74">
        <f>C10+C11</f>
        <v>85238.56999999999</v>
      </c>
      <c r="D9" s="75">
        <f>D10+D11</f>
        <v>81299.26</v>
      </c>
    </row>
    <row r="10" spans="1:4" ht="12.75">
      <c r="A10" s="30" t="s">
        <v>35</v>
      </c>
      <c r="B10" s="37">
        <v>38000</v>
      </c>
      <c r="C10" s="37">
        <v>85170.89</v>
      </c>
      <c r="D10" s="3">
        <v>81231.58</v>
      </c>
    </row>
    <row r="11" spans="1:4" ht="12.75">
      <c r="A11" s="31" t="s">
        <v>36</v>
      </c>
      <c r="B11" s="37"/>
      <c r="C11" s="37">
        <v>67.68</v>
      </c>
      <c r="D11" s="3">
        <v>67.68</v>
      </c>
    </row>
    <row r="12" spans="1:4" ht="12.75">
      <c r="A12" s="73" t="s">
        <v>10</v>
      </c>
      <c r="B12" s="74">
        <v>0</v>
      </c>
      <c r="C12" s="74">
        <v>389.8</v>
      </c>
      <c r="D12" s="75">
        <v>0</v>
      </c>
    </row>
    <row r="13" spans="1:4" ht="12.75">
      <c r="A13" s="73" t="s">
        <v>11</v>
      </c>
      <c r="B13" s="74">
        <f>B14+B15+B16+B17+B18</f>
        <v>2000</v>
      </c>
      <c r="C13" s="74">
        <f>C14+C15+C16+C17+C18</f>
        <v>30783.29</v>
      </c>
      <c r="D13" s="75">
        <f>D14+D15+D16+D17+D18</f>
        <v>27074.850000000002</v>
      </c>
    </row>
    <row r="14" spans="1:4" ht="12.75">
      <c r="A14" s="30" t="s">
        <v>25</v>
      </c>
      <c r="B14" s="37">
        <v>2000</v>
      </c>
      <c r="C14" s="37">
        <v>12405.25</v>
      </c>
      <c r="D14" s="3">
        <v>8696.81</v>
      </c>
    </row>
    <row r="15" spans="1:4" ht="12.75">
      <c r="A15" s="30" t="s">
        <v>26</v>
      </c>
      <c r="B15" s="37"/>
      <c r="C15" s="37">
        <v>18074.34</v>
      </c>
      <c r="D15" s="3">
        <v>18074.34</v>
      </c>
    </row>
    <row r="16" spans="1:4" ht="12.75">
      <c r="A16" s="30" t="s">
        <v>37</v>
      </c>
      <c r="B16" s="33"/>
      <c r="C16" s="37">
        <v>57.06</v>
      </c>
      <c r="D16" s="3">
        <v>57.06</v>
      </c>
    </row>
    <row r="17" spans="1:4" ht="12.75">
      <c r="A17" s="30" t="s">
        <v>38</v>
      </c>
      <c r="B17" s="33"/>
      <c r="C17" s="37">
        <v>245.64</v>
      </c>
      <c r="D17" s="3">
        <v>245.64</v>
      </c>
    </row>
    <row r="18" spans="1:4" ht="13.5" thickBot="1">
      <c r="A18" s="34" t="s">
        <v>114</v>
      </c>
      <c r="B18" s="35"/>
      <c r="C18" s="37">
        <v>1</v>
      </c>
      <c r="D18" s="3">
        <v>1</v>
      </c>
    </row>
    <row r="19" spans="1:4" ht="13.5" customHeight="1">
      <c r="A19" s="64" t="s">
        <v>12</v>
      </c>
      <c r="B19" s="65">
        <f>B21+B28+B37</f>
        <v>4000</v>
      </c>
      <c r="C19" s="65">
        <f>C21+C28+C37</f>
        <v>16732.29</v>
      </c>
      <c r="D19" s="66">
        <f>D21+D28+D37</f>
        <v>2444.3799999999997</v>
      </c>
    </row>
    <row r="20" spans="1:4" ht="12.75">
      <c r="A20" s="1" t="s">
        <v>8</v>
      </c>
      <c r="B20" s="62"/>
      <c r="C20" s="62"/>
      <c r="D20" s="67"/>
    </row>
    <row r="21" spans="1:4" ht="12.75">
      <c r="A21" s="76" t="s">
        <v>11</v>
      </c>
      <c r="B21" s="74">
        <f>B22+B23+B24+B25+B26+B27</f>
        <v>750</v>
      </c>
      <c r="C21" s="74">
        <f>C22+C23+C24+C25+C26+C27</f>
        <v>8968.83</v>
      </c>
      <c r="D21" s="75">
        <f>D22+D23+D24+D25+D26+D27</f>
        <v>366.06</v>
      </c>
    </row>
    <row r="22" spans="1:4" ht="12.75">
      <c r="A22" s="36" t="s">
        <v>30</v>
      </c>
      <c r="B22" s="37">
        <v>250</v>
      </c>
      <c r="C22" s="37">
        <v>261.96</v>
      </c>
      <c r="D22" s="3">
        <v>0</v>
      </c>
    </row>
    <row r="23" spans="1:4" ht="12.75">
      <c r="A23" s="36" t="s">
        <v>32</v>
      </c>
      <c r="B23" s="37"/>
      <c r="C23" s="37">
        <v>17</v>
      </c>
      <c r="D23" s="3">
        <v>17</v>
      </c>
    </row>
    <row r="24" spans="1:4" ht="12.75">
      <c r="A24" s="36" t="s">
        <v>31</v>
      </c>
      <c r="B24" s="37"/>
      <c r="C24" s="37">
        <v>1925</v>
      </c>
      <c r="D24" s="3">
        <v>203</v>
      </c>
    </row>
    <row r="25" spans="1:4" ht="12.75">
      <c r="A25" s="36" t="s">
        <v>109</v>
      </c>
      <c r="B25" s="37">
        <v>500</v>
      </c>
      <c r="C25" s="37">
        <v>500</v>
      </c>
      <c r="D25" s="3"/>
    </row>
    <row r="26" spans="1:4" ht="12.75">
      <c r="A26" s="36" t="s">
        <v>110</v>
      </c>
      <c r="B26" s="37"/>
      <c r="C26" s="37">
        <v>5064.87</v>
      </c>
      <c r="D26" s="3"/>
    </row>
    <row r="27" spans="1:4" ht="12.75">
      <c r="A27" s="36" t="s">
        <v>108</v>
      </c>
      <c r="B27" s="37"/>
      <c r="C27" s="37">
        <v>1200</v>
      </c>
      <c r="D27" s="3">
        <v>146.06</v>
      </c>
    </row>
    <row r="28" spans="1:4" ht="12.75">
      <c r="A28" s="77" t="s">
        <v>9</v>
      </c>
      <c r="B28" s="74">
        <f>B29+B30+B31+B32+B33+B34+B35+B36</f>
        <v>3250</v>
      </c>
      <c r="C28" s="74">
        <f>C29+C30+C31+C32+C33+C34+C35+C36</f>
        <v>6868.58</v>
      </c>
      <c r="D28" s="75">
        <f>D29+D30+D31+D32+D33+D34+D35+D36</f>
        <v>2078.3199999999997</v>
      </c>
    </row>
    <row r="29" spans="1:8" ht="27.75" customHeight="1">
      <c r="A29" s="72" t="s">
        <v>182</v>
      </c>
      <c r="B29" s="37"/>
      <c r="C29" s="37">
        <v>92.83</v>
      </c>
      <c r="D29" s="3">
        <v>8.61</v>
      </c>
      <c r="G29" t="s">
        <v>27</v>
      </c>
      <c r="H29" t="s">
        <v>28</v>
      </c>
    </row>
    <row r="30" spans="1:4" ht="12.75">
      <c r="A30" s="40" t="s">
        <v>13</v>
      </c>
      <c r="B30" s="37"/>
      <c r="C30" s="37">
        <v>1029.43</v>
      </c>
      <c r="D30" s="3">
        <v>0</v>
      </c>
    </row>
    <row r="31" spans="1:4" ht="13.5" customHeight="1">
      <c r="A31" s="36" t="s">
        <v>14</v>
      </c>
      <c r="B31" s="37"/>
      <c r="C31" s="37">
        <v>1710.81</v>
      </c>
      <c r="D31" s="3">
        <v>118.46</v>
      </c>
    </row>
    <row r="32" spans="1:4" ht="13.5" customHeight="1">
      <c r="A32" s="36" t="s">
        <v>107</v>
      </c>
      <c r="B32" s="37"/>
      <c r="C32" s="37">
        <v>985.8</v>
      </c>
      <c r="D32" s="3">
        <v>851.25</v>
      </c>
    </row>
    <row r="33" spans="1:4" ht="12.75">
      <c r="A33" s="40" t="s">
        <v>33</v>
      </c>
      <c r="B33" s="37"/>
      <c r="C33" s="37">
        <v>400.06</v>
      </c>
      <c r="D33" s="3">
        <v>0</v>
      </c>
    </row>
    <row r="34" spans="1:4" ht="12.75">
      <c r="A34" s="36" t="s">
        <v>34</v>
      </c>
      <c r="B34" s="37">
        <v>3000</v>
      </c>
      <c r="C34" s="37">
        <v>1199.65</v>
      </c>
      <c r="D34" s="3">
        <v>151.25</v>
      </c>
    </row>
    <row r="35" spans="1:4" ht="25.5">
      <c r="A35" s="72" t="s">
        <v>183</v>
      </c>
      <c r="B35" s="37">
        <v>250</v>
      </c>
      <c r="C35" s="37">
        <v>250</v>
      </c>
      <c r="D35" s="3">
        <v>106.45</v>
      </c>
    </row>
    <row r="36" spans="1:4" ht="12.75">
      <c r="A36" s="36" t="s">
        <v>108</v>
      </c>
      <c r="B36" s="37"/>
      <c r="C36" s="37">
        <v>1200</v>
      </c>
      <c r="D36" s="3">
        <v>842.3</v>
      </c>
    </row>
    <row r="37" spans="1:4" ht="13.5" thickBot="1">
      <c r="A37" s="78" t="s">
        <v>10</v>
      </c>
      <c r="B37" s="79">
        <v>0</v>
      </c>
      <c r="C37" s="74">
        <v>894.88</v>
      </c>
      <c r="D37" s="75">
        <v>0</v>
      </c>
    </row>
    <row r="38" spans="1:4" ht="15" customHeight="1">
      <c r="A38" s="64" t="s">
        <v>179</v>
      </c>
      <c r="B38" s="65">
        <f>B40+B41</f>
        <v>90000</v>
      </c>
      <c r="C38" s="65">
        <f>C40+C41+C42+C53</f>
        <v>206881.28999999998</v>
      </c>
      <c r="D38" s="66">
        <f>D40+D41+D42+D53</f>
        <v>118407.2</v>
      </c>
    </row>
    <row r="39" spans="1:4" ht="15" customHeight="1">
      <c r="A39" s="38" t="s">
        <v>8</v>
      </c>
      <c r="B39" s="37"/>
      <c r="C39" s="37"/>
      <c r="D39" s="3"/>
    </row>
    <row r="40" spans="1:4" ht="15" customHeight="1">
      <c r="A40" s="80" t="s">
        <v>17</v>
      </c>
      <c r="B40" s="74">
        <v>79000</v>
      </c>
      <c r="C40" s="74">
        <v>129195.01</v>
      </c>
      <c r="D40" s="75">
        <v>82730.96</v>
      </c>
    </row>
    <row r="41" spans="1:4" ht="15" customHeight="1">
      <c r="A41" s="77" t="s">
        <v>15</v>
      </c>
      <c r="B41" s="74">
        <v>11000</v>
      </c>
      <c r="C41" s="74">
        <v>38926.2</v>
      </c>
      <c r="D41" s="75">
        <v>18311.87</v>
      </c>
    </row>
    <row r="42" spans="1:4" ht="15" customHeight="1">
      <c r="A42" s="81" t="s">
        <v>29</v>
      </c>
      <c r="B42" s="74">
        <f>B43+B44+B45+B46+B47+B48+B49+B50+B51+B52</f>
        <v>0</v>
      </c>
      <c r="C42" s="74">
        <f>C43+C44+C45+C46+C47+C48+C49+C50+C51+C52</f>
        <v>36258.45</v>
      </c>
      <c r="D42" s="75">
        <f>D43+D44+D45+D46+D47+D48+D49+D50+D51+D52</f>
        <v>15299.73</v>
      </c>
    </row>
    <row r="43" spans="1:4" ht="30.75" customHeight="1">
      <c r="A43" s="72" t="s">
        <v>185</v>
      </c>
      <c r="B43" s="37"/>
      <c r="C43" s="37">
        <v>13397</v>
      </c>
      <c r="D43" s="3">
        <v>7173.14</v>
      </c>
    </row>
    <row r="44" spans="1:8" ht="31.5" customHeight="1">
      <c r="A44" s="72" t="s">
        <v>184</v>
      </c>
      <c r="B44" s="37"/>
      <c r="C44" s="37">
        <v>315</v>
      </c>
      <c r="D44" s="3">
        <v>21.71</v>
      </c>
      <c r="H44" s="21"/>
    </row>
    <row r="45" spans="1:8" ht="30" customHeight="1">
      <c r="A45" s="72" t="s">
        <v>186</v>
      </c>
      <c r="B45" s="37"/>
      <c r="C45" s="37">
        <v>750</v>
      </c>
      <c r="D45" s="3">
        <v>0</v>
      </c>
      <c r="H45" s="22"/>
    </row>
    <row r="46" spans="1:8" ht="15" customHeight="1">
      <c r="A46" s="41" t="s">
        <v>115</v>
      </c>
      <c r="B46" s="37"/>
      <c r="C46" s="37">
        <v>500</v>
      </c>
      <c r="D46" s="3">
        <v>0</v>
      </c>
      <c r="H46" s="21"/>
    </row>
    <row r="47" spans="1:4" ht="15" customHeight="1">
      <c r="A47" s="41" t="s">
        <v>120</v>
      </c>
      <c r="B47" s="37"/>
      <c r="C47" s="37">
        <v>5805.8</v>
      </c>
      <c r="D47" s="3">
        <v>2873.75</v>
      </c>
    </row>
    <row r="48" spans="1:4" ht="15" customHeight="1">
      <c r="A48" s="41" t="s">
        <v>116</v>
      </c>
      <c r="B48" s="37"/>
      <c r="C48" s="37">
        <v>2250</v>
      </c>
      <c r="D48" s="3">
        <v>0</v>
      </c>
    </row>
    <row r="49" spans="1:4" ht="26.25" customHeight="1">
      <c r="A49" s="72" t="s">
        <v>187</v>
      </c>
      <c r="B49" s="37"/>
      <c r="C49" s="37">
        <v>726</v>
      </c>
      <c r="D49" s="3">
        <v>726</v>
      </c>
    </row>
    <row r="50" spans="1:4" ht="15" customHeight="1">
      <c r="A50" s="39" t="s">
        <v>118</v>
      </c>
      <c r="B50" s="37"/>
      <c r="C50" s="37">
        <v>4000</v>
      </c>
      <c r="D50" s="3">
        <v>0</v>
      </c>
    </row>
    <row r="51" spans="1:4" ht="15" customHeight="1">
      <c r="A51" s="39" t="s">
        <v>119</v>
      </c>
      <c r="B51" s="37"/>
      <c r="C51" s="37">
        <v>4000</v>
      </c>
      <c r="D51" s="3">
        <v>0</v>
      </c>
    </row>
    <row r="52" spans="1:4" ht="24" customHeight="1">
      <c r="A52" s="72" t="s">
        <v>188</v>
      </c>
      <c r="B52" s="37"/>
      <c r="C52" s="37">
        <v>4514.65</v>
      </c>
      <c r="D52" s="3">
        <v>4505.13</v>
      </c>
    </row>
    <row r="53" spans="1:4" ht="15" customHeight="1">
      <c r="A53" s="77" t="s">
        <v>121</v>
      </c>
      <c r="B53" s="74">
        <f>B54+B55+B56+B57</f>
        <v>0</v>
      </c>
      <c r="C53" s="74">
        <f>C54+C55+C56+C57</f>
        <v>2501.63</v>
      </c>
      <c r="D53" s="75">
        <f>D54+D55+D56+D57</f>
        <v>2064.6400000000003</v>
      </c>
    </row>
    <row r="54" spans="1:4" ht="15" customHeight="1">
      <c r="A54" s="41" t="s">
        <v>117</v>
      </c>
      <c r="B54" s="37"/>
      <c r="C54" s="37">
        <v>356</v>
      </c>
      <c r="D54" s="3">
        <v>0</v>
      </c>
    </row>
    <row r="55" spans="1:4" ht="24.75" customHeight="1" thickBot="1">
      <c r="A55" s="109" t="s">
        <v>189</v>
      </c>
      <c r="B55" s="42"/>
      <c r="C55" s="42">
        <v>80</v>
      </c>
      <c r="D55" s="43">
        <v>0</v>
      </c>
    </row>
    <row r="56" spans="1:4" ht="26.25" customHeight="1">
      <c r="A56" s="72" t="s">
        <v>190</v>
      </c>
      <c r="B56" s="107"/>
      <c r="C56" s="107">
        <v>1095.63</v>
      </c>
      <c r="D56" s="108">
        <v>1095.18</v>
      </c>
    </row>
    <row r="57" spans="1:4" ht="26.25" customHeight="1" thickBot="1">
      <c r="A57" s="72" t="s">
        <v>191</v>
      </c>
      <c r="B57" s="42"/>
      <c r="C57" s="42">
        <v>970</v>
      </c>
      <c r="D57" s="43">
        <v>969.46</v>
      </c>
    </row>
    <row r="58" spans="1:4" ht="13.5" customHeight="1">
      <c r="A58" s="64" t="s">
        <v>16</v>
      </c>
      <c r="B58" s="65">
        <f>B60+B131+B132+B133+B149</f>
        <v>90000</v>
      </c>
      <c r="C58" s="65">
        <f>C60+C131+C132+C133+C149</f>
        <v>353389.38</v>
      </c>
      <c r="D58" s="66">
        <f>D60+D131+D132+D133+D149</f>
        <v>131868.85</v>
      </c>
    </row>
    <row r="59" spans="1:4" ht="12.75">
      <c r="A59" s="1" t="s">
        <v>8</v>
      </c>
      <c r="B59" s="62"/>
      <c r="C59" s="62"/>
      <c r="D59" s="67"/>
    </row>
    <row r="60" spans="1:4" ht="12.75" customHeight="1">
      <c r="A60" s="82" t="s">
        <v>9</v>
      </c>
      <c r="B60" s="83">
        <f>SUM(B62:B130)</f>
        <v>52655</v>
      </c>
      <c r="C60" s="83">
        <f>SUM(C62:C130)</f>
        <v>262721.62</v>
      </c>
      <c r="D60" s="84">
        <f>SUM(D62:D130)</f>
        <v>83817.33</v>
      </c>
    </row>
    <row r="61" spans="1:4" ht="12.75">
      <c r="A61" s="4" t="s">
        <v>52</v>
      </c>
      <c r="B61" s="5"/>
      <c r="C61" s="6"/>
      <c r="D61" s="7"/>
    </row>
    <row r="62" spans="1:5" ht="25.5">
      <c r="A62" s="27" t="s">
        <v>53</v>
      </c>
      <c r="B62" s="11"/>
      <c r="C62" s="11">
        <v>28087.1</v>
      </c>
      <c r="D62" s="3">
        <v>14354.45</v>
      </c>
      <c r="E62" s="16"/>
    </row>
    <row r="63" spans="1:5" ht="12.75" customHeight="1">
      <c r="A63" s="14" t="s">
        <v>54</v>
      </c>
      <c r="B63" s="11"/>
      <c r="C63" s="11">
        <v>5700.62</v>
      </c>
      <c r="D63" s="3">
        <v>5423.14</v>
      </c>
      <c r="E63" s="16"/>
    </row>
    <row r="64" spans="1:5" ht="12.75">
      <c r="A64" s="28" t="s">
        <v>55</v>
      </c>
      <c r="B64" s="11">
        <v>899</v>
      </c>
      <c r="C64" s="11">
        <v>1716.4</v>
      </c>
      <c r="D64" s="3"/>
      <c r="E64" s="16"/>
    </row>
    <row r="65" spans="1:5" ht="12.75">
      <c r="A65" s="27" t="s">
        <v>56</v>
      </c>
      <c r="B65" s="11"/>
      <c r="C65" s="11">
        <v>1028.04</v>
      </c>
      <c r="D65" s="3">
        <v>574.14</v>
      </c>
      <c r="E65" s="16"/>
    </row>
    <row r="66" spans="1:5" ht="12.75">
      <c r="A66" s="12" t="s">
        <v>57</v>
      </c>
      <c r="B66" s="11"/>
      <c r="C66" s="11">
        <v>3930.61</v>
      </c>
      <c r="D66" s="3">
        <v>1929.25</v>
      </c>
      <c r="E66" s="16"/>
    </row>
    <row r="67" spans="1:5" ht="12.75">
      <c r="A67" s="12" t="s">
        <v>58</v>
      </c>
      <c r="B67" s="11"/>
      <c r="C67" s="11">
        <v>1000</v>
      </c>
      <c r="D67" s="3"/>
      <c r="E67" s="16"/>
    </row>
    <row r="68" spans="1:5" ht="12.75">
      <c r="A68" s="12" t="s">
        <v>59</v>
      </c>
      <c r="B68" s="11"/>
      <c r="C68" s="11">
        <v>3709.99</v>
      </c>
      <c r="D68" s="3">
        <v>0.25</v>
      </c>
      <c r="E68" s="16"/>
    </row>
    <row r="69" spans="1:5" ht="12.75">
      <c r="A69" s="12" t="s">
        <v>60</v>
      </c>
      <c r="B69" s="11">
        <v>300</v>
      </c>
      <c r="C69" s="11">
        <v>1201.8</v>
      </c>
      <c r="D69" s="3">
        <v>0</v>
      </c>
      <c r="E69" s="16"/>
    </row>
    <row r="70" spans="1:5" ht="12.75">
      <c r="A70" s="12" t="s">
        <v>61</v>
      </c>
      <c r="B70" s="11">
        <v>1800</v>
      </c>
      <c r="C70" s="11">
        <v>4420</v>
      </c>
      <c r="D70" s="3">
        <v>9.6</v>
      </c>
      <c r="E70" s="26"/>
    </row>
    <row r="71" spans="1:5" ht="12.75">
      <c r="A71" s="12" t="s">
        <v>62</v>
      </c>
      <c r="B71" s="11"/>
      <c r="C71" s="11">
        <v>40</v>
      </c>
      <c r="D71" s="3"/>
      <c r="E71" s="16"/>
    </row>
    <row r="72" spans="1:5" ht="12.75">
      <c r="A72" s="12" t="s">
        <v>63</v>
      </c>
      <c r="B72" s="11"/>
      <c r="C72" s="11">
        <v>209.36</v>
      </c>
      <c r="D72" s="3">
        <v>187.45</v>
      </c>
      <c r="E72" s="16"/>
    </row>
    <row r="73" spans="1:5" ht="12.75">
      <c r="A73" s="12" t="s">
        <v>177</v>
      </c>
      <c r="B73" s="11"/>
      <c r="C73" s="11">
        <v>100</v>
      </c>
      <c r="D73" s="3"/>
      <c r="E73" s="16"/>
    </row>
    <row r="74" spans="1:5" ht="12.75">
      <c r="A74" s="12" t="s">
        <v>64</v>
      </c>
      <c r="B74" s="11"/>
      <c r="C74" s="11">
        <v>1566.16</v>
      </c>
      <c r="D74" s="3"/>
      <c r="E74" s="16"/>
    </row>
    <row r="75" spans="1:5" ht="12.75">
      <c r="A75" s="29" t="s">
        <v>65</v>
      </c>
      <c r="B75" s="11"/>
      <c r="C75" s="11">
        <v>100</v>
      </c>
      <c r="D75" s="3"/>
      <c r="E75" s="16"/>
    </row>
    <row r="76" spans="1:5" ht="12.75">
      <c r="A76" s="14" t="s">
        <v>67</v>
      </c>
      <c r="B76" s="11"/>
      <c r="C76" s="11">
        <v>100</v>
      </c>
      <c r="D76" s="3"/>
      <c r="E76" s="16"/>
    </row>
    <row r="77" spans="1:5" ht="12.75">
      <c r="A77" s="14" t="s">
        <v>68</v>
      </c>
      <c r="B77" s="11">
        <v>850</v>
      </c>
      <c r="C77" s="11">
        <v>350</v>
      </c>
      <c r="D77" s="3"/>
      <c r="E77" s="16"/>
    </row>
    <row r="78" spans="1:5" ht="12.75">
      <c r="A78" s="14" t="s">
        <v>69</v>
      </c>
      <c r="B78" s="11"/>
      <c r="C78" s="11">
        <v>400</v>
      </c>
      <c r="D78" s="3"/>
      <c r="E78" s="16"/>
    </row>
    <row r="79" spans="1:5" ht="12.75">
      <c r="A79" s="14" t="s">
        <v>70</v>
      </c>
      <c r="B79" s="11"/>
      <c r="C79" s="11">
        <v>100</v>
      </c>
      <c r="D79" s="3"/>
      <c r="E79" s="16"/>
    </row>
    <row r="80" spans="1:5" ht="12.75">
      <c r="A80" s="14" t="s">
        <v>71</v>
      </c>
      <c r="B80" s="11">
        <v>3500</v>
      </c>
      <c r="C80" s="11">
        <v>2400</v>
      </c>
      <c r="D80" s="3"/>
      <c r="E80" s="16"/>
    </row>
    <row r="81" spans="1:5" ht="12.75">
      <c r="A81" s="14" t="s">
        <v>176</v>
      </c>
      <c r="B81" s="11"/>
      <c r="C81" s="11">
        <v>500</v>
      </c>
      <c r="D81" s="3"/>
      <c r="E81" s="16"/>
    </row>
    <row r="82" spans="1:5" ht="12.75">
      <c r="A82" s="14" t="s">
        <v>149</v>
      </c>
      <c r="B82" s="11">
        <v>200</v>
      </c>
      <c r="C82" s="11"/>
      <c r="D82" s="3"/>
      <c r="E82" s="16"/>
    </row>
    <row r="83" spans="1:5" ht="12.75">
      <c r="A83" s="14" t="s">
        <v>72</v>
      </c>
      <c r="B83" s="11">
        <v>3500</v>
      </c>
      <c r="C83" s="11">
        <v>1150</v>
      </c>
      <c r="D83" s="3"/>
      <c r="E83" s="16"/>
    </row>
    <row r="84" spans="1:5" ht="12.75">
      <c r="A84" s="14" t="s">
        <v>73</v>
      </c>
      <c r="B84" s="11"/>
      <c r="C84" s="11">
        <v>800</v>
      </c>
      <c r="D84" s="3"/>
      <c r="E84" s="16"/>
    </row>
    <row r="85" spans="1:5" ht="12.75">
      <c r="A85" s="14" t="s">
        <v>150</v>
      </c>
      <c r="B85" s="11">
        <v>1200</v>
      </c>
      <c r="C85" s="11">
        <v>400</v>
      </c>
      <c r="D85" s="3"/>
      <c r="E85" s="16"/>
    </row>
    <row r="86" spans="1:5" ht="12.75">
      <c r="A86" s="14" t="s">
        <v>151</v>
      </c>
      <c r="B86" s="11">
        <v>1400</v>
      </c>
      <c r="C86" s="11">
        <v>400</v>
      </c>
      <c r="D86" s="3"/>
      <c r="E86" s="16"/>
    </row>
    <row r="87" spans="1:5" ht="12.75">
      <c r="A87" s="14" t="s">
        <v>152</v>
      </c>
      <c r="B87" s="11">
        <v>900</v>
      </c>
      <c r="C87" s="11">
        <v>900</v>
      </c>
      <c r="D87" s="3"/>
      <c r="E87" s="16"/>
    </row>
    <row r="88" spans="1:5" ht="12.75">
      <c r="A88" s="14" t="s">
        <v>153</v>
      </c>
      <c r="B88" s="11"/>
      <c r="C88" s="11">
        <v>2500</v>
      </c>
      <c r="D88" s="3"/>
      <c r="E88" s="16"/>
    </row>
    <row r="89" spans="1:5" ht="12.75">
      <c r="A89" s="4" t="s">
        <v>74</v>
      </c>
      <c r="B89" s="11"/>
      <c r="C89" s="11"/>
      <c r="D89" s="3"/>
      <c r="E89" s="16"/>
    </row>
    <row r="90" spans="1:5" ht="12.75">
      <c r="A90" s="12" t="s">
        <v>75</v>
      </c>
      <c r="B90" s="11"/>
      <c r="C90" s="11">
        <v>10270.6</v>
      </c>
      <c r="D90" s="3"/>
      <c r="E90" s="16"/>
    </row>
    <row r="91" spans="1:5" ht="12.75">
      <c r="A91" s="12" t="s">
        <v>76</v>
      </c>
      <c r="B91" s="11"/>
      <c r="C91" s="11">
        <v>7000</v>
      </c>
      <c r="D91" s="3"/>
      <c r="E91" s="16"/>
    </row>
    <row r="92" spans="1:5" ht="12.75">
      <c r="A92" s="12" t="s">
        <v>77</v>
      </c>
      <c r="B92" s="11">
        <v>9000</v>
      </c>
      <c r="C92" s="11">
        <v>1541.36</v>
      </c>
      <c r="D92" s="3">
        <v>338</v>
      </c>
      <c r="E92" s="16"/>
    </row>
    <row r="93" spans="1:5" ht="12.75">
      <c r="A93" s="14" t="s">
        <v>78</v>
      </c>
      <c r="B93" s="11"/>
      <c r="C93" s="11">
        <v>23396.75</v>
      </c>
      <c r="D93" s="3">
        <v>19776.45</v>
      </c>
      <c r="E93" s="16"/>
    </row>
    <row r="94" spans="1:5" ht="12.75">
      <c r="A94" s="14" t="s">
        <v>158</v>
      </c>
      <c r="B94" s="11">
        <v>6500</v>
      </c>
      <c r="C94" s="11">
        <v>6500</v>
      </c>
      <c r="D94" s="3">
        <v>44.5</v>
      </c>
      <c r="E94" s="16"/>
    </row>
    <row r="95" spans="1:5" ht="25.5">
      <c r="A95" s="14" t="s">
        <v>160</v>
      </c>
      <c r="B95" s="11">
        <v>700</v>
      </c>
      <c r="C95" s="37">
        <v>700</v>
      </c>
      <c r="D95" s="44"/>
      <c r="E95" s="16"/>
    </row>
    <row r="96" spans="1:5" ht="12.75">
      <c r="A96" s="14" t="s">
        <v>159</v>
      </c>
      <c r="B96" s="11">
        <v>400</v>
      </c>
      <c r="C96" s="11">
        <v>400</v>
      </c>
      <c r="D96" s="3"/>
      <c r="E96" s="16"/>
    </row>
    <row r="97" spans="1:5" ht="12.75">
      <c r="A97" s="14" t="s">
        <v>157</v>
      </c>
      <c r="B97" s="11"/>
      <c r="C97" s="11">
        <v>10000</v>
      </c>
      <c r="D97" s="3"/>
      <c r="E97" s="16"/>
    </row>
    <row r="98" spans="1:5" ht="12.75">
      <c r="A98" s="4" t="s">
        <v>181</v>
      </c>
      <c r="B98" s="11"/>
      <c r="C98" s="11"/>
      <c r="D98" s="3"/>
      <c r="E98" s="16"/>
    </row>
    <row r="99" spans="1:5" ht="12.75">
      <c r="A99" s="12" t="s">
        <v>162</v>
      </c>
      <c r="B99" s="11">
        <v>4500</v>
      </c>
      <c r="C99" s="11">
        <v>4500</v>
      </c>
      <c r="D99" s="3"/>
      <c r="E99" s="16"/>
    </row>
    <row r="100" spans="1:5" ht="12.75">
      <c r="A100" s="13" t="s">
        <v>163</v>
      </c>
      <c r="B100" s="10"/>
      <c r="C100" s="11">
        <v>14128.25</v>
      </c>
      <c r="D100" s="3">
        <v>12317.5</v>
      </c>
      <c r="E100" s="16"/>
    </row>
    <row r="101" spans="1:5" ht="12.75">
      <c r="A101" s="13" t="s">
        <v>80</v>
      </c>
      <c r="B101" s="10"/>
      <c r="C101" s="11">
        <v>550</v>
      </c>
      <c r="D101" s="3"/>
      <c r="E101" s="16"/>
    </row>
    <row r="102" spans="1:5" ht="12.75">
      <c r="A102" s="12" t="s">
        <v>81</v>
      </c>
      <c r="B102" s="9"/>
      <c r="C102" s="11">
        <v>1000</v>
      </c>
      <c r="D102" s="3">
        <v>240</v>
      </c>
      <c r="E102" s="16"/>
    </row>
    <row r="103" spans="1:5" ht="12.75">
      <c r="A103" s="12" t="s">
        <v>164</v>
      </c>
      <c r="B103" s="9"/>
      <c r="C103" s="11">
        <v>25104.9</v>
      </c>
      <c r="D103" s="3">
        <v>11103.84</v>
      </c>
      <c r="E103" s="16"/>
    </row>
    <row r="104" spans="1:5" ht="12.75">
      <c r="A104" s="12" t="s">
        <v>165</v>
      </c>
      <c r="B104" s="8">
        <v>1670</v>
      </c>
      <c r="C104" s="11">
        <v>1670</v>
      </c>
      <c r="D104" s="3"/>
      <c r="E104" s="16"/>
    </row>
    <row r="105" spans="1:5" ht="12.75">
      <c r="A105" s="4" t="s">
        <v>82</v>
      </c>
      <c r="B105" s="8"/>
      <c r="C105" s="11"/>
      <c r="D105" s="3"/>
      <c r="E105" s="16"/>
    </row>
    <row r="106" spans="1:5" ht="12.75">
      <c r="A106" s="19" t="s">
        <v>83</v>
      </c>
      <c r="B106" s="11"/>
      <c r="C106" s="11">
        <v>19633.37</v>
      </c>
      <c r="D106" s="3">
        <v>499.97</v>
      </c>
      <c r="E106" s="16"/>
    </row>
    <row r="107" spans="1:5" ht="12.75">
      <c r="A107" s="19" t="s">
        <v>84</v>
      </c>
      <c r="B107" s="11"/>
      <c r="C107" s="11">
        <v>2800</v>
      </c>
      <c r="D107" s="3">
        <v>749</v>
      </c>
      <c r="E107" s="16"/>
    </row>
    <row r="108" spans="1:5" ht="12.75">
      <c r="A108" s="19" t="s">
        <v>85</v>
      </c>
      <c r="B108" s="11"/>
      <c r="C108" s="11">
        <v>20586.5</v>
      </c>
      <c r="D108" s="3">
        <v>11822.38</v>
      </c>
      <c r="E108" s="16"/>
    </row>
    <row r="109" spans="1:5" ht="12.75">
      <c r="A109" s="14" t="s">
        <v>86</v>
      </c>
      <c r="B109" s="11"/>
      <c r="C109" s="11">
        <v>750</v>
      </c>
      <c r="D109" s="3">
        <v>350</v>
      </c>
      <c r="E109" s="16"/>
    </row>
    <row r="110" spans="1:5" ht="12.75">
      <c r="A110" s="14" t="s">
        <v>87</v>
      </c>
      <c r="B110" s="11">
        <v>100</v>
      </c>
      <c r="C110" s="11">
        <v>189.05</v>
      </c>
      <c r="D110" s="3">
        <v>19.55</v>
      </c>
      <c r="E110" s="16"/>
    </row>
    <row r="111" spans="1:5" ht="12.75">
      <c r="A111" s="14" t="s">
        <v>88</v>
      </c>
      <c r="B111" s="11"/>
      <c r="C111" s="11">
        <v>300</v>
      </c>
      <c r="D111" s="3">
        <v>180</v>
      </c>
      <c r="E111" s="16"/>
    </row>
    <row r="112" spans="1:5" ht="12.75">
      <c r="A112" s="14" t="s">
        <v>89</v>
      </c>
      <c r="B112" s="11">
        <v>11360</v>
      </c>
      <c r="C112" s="11">
        <v>3140</v>
      </c>
      <c r="D112" s="3">
        <v>2254.18</v>
      </c>
      <c r="E112" s="16"/>
    </row>
    <row r="113" spans="1:5" ht="12.75">
      <c r="A113" s="14" t="s">
        <v>90</v>
      </c>
      <c r="B113" s="11"/>
      <c r="C113" s="11">
        <v>6279.8</v>
      </c>
      <c r="D113" s="3"/>
      <c r="E113" s="16"/>
    </row>
    <row r="114" spans="1:5" ht="12.75">
      <c r="A114" s="14" t="s">
        <v>91</v>
      </c>
      <c r="B114" s="11"/>
      <c r="C114" s="11">
        <v>27</v>
      </c>
      <c r="D114" s="3"/>
      <c r="E114" s="16"/>
    </row>
    <row r="115" spans="1:5" ht="12.75">
      <c r="A115" s="14" t="s">
        <v>166</v>
      </c>
      <c r="B115" s="11">
        <v>591</v>
      </c>
      <c r="C115" s="11">
        <v>591</v>
      </c>
      <c r="D115" s="3"/>
      <c r="E115" s="16"/>
    </row>
    <row r="116" spans="1:5" ht="12.75">
      <c r="A116" s="14" t="s">
        <v>167</v>
      </c>
      <c r="B116" s="11">
        <v>620</v>
      </c>
      <c r="C116" s="11">
        <v>860.9</v>
      </c>
      <c r="D116" s="3"/>
      <c r="E116" s="16"/>
    </row>
    <row r="117" spans="1:5" ht="13.5" thickBot="1">
      <c r="A117" s="112" t="s">
        <v>168</v>
      </c>
      <c r="B117" s="113"/>
      <c r="C117" s="113">
        <v>2500</v>
      </c>
      <c r="D117" s="43"/>
      <c r="E117" s="16"/>
    </row>
    <row r="118" spans="1:5" ht="12.75">
      <c r="A118" s="110" t="s">
        <v>169</v>
      </c>
      <c r="B118" s="111"/>
      <c r="C118" s="111">
        <v>1200</v>
      </c>
      <c r="D118" s="108">
        <v>19.5</v>
      </c>
      <c r="E118" s="16"/>
    </row>
    <row r="119" spans="1:5" ht="25.5">
      <c r="A119" s="14" t="s">
        <v>170</v>
      </c>
      <c r="B119" s="11"/>
      <c r="C119" s="11">
        <v>500</v>
      </c>
      <c r="D119" s="3"/>
      <c r="E119" s="16"/>
    </row>
    <row r="120" spans="1:5" ht="12.75">
      <c r="A120" s="4" t="s">
        <v>92</v>
      </c>
      <c r="B120" s="11"/>
      <c r="C120" s="11"/>
      <c r="D120" s="3"/>
      <c r="E120" s="16"/>
    </row>
    <row r="121" spans="1:5" ht="25.5">
      <c r="A121" s="14" t="s">
        <v>171</v>
      </c>
      <c r="B121" s="11"/>
      <c r="C121" s="11">
        <v>20576.95</v>
      </c>
      <c r="D121" s="3">
        <v>454.25</v>
      </c>
      <c r="E121" s="16"/>
    </row>
    <row r="122" spans="1:5" ht="12.75">
      <c r="A122" s="20" t="s">
        <v>93</v>
      </c>
      <c r="B122" s="11"/>
      <c r="C122" s="11">
        <v>8076</v>
      </c>
      <c r="D122" s="3">
        <v>0.25</v>
      </c>
      <c r="E122" s="16"/>
    </row>
    <row r="123" spans="1:5" ht="12.75">
      <c r="A123" s="20" t="s">
        <v>94</v>
      </c>
      <c r="B123" s="11"/>
      <c r="C123" s="11">
        <v>600</v>
      </c>
      <c r="D123" s="3"/>
      <c r="E123" s="16"/>
    </row>
    <row r="124" spans="1:5" ht="25.5">
      <c r="A124" s="15" t="s">
        <v>95</v>
      </c>
      <c r="B124" s="11">
        <v>2665</v>
      </c>
      <c r="C124" s="11">
        <v>2386.11</v>
      </c>
      <c r="D124" s="3">
        <v>94.13</v>
      </c>
      <c r="E124" s="16"/>
    </row>
    <row r="125" spans="1:5" ht="25.5">
      <c r="A125" s="15" t="s">
        <v>96</v>
      </c>
      <c r="B125" s="11"/>
      <c r="C125" s="11">
        <v>598</v>
      </c>
      <c r="D125" s="3">
        <v>282.39</v>
      </c>
      <c r="E125" s="16"/>
    </row>
    <row r="126" spans="1:5" ht="12.75">
      <c r="A126" s="15" t="s">
        <v>97</v>
      </c>
      <c r="B126" s="11"/>
      <c r="C126" s="11">
        <v>800</v>
      </c>
      <c r="D126" s="3">
        <v>793.16</v>
      </c>
      <c r="E126" s="16"/>
    </row>
    <row r="127" spans="1:5" ht="12.75">
      <c r="A127" s="4" t="s">
        <v>172</v>
      </c>
      <c r="B127" s="11"/>
      <c r="C127" s="11"/>
      <c r="D127" s="3"/>
      <c r="E127" s="16"/>
    </row>
    <row r="128" spans="1:5" ht="12.75">
      <c r="A128" s="15" t="s">
        <v>173</v>
      </c>
      <c r="B128" s="11"/>
      <c r="C128" s="11">
        <v>605</v>
      </c>
      <c r="D128" s="3"/>
      <c r="E128" s="16"/>
    </row>
    <row r="129" spans="1:5" ht="12.75">
      <c r="A129" s="4" t="s">
        <v>175</v>
      </c>
      <c r="B129" s="11"/>
      <c r="C129" s="11"/>
      <c r="D129" s="3"/>
      <c r="E129" s="16"/>
    </row>
    <row r="130" spans="1:5" ht="12.75">
      <c r="A130" s="15" t="s">
        <v>174</v>
      </c>
      <c r="B130" s="11"/>
      <c r="C130" s="11">
        <v>150</v>
      </c>
      <c r="D130" s="3"/>
      <c r="E130" s="16"/>
    </row>
    <row r="131" spans="1:4" ht="12.75">
      <c r="A131" s="85" t="s">
        <v>17</v>
      </c>
      <c r="B131" s="86">
        <v>30175</v>
      </c>
      <c r="C131" s="86">
        <v>52135.54</v>
      </c>
      <c r="D131" s="75">
        <v>42505.23</v>
      </c>
    </row>
    <row r="132" spans="1:4" ht="12.75">
      <c r="A132" s="85" t="s">
        <v>15</v>
      </c>
      <c r="B132" s="86">
        <v>2200</v>
      </c>
      <c r="C132" s="86">
        <v>2011.34</v>
      </c>
      <c r="D132" s="75">
        <v>1487.86</v>
      </c>
    </row>
    <row r="133" spans="1:4" ht="12.75">
      <c r="A133" s="87" t="s">
        <v>11</v>
      </c>
      <c r="B133" s="86">
        <f>B135+B136+B137+B138+B139+B140+B141+B142+B143+B145+B146+B148</f>
        <v>4970</v>
      </c>
      <c r="C133" s="86">
        <f>C135+C136+C137+C138+C139+C140+C141+C142+C143+C145+C146+C148</f>
        <v>35235.85</v>
      </c>
      <c r="D133" s="75">
        <f>D135+D136+D137+D138+D139+D140+D141+D142+D143+D145+D146+D148</f>
        <v>4058.43</v>
      </c>
    </row>
    <row r="134" spans="1:5" ht="15">
      <c r="A134" s="4" t="s">
        <v>52</v>
      </c>
      <c r="B134" s="45"/>
      <c r="C134" s="6"/>
      <c r="D134" s="46"/>
      <c r="E134" s="16"/>
    </row>
    <row r="135" spans="1:5" ht="13.5" customHeight="1">
      <c r="A135" s="14" t="s">
        <v>148</v>
      </c>
      <c r="B135" s="47"/>
      <c r="C135" s="11">
        <v>1147</v>
      </c>
      <c r="D135" s="3">
        <v>119.79</v>
      </c>
      <c r="E135" s="16"/>
    </row>
    <row r="136" spans="1:5" ht="13.5" customHeight="1">
      <c r="A136" s="48" t="s">
        <v>98</v>
      </c>
      <c r="B136" s="11">
        <v>1400</v>
      </c>
      <c r="C136" s="11">
        <v>1908.5</v>
      </c>
      <c r="D136" s="3">
        <v>1122.1</v>
      </c>
      <c r="E136" s="16"/>
    </row>
    <row r="137" spans="1:5" ht="12.75">
      <c r="A137" s="14" t="s">
        <v>154</v>
      </c>
      <c r="B137" s="11">
        <v>450</v>
      </c>
      <c r="C137" s="11"/>
      <c r="D137" s="3"/>
      <c r="E137" s="16"/>
    </row>
    <row r="138" spans="1:5" ht="12" customHeight="1">
      <c r="A138" s="14" t="s">
        <v>155</v>
      </c>
      <c r="B138" s="11">
        <v>500</v>
      </c>
      <c r="C138" s="11">
        <v>2990</v>
      </c>
      <c r="D138" s="3"/>
      <c r="E138" s="16"/>
    </row>
    <row r="139" spans="1:5" ht="12.75">
      <c r="A139" s="14" t="s">
        <v>101</v>
      </c>
      <c r="B139" s="11">
        <v>2500</v>
      </c>
      <c r="C139" s="11">
        <v>22790</v>
      </c>
      <c r="D139" s="3">
        <v>142</v>
      </c>
      <c r="E139" s="16"/>
    </row>
    <row r="140" spans="1:5" ht="12.75">
      <c r="A140" s="14" t="s">
        <v>99</v>
      </c>
      <c r="B140" s="11"/>
      <c r="C140" s="11">
        <v>1204.3</v>
      </c>
      <c r="D140" s="3">
        <v>148.3</v>
      </c>
      <c r="E140" s="16"/>
    </row>
    <row r="141" spans="1:5" ht="12.75">
      <c r="A141" s="14" t="s">
        <v>100</v>
      </c>
      <c r="B141" s="11"/>
      <c r="C141" s="11">
        <v>500</v>
      </c>
      <c r="D141" s="3"/>
      <c r="E141" s="16"/>
    </row>
    <row r="142" spans="1:5" ht="12.75">
      <c r="A142" s="14" t="s">
        <v>156</v>
      </c>
      <c r="B142" s="11">
        <v>120</v>
      </c>
      <c r="C142" s="11">
        <v>120</v>
      </c>
      <c r="D142" s="3"/>
      <c r="E142" s="16"/>
    </row>
    <row r="143" spans="1:4" ht="12.75">
      <c r="A143" s="14" t="s">
        <v>66</v>
      </c>
      <c r="B143" s="11"/>
      <c r="C143" s="11">
        <v>100</v>
      </c>
      <c r="D143" s="3">
        <v>99.96</v>
      </c>
    </row>
    <row r="144" spans="1:4" ht="12.75">
      <c r="A144" s="4" t="s">
        <v>74</v>
      </c>
      <c r="B144" s="11"/>
      <c r="C144" s="11"/>
      <c r="D144" s="3"/>
    </row>
    <row r="145" spans="1:4" ht="12.75">
      <c r="A145" s="48" t="s">
        <v>102</v>
      </c>
      <c r="B145" s="11"/>
      <c r="C145" s="11">
        <v>3460.1</v>
      </c>
      <c r="D145" s="3">
        <v>1843.68</v>
      </c>
    </row>
    <row r="146" spans="1:4" ht="12.75">
      <c r="A146" s="14" t="s">
        <v>161</v>
      </c>
      <c r="B146" s="11"/>
      <c r="C146" s="11">
        <v>701</v>
      </c>
      <c r="D146" s="3">
        <v>582.6</v>
      </c>
    </row>
    <row r="147" spans="1:4" ht="12.75">
      <c r="A147" s="4" t="s">
        <v>79</v>
      </c>
      <c r="B147" s="11"/>
      <c r="C147" s="11"/>
      <c r="D147" s="3"/>
    </row>
    <row r="148" spans="1:4" ht="12.75">
      <c r="A148" s="48" t="s">
        <v>103</v>
      </c>
      <c r="B148" s="11"/>
      <c r="C148" s="11">
        <v>314.95</v>
      </c>
      <c r="D148" s="3"/>
    </row>
    <row r="149" spans="1:4" ht="13.5" thickBot="1">
      <c r="A149" s="78" t="s">
        <v>10</v>
      </c>
      <c r="B149" s="88"/>
      <c r="C149" s="88">
        <v>1285.03</v>
      </c>
      <c r="D149" s="89"/>
    </row>
    <row r="150" spans="1:4" ht="13.5" customHeight="1">
      <c r="A150" s="64" t="s">
        <v>18</v>
      </c>
      <c r="B150" s="65">
        <f>B152+B153+B154+B161+B163</f>
        <v>5000</v>
      </c>
      <c r="C150" s="65">
        <f>C152+C153+C154+C161+C163</f>
        <v>27707.23</v>
      </c>
      <c r="D150" s="66">
        <f>D152+D153+D154+D161+D163</f>
        <v>23871.79</v>
      </c>
    </row>
    <row r="151" spans="1:4" ht="13.5" customHeight="1">
      <c r="A151" s="1" t="s">
        <v>8</v>
      </c>
      <c r="B151" s="68"/>
      <c r="C151" s="68"/>
      <c r="D151" s="69"/>
    </row>
    <row r="152" spans="1:4" ht="13.5" customHeight="1">
      <c r="A152" s="73" t="s">
        <v>17</v>
      </c>
      <c r="B152" s="86">
        <v>4005</v>
      </c>
      <c r="C152" s="86">
        <v>6256.63</v>
      </c>
      <c r="D152" s="75">
        <v>4185.99</v>
      </c>
    </row>
    <row r="153" spans="1:4" ht="13.5" customHeight="1">
      <c r="A153" s="73" t="s">
        <v>15</v>
      </c>
      <c r="B153" s="86">
        <v>400</v>
      </c>
      <c r="C153" s="86">
        <v>1270</v>
      </c>
      <c r="D153" s="75">
        <v>1269.87</v>
      </c>
    </row>
    <row r="154" spans="1:4" ht="13.5" customHeight="1">
      <c r="A154" s="73" t="s">
        <v>9</v>
      </c>
      <c r="B154" s="86">
        <f>B155+B156+B157+B158+B159+B160</f>
        <v>0</v>
      </c>
      <c r="C154" s="86">
        <f>C155+C156+C157+C158+C159+C160</f>
        <v>19884.1</v>
      </c>
      <c r="D154" s="75">
        <f>D155+D156+D157+D158+D159+D160</f>
        <v>18234.5</v>
      </c>
    </row>
    <row r="155" spans="1:4" ht="13.5" customHeight="1">
      <c r="A155" s="30" t="s">
        <v>39</v>
      </c>
      <c r="B155" s="11"/>
      <c r="C155" s="11">
        <v>588.6</v>
      </c>
      <c r="D155" s="3">
        <v>401.26</v>
      </c>
    </row>
    <row r="156" spans="1:4" ht="13.5" customHeight="1">
      <c r="A156" s="30" t="s">
        <v>40</v>
      </c>
      <c r="B156" s="33"/>
      <c r="C156" s="11">
        <v>131.5</v>
      </c>
      <c r="D156" s="3">
        <v>0</v>
      </c>
    </row>
    <row r="157" spans="1:4" ht="13.5" customHeight="1">
      <c r="A157" s="30" t="s">
        <v>111</v>
      </c>
      <c r="B157" s="33"/>
      <c r="C157" s="11">
        <v>12.1</v>
      </c>
      <c r="D157" s="3">
        <v>12.1</v>
      </c>
    </row>
    <row r="158" spans="1:4" ht="13.5" customHeight="1">
      <c r="A158" s="30" t="s">
        <v>112</v>
      </c>
      <c r="B158" s="33"/>
      <c r="C158" s="11">
        <v>1000</v>
      </c>
      <c r="D158" s="3">
        <v>0</v>
      </c>
    </row>
    <row r="159" spans="1:4" ht="13.5" customHeight="1">
      <c r="A159" s="30" t="s">
        <v>41</v>
      </c>
      <c r="B159" s="33"/>
      <c r="C159" s="11">
        <v>18137.14</v>
      </c>
      <c r="D159" s="3">
        <v>17806.38</v>
      </c>
    </row>
    <row r="160" spans="1:4" ht="13.5" customHeight="1">
      <c r="A160" s="30" t="s">
        <v>42</v>
      </c>
      <c r="B160" s="33"/>
      <c r="C160" s="11">
        <v>14.76</v>
      </c>
      <c r="D160" s="3">
        <v>14.76</v>
      </c>
    </row>
    <row r="161" spans="1:4" ht="13.5" customHeight="1">
      <c r="A161" s="73" t="s">
        <v>11</v>
      </c>
      <c r="B161" s="90">
        <f>B162</f>
        <v>0</v>
      </c>
      <c r="C161" s="90">
        <f>C162</f>
        <v>200</v>
      </c>
      <c r="D161" s="101">
        <f>D162</f>
        <v>181.43</v>
      </c>
    </row>
    <row r="162" spans="1:4" ht="13.5" customHeight="1">
      <c r="A162" s="30" t="s">
        <v>113</v>
      </c>
      <c r="B162" s="33">
        <v>0</v>
      </c>
      <c r="C162" s="33">
        <v>200</v>
      </c>
      <c r="D162" s="32">
        <v>181.43</v>
      </c>
    </row>
    <row r="163" spans="1:4" ht="13.5" customHeight="1" thickBot="1">
      <c r="A163" s="91" t="s">
        <v>10</v>
      </c>
      <c r="B163" s="92">
        <v>595</v>
      </c>
      <c r="C163" s="92">
        <v>96.5</v>
      </c>
      <c r="D163" s="93">
        <v>0</v>
      </c>
    </row>
    <row r="164" spans="1:4" ht="13.5" customHeight="1">
      <c r="A164" s="64" t="s">
        <v>24</v>
      </c>
      <c r="B164" s="65">
        <f>B166</f>
        <v>0</v>
      </c>
      <c r="C164" s="65">
        <f>C166</f>
        <v>1148.96</v>
      </c>
      <c r="D164" s="66">
        <f>D166</f>
        <v>786.68</v>
      </c>
    </row>
    <row r="165" spans="1:4" ht="12.75">
      <c r="A165" s="1" t="s">
        <v>8</v>
      </c>
      <c r="B165" s="70"/>
      <c r="C165" s="62"/>
      <c r="D165" s="71"/>
    </row>
    <row r="166" spans="1:4" ht="12.75">
      <c r="A166" s="77" t="s">
        <v>9</v>
      </c>
      <c r="B166" s="94">
        <f>B167</f>
        <v>0</v>
      </c>
      <c r="C166" s="94">
        <f>C167</f>
        <v>1148.96</v>
      </c>
      <c r="D166" s="102">
        <f>D167</f>
        <v>786.68</v>
      </c>
    </row>
    <row r="167" spans="1:4" ht="13.5" thickBot="1">
      <c r="A167" s="49" t="s">
        <v>122</v>
      </c>
      <c r="B167" s="50">
        <v>0</v>
      </c>
      <c r="C167" s="51">
        <v>1148.96</v>
      </c>
      <c r="D167" s="52">
        <v>786.68</v>
      </c>
    </row>
    <row r="168" spans="1:4" ht="13.5" customHeight="1">
      <c r="A168" s="64" t="s">
        <v>19</v>
      </c>
      <c r="B168" s="65">
        <f>B170+B189</f>
        <v>5540.5</v>
      </c>
      <c r="C168" s="65">
        <f>C170+C189</f>
        <v>13888.93</v>
      </c>
      <c r="D168" s="66">
        <f>D170+D189</f>
        <v>1951.1799999999998</v>
      </c>
    </row>
    <row r="169" spans="1:4" ht="12.75">
      <c r="A169" s="1" t="s">
        <v>8</v>
      </c>
      <c r="B169" s="2"/>
      <c r="C169" s="53"/>
      <c r="D169" s="54"/>
    </row>
    <row r="170" spans="1:4" ht="12.75">
      <c r="A170" s="95" t="s">
        <v>9</v>
      </c>
      <c r="B170" s="86">
        <f>B171+B172+B173+B174+B175+B176+B177+B178+B179+B180+B181+B182+B183+B184+B185+B186+B187+B188</f>
        <v>5540.5</v>
      </c>
      <c r="C170" s="86">
        <f>C171+C172+C173+C174+C175+C176+C177+C178+C179+C180+C181+C182+C183+C184+C185+C186+C187+C188</f>
        <v>12436.11</v>
      </c>
      <c r="D170" s="75">
        <f>D171+D172+D173+D174+D175+D176+D177+D178+D179+D180+D181+D182+D183+D184+D185+D186+D187+D188</f>
        <v>1951.1799999999998</v>
      </c>
    </row>
    <row r="171" spans="1:4" ht="12.75">
      <c r="A171" s="30" t="s">
        <v>43</v>
      </c>
      <c r="B171" s="11"/>
      <c r="C171" s="11">
        <v>1366</v>
      </c>
      <c r="D171" s="3">
        <v>0</v>
      </c>
    </row>
    <row r="172" spans="1:4" ht="12.75">
      <c r="A172" s="55" t="s">
        <v>123</v>
      </c>
      <c r="B172" s="11">
        <v>400</v>
      </c>
      <c r="C172" s="11">
        <v>400</v>
      </c>
      <c r="D172" s="3">
        <v>0</v>
      </c>
    </row>
    <row r="173" spans="1:4" ht="12.75">
      <c r="A173" s="30" t="s">
        <v>44</v>
      </c>
      <c r="B173" s="11">
        <v>1375</v>
      </c>
      <c r="C173" s="11">
        <v>1755.49</v>
      </c>
      <c r="D173" s="3">
        <v>1184.51</v>
      </c>
    </row>
    <row r="174" spans="1:4" ht="12.75">
      <c r="A174" s="31" t="s">
        <v>124</v>
      </c>
      <c r="B174" s="11">
        <v>80</v>
      </c>
      <c r="C174" s="11">
        <v>80</v>
      </c>
      <c r="D174" s="3">
        <v>0</v>
      </c>
    </row>
    <row r="175" spans="1:4" ht="12.75">
      <c r="A175" s="30" t="s">
        <v>125</v>
      </c>
      <c r="B175" s="11"/>
      <c r="C175" s="11">
        <v>90</v>
      </c>
      <c r="D175" s="3">
        <v>0</v>
      </c>
    </row>
    <row r="176" spans="1:4" ht="12.75">
      <c r="A176" s="30" t="s">
        <v>126</v>
      </c>
      <c r="B176" s="11"/>
      <c r="C176" s="11">
        <v>162</v>
      </c>
      <c r="D176" s="3">
        <v>0</v>
      </c>
    </row>
    <row r="177" spans="1:4" ht="12.75">
      <c r="A177" s="30" t="s">
        <v>127</v>
      </c>
      <c r="B177" s="11"/>
      <c r="C177" s="11">
        <v>200</v>
      </c>
      <c r="D177" s="3">
        <v>0</v>
      </c>
    </row>
    <row r="178" spans="1:4" ht="12.75">
      <c r="A178" s="30" t="s">
        <v>128</v>
      </c>
      <c r="B178" s="11"/>
      <c r="C178" s="11">
        <v>266.4</v>
      </c>
      <c r="D178" s="3">
        <v>0</v>
      </c>
    </row>
    <row r="179" spans="1:4" ht="12.75">
      <c r="A179" s="30" t="s">
        <v>129</v>
      </c>
      <c r="B179" s="11"/>
      <c r="C179" s="11">
        <v>270</v>
      </c>
      <c r="D179" s="3">
        <v>0</v>
      </c>
    </row>
    <row r="180" spans="1:4" ht="12.75">
      <c r="A180" s="30" t="s">
        <v>130</v>
      </c>
      <c r="B180" s="11"/>
      <c r="C180" s="11">
        <v>200</v>
      </c>
      <c r="D180" s="3">
        <v>199.99</v>
      </c>
    </row>
    <row r="181" spans="1:4" ht="12.75">
      <c r="A181" s="30" t="s">
        <v>131</v>
      </c>
      <c r="B181" s="11"/>
      <c r="C181" s="11">
        <v>488.13</v>
      </c>
      <c r="D181" s="3">
        <v>312.87</v>
      </c>
    </row>
    <row r="182" spans="1:4" ht="13.5" thickBot="1">
      <c r="A182" s="34" t="s">
        <v>132</v>
      </c>
      <c r="B182" s="113"/>
      <c r="C182" s="113">
        <v>1648.82</v>
      </c>
      <c r="D182" s="43">
        <v>0</v>
      </c>
    </row>
    <row r="183" spans="1:4" ht="12.75">
      <c r="A183" s="31" t="s">
        <v>133</v>
      </c>
      <c r="B183" s="111"/>
      <c r="C183" s="111">
        <v>1335</v>
      </c>
      <c r="D183" s="108">
        <v>0</v>
      </c>
    </row>
    <row r="184" spans="1:4" ht="12.75">
      <c r="A184" s="30" t="s">
        <v>134</v>
      </c>
      <c r="B184" s="11">
        <v>1010</v>
      </c>
      <c r="C184" s="11">
        <v>1010</v>
      </c>
      <c r="D184" s="3">
        <v>0</v>
      </c>
    </row>
    <row r="185" spans="1:4" ht="12.75">
      <c r="A185" s="30" t="s">
        <v>135</v>
      </c>
      <c r="B185" s="11">
        <v>600</v>
      </c>
      <c r="C185" s="11">
        <v>600</v>
      </c>
      <c r="D185" s="3">
        <v>0</v>
      </c>
    </row>
    <row r="186" spans="1:4" ht="12.75">
      <c r="A186" s="30" t="s">
        <v>136</v>
      </c>
      <c r="B186" s="11">
        <v>2075.5</v>
      </c>
      <c r="C186" s="11">
        <v>2075.5</v>
      </c>
      <c r="D186" s="3">
        <v>0</v>
      </c>
    </row>
    <row r="187" spans="1:4" ht="12.75">
      <c r="A187" s="30" t="s">
        <v>137</v>
      </c>
      <c r="B187" s="11"/>
      <c r="C187" s="11">
        <v>348.77</v>
      </c>
      <c r="D187" s="3">
        <v>253.81</v>
      </c>
    </row>
    <row r="188" spans="1:4" ht="12.75">
      <c r="A188" s="30" t="s">
        <v>138</v>
      </c>
      <c r="B188" s="11"/>
      <c r="C188" s="11">
        <v>140</v>
      </c>
      <c r="D188" s="3">
        <v>0</v>
      </c>
    </row>
    <row r="189" spans="1:4" ht="13.5" thickBot="1">
      <c r="A189" s="91" t="s">
        <v>180</v>
      </c>
      <c r="B189" s="88">
        <v>0</v>
      </c>
      <c r="C189" s="88">
        <v>1452.82</v>
      </c>
      <c r="D189" s="89">
        <v>0</v>
      </c>
    </row>
    <row r="190" spans="1:4" ht="13.5" customHeight="1">
      <c r="A190" s="64" t="s">
        <v>20</v>
      </c>
      <c r="B190" s="65">
        <f>B192+B193+B194</f>
        <v>100000</v>
      </c>
      <c r="C190" s="65">
        <f>C192+C193+C194</f>
        <v>75931.92</v>
      </c>
      <c r="D190" s="66">
        <f>D192+D193+D194</f>
        <v>14600.91</v>
      </c>
    </row>
    <row r="191" spans="1:4" ht="12.75">
      <c r="A191" s="1" t="s">
        <v>8</v>
      </c>
      <c r="B191" s="2"/>
      <c r="C191" s="53"/>
      <c r="D191" s="54"/>
    </row>
    <row r="192" spans="1:4" ht="12.75">
      <c r="A192" s="77" t="s">
        <v>17</v>
      </c>
      <c r="B192" s="86">
        <v>4200</v>
      </c>
      <c r="C192" s="86">
        <v>26802.56</v>
      </c>
      <c r="D192" s="75">
        <v>7109.09</v>
      </c>
    </row>
    <row r="193" spans="1:4" ht="12.75">
      <c r="A193" s="77" t="s">
        <v>15</v>
      </c>
      <c r="B193" s="86">
        <v>1000</v>
      </c>
      <c r="C193" s="86">
        <v>1000</v>
      </c>
      <c r="D193" s="75">
        <v>444.33</v>
      </c>
    </row>
    <row r="194" spans="1:4" ht="12.75">
      <c r="A194" s="95" t="s">
        <v>9</v>
      </c>
      <c r="B194" s="86">
        <f>B195+B197+B198+B199+B201+B202+B203+B204+B205+B206+B207+B208+B209+B210</f>
        <v>94800</v>
      </c>
      <c r="C194" s="86">
        <f>C195+C197+C198+C199+C201+C202+C203+C204+C205+C206+C207+C208+C209+C210</f>
        <v>48129.35999999999</v>
      </c>
      <c r="D194" s="75">
        <f>D195+D197+D198+D199+D201+D202+D203+D204+D205+D206+D207+D208+D209+D210</f>
        <v>7047.489999999999</v>
      </c>
    </row>
    <row r="195" spans="1:4" ht="12.75">
      <c r="A195" s="30" t="s">
        <v>139</v>
      </c>
      <c r="B195" s="11">
        <v>15000</v>
      </c>
      <c r="C195" s="11">
        <v>0</v>
      </c>
      <c r="D195" s="3">
        <v>0</v>
      </c>
    </row>
    <row r="196" spans="1:4" ht="12.75">
      <c r="A196" s="30" t="s">
        <v>140</v>
      </c>
      <c r="B196" s="11"/>
      <c r="C196" s="11"/>
      <c r="D196" s="3"/>
    </row>
    <row r="197" spans="1:4" ht="12.75">
      <c r="A197" s="30" t="s">
        <v>146</v>
      </c>
      <c r="B197" s="11">
        <v>5500</v>
      </c>
      <c r="C197" s="11">
        <v>3500</v>
      </c>
      <c r="D197" s="3">
        <v>241.88</v>
      </c>
    </row>
    <row r="198" spans="1:4" ht="12.75">
      <c r="A198" s="30" t="s">
        <v>147</v>
      </c>
      <c r="B198" s="11"/>
      <c r="C198" s="11">
        <v>5000</v>
      </c>
      <c r="D198" s="3">
        <v>0</v>
      </c>
    </row>
    <row r="199" spans="1:4" ht="12.75">
      <c r="A199" s="30" t="s">
        <v>45</v>
      </c>
      <c r="B199" s="11"/>
      <c r="C199" s="11">
        <v>21255.14</v>
      </c>
      <c r="D199" s="3">
        <v>1650.09</v>
      </c>
    </row>
    <row r="200" spans="1:4" ht="12.75">
      <c r="A200" s="30" t="s">
        <v>46</v>
      </c>
      <c r="B200" s="11"/>
      <c r="C200" s="11"/>
      <c r="D200" s="3"/>
    </row>
    <row r="201" spans="1:4" ht="12.75">
      <c r="A201" s="30" t="s">
        <v>144</v>
      </c>
      <c r="B201" s="11"/>
      <c r="C201" s="11">
        <v>148.32</v>
      </c>
      <c r="D201" s="3">
        <v>0</v>
      </c>
    </row>
    <row r="202" spans="1:4" ht="12.75">
      <c r="A202" s="30" t="s">
        <v>145</v>
      </c>
      <c r="B202" s="11"/>
      <c r="C202" s="11">
        <v>800</v>
      </c>
      <c r="D202" s="3">
        <v>0</v>
      </c>
    </row>
    <row r="203" spans="1:4" ht="12.75">
      <c r="A203" s="30" t="s">
        <v>141</v>
      </c>
      <c r="B203" s="11"/>
      <c r="C203" s="11">
        <v>3999.7</v>
      </c>
      <c r="D203" s="3">
        <v>235.95</v>
      </c>
    </row>
    <row r="204" spans="1:4" ht="12.75">
      <c r="A204" s="30" t="s">
        <v>142</v>
      </c>
      <c r="B204" s="11">
        <v>60000</v>
      </c>
      <c r="C204" s="11">
        <v>0</v>
      </c>
      <c r="D204" s="3">
        <v>0</v>
      </c>
    </row>
    <row r="205" spans="1:4" ht="12.75">
      <c r="A205" s="30" t="s">
        <v>47</v>
      </c>
      <c r="B205" s="11">
        <v>500</v>
      </c>
      <c r="C205" s="11">
        <v>0</v>
      </c>
      <c r="D205" s="3">
        <v>0</v>
      </c>
    </row>
    <row r="206" spans="1:4" ht="12.75">
      <c r="A206" s="30" t="s">
        <v>48</v>
      </c>
      <c r="B206" s="11"/>
      <c r="C206" s="11">
        <v>500</v>
      </c>
      <c r="D206" s="3">
        <v>0</v>
      </c>
    </row>
    <row r="207" spans="1:4" ht="12.75">
      <c r="A207" s="30" t="s">
        <v>49</v>
      </c>
      <c r="B207" s="11"/>
      <c r="C207" s="11">
        <v>2526.2</v>
      </c>
      <c r="D207" s="3">
        <v>2526.2</v>
      </c>
    </row>
    <row r="208" spans="1:4" ht="12.75">
      <c r="A208" s="30" t="s">
        <v>143</v>
      </c>
      <c r="B208" s="11">
        <v>8000</v>
      </c>
      <c r="C208" s="11">
        <v>8000</v>
      </c>
      <c r="D208" s="3">
        <v>0</v>
      </c>
    </row>
    <row r="209" spans="1:4" ht="12.75">
      <c r="A209" s="30" t="s">
        <v>50</v>
      </c>
      <c r="B209" s="11">
        <v>800</v>
      </c>
      <c r="C209" s="11">
        <v>2400</v>
      </c>
      <c r="D209" s="3">
        <v>2393.37</v>
      </c>
    </row>
    <row r="210" spans="1:4" ht="13.5" thickBot="1">
      <c r="A210" s="30" t="s">
        <v>51</v>
      </c>
      <c r="B210" s="11">
        <v>5000</v>
      </c>
      <c r="C210" s="11">
        <v>0</v>
      </c>
      <c r="D210" s="3">
        <v>0</v>
      </c>
    </row>
    <row r="211" spans="1:4" ht="13.5" customHeight="1">
      <c r="A211" s="64" t="s">
        <v>21</v>
      </c>
      <c r="B211" s="65">
        <f>B213+B214</f>
        <v>5001</v>
      </c>
      <c r="C211" s="65">
        <f>C213+C214</f>
        <v>172.28</v>
      </c>
      <c r="D211" s="66">
        <f>D213+D214</f>
        <v>22.83</v>
      </c>
    </row>
    <row r="212" spans="1:4" ht="12.75">
      <c r="A212" s="1" t="s">
        <v>8</v>
      </c>
      <c r="B212" s="56"/>
      <c r="C212" s="57"/>
      <c r="D212" s="58"/>
    </row>
    <row r="213" spans="1:4" ht="12.75">
      <c r="A213" s="77" t="s">
        <v>22</v>
      </c>
      <c r="B213" s="96">
        <v>5000</v>
      </c>
      <c r="C213" s="96">
        <v>141.28</v>
      </c>
      <c r="D213" s="97"/>
    </row>
    <row r="214" spans="1:4" ht="13.5" thickBot="1">
      <c r="A214" s="98" t="s">
        <v>104</v>
      </c>
      <c r="B214" s="99">
        <v>1</v>
      </c>
      <c r="C214" s="99">
        <v>31</v>
      </c>
      <c r="D214" s="100">
        <v>22.83</v>
      </c>
    </row>
    <row r="215" spans="1:4" ht="19.5" customHeight="1" thickBot="1">
      <c r="A215" s="18" t="s">
        <v>178</v>
      </c>
      <c r="B215" s="59">
        <f>B7+B19+B38+B58+B150+B164+B168+B190+B211</f>
        <v>339541.5</v>
      </c>
      <c r="C215" s="59">
        <f>C7+C19+C38+C58+C150+C164+C168+C190+C211</f>
        <v>812263.9400000001</v>
      </c>
      <c r="D215" s="60">
        <f>D7+D19+D38+D58+D150+D164+D168+D190+D211</f>
        <v>402327.93</v>
      </c>
    </row>
    <row r="241" spans="1:4" ht="12.75">
      <c r="A241" s="23"/>
      <c r="B241" s="24"/>
      <c r="C241" s="25"/>
      <c r="D241" s="24"/>
    </row>
  </sheetData>
  <sheetProtection/>
  <mergeCells count="3">
    <mergeCell ref="A2:D2"/>
    <mergeCell ref="A3:D3"/>
    <mergeCell ref="A5:A6"/>
  </mergeCells>
  <printOptions horizontalCentered="1"/>
  <pageMargins left="0.5905511811023623" right="0.5905511811023623" top="0.7874015748031497" bottom="0.5905511811023623" header="0.11811023622047245" footer="0.31496062992125984"/>
  <pageSetup horizontalDpi="600" verticalDpi="600" orientation="portrait" paperSize="9" scale="84" r:id="rId3"/>
  <headerFooter alignWithMargins="0">
    <oddFooter>&amp;CStránka &amp;P&amp;RTab.č.8 FRR sumář</oddFooter>
  </headerFooter>
  <rowBreaks count="3" manualBreakCount="3">
    <brk id="54" max="3" man="1"/>
    <brk id="114" max="3" man="1"/>
    <brk id="177" max="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Pitrmanová Renata Ing.</cp:lastModifiedBy>
  <cp:lastPrinted>2022-04-20T06:35:34Z</cp:lastPrinted>
  <dcterms:created xsi:type="dcterms:W3CDTF">2003-05-29T06:21:43Z</dcterms:created>
  <dcterms:modified xsi:type="dcterms:W3CDTF">2022-04-20T06:35:41Z</dcterms:modified>
  <cp:category/>
  <cp:version/>
  <cp:contentType/>
  <cp:contentStatus/>
</cp:coreProperties>
</file>