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6332" windowHeight="8280" activeTab="0"/>
  </bookViews>
  <sheets>
    <sheet name="Fondy PO" sheetId="1" r:id="rId1"/>
  </sheets>
  <definedNames>
    <definedName name="_xlnm.Print_Titles" localSheetId="0">'Fondy PO'!$6:$8</definedName>
  </definedNames>
  <calcPr fullCalcOnLoad="1"/>
</workbook>
</file>

<file path=xl/sharedStrings.xml><?xml version="1.0" encoding="utf-8"?>
<sst xmlns="http://schemas.openxmlformats.org/spreadsheetml/2006/main" count="148" uniqueCount="135">
  <si>
    <t>Organizace</t>
  </si>
  <si>
    <t>Rezervní fond</t>
  </si>
  <si>
    <t>tvorba</t>
  </si>
  <si>
    <t>použití</t>
  </si>
  <si>
    <t>z odpisů</t>
  </si>
  <si>
    <t>z inv.dot.</t>
  </si>
  <si>
    <t>ostatní</t>
  </si>
  <si>
    <t>Fond odměn</t>
  </si>
  <si>
    <t>(v tis. Kč)</t>
  </si>
  <si>
    <t>Zdravotnická záchranná služba KHK</t>
  </si>
  <si>
    <t>Protialkoholní záchytná stanice KHK</t>
  </si>
  <si>
    <t xml:space="preserve"> </t>
  </si>
  <si>
    <t>Celkem</t>
  </si>
  <si>
    <t>Kap. 10 - doprava</t>
  </si>
  <si>
    <t>Kap. 15 - zdravotnictví</t>
  </si>
  <si>
    <t>Kap. 16 - kultura</t>
  </si>
  <si>
    <t>Galerie výtvarného umění v Náchodě</t>
  </si>
  <si>
    <t>Regionální muzeum a galerie v Jičíně</t>
  </si>
  <si>
    <t>Kap. 28 - sociální věci</t>
  </si>
  <si>
    <t>Domov důchodců Borohrádek</t>
  </si>
  <si>
    <t>Domov důchodců Černožice</t>
  </si>
  <si>
    <t>Domov důchodců Humburky</t>
  </si>
  <si>
    <t>Domov důchodců Tmavý Důl</t>
  </si>
  <si>
    <t>Domov důchodců Malá Čermná</t>
  </si>
  <si>
    <t>Domov důchodců Náchod</t>
  </si>
  <si>
    <t>Léčebna pro dlouhodobě nemocné HK</t>
  </si>
  <si>
    <t>Kap. 14 - školství</t>
  </si>
  <si>
    <t>ÚSP pro mládež Kvasiny</t>
  </si>
  <si>
    <t>Domov sociálních služeb Skřivany</t>
  </si>
  <si>
    <t>Domov důchodců Lampertice</t>
  </si>
  <si>
    <t>Domov důchodců Albrechtice nad Orlicí</t>
  </si>
  <si>
    <t>Barevné domky Hajnice</t>
  </si>
  <si>
    <t>Kap. 21 - investice a evr. projekty</t>
  </si>
  <si>
    <t>Gymnázium, Nový Bydžov, Komenského 77</t>
  </si>
  <si>
    <t>SPŠ stavební, Hradec Králové 3, Pospíšilova tř. 787</t>
  </si>
  <si>
    <t>Základní škola, Nový Bydžov, Palackého 1240</t>
  </si>
  <si>
    <t>PPP KHK, Hradec Králové, M. Horákové 504</t>
  </si>
  <si>
    <t>Školní jídelna, Hradec Králové, Hradecká 1219</t>
  </si>
  <si>
    <t>Lepařovo gymnázium, Jičín, Jiráskova 30</t>
  </si>
  <si>
    <t>Gymnázium, Broumov, Hradební 218</t>
  </si>
  <si>
    <t>Gymnázium, Dobruška, Pulická 779</t>
  </si>
  <si>
    <t>OA T.G.Masaryka, Kostelec nad Orlicí, Komenského 522</t>
  </si>
  <si>
    <t>VOŠ a SPŠ, Rychnov nad Kněžnou, U Stadionu 1166</t>
  </si>
  <si>
    <t>Základní škola, Dobruška, Opočenská 115</t>
  </si>
  <si>
    <t>Dětský domov, Potštejn, Českých bratří 141</t>
  </si>
  <si>
    <t>Dětský domov a školní jídelna, Sedloňov 153</t>
  </si>
  <si>
    <t>Gymnázium, Trutnov, Jiráskovo náměstí 325</t>
  </si>
  <si>
    <t>Gymnázium, Vrchlabí, Komenského 586</t>
  </si>
  <si>
    <t>Střední průmyslová škola, Trutnov, Školní 101</t>
  </si>
  <si>
    <t>Mateřská škola speciální, Trutnov, Na Struze 124</t>
  </si>
  <si>
    <t>Základní škola a MŠ, Vrchlabí, Krkonošská 230</t>
  </si>
  <si>
    <t>Dětský domov, základní škola a ŠJ, Dolní Lánov 240</t>
  </si>
  <si>
    <t>Dětský domov a školní jídelna, Vrchlabí, Žižkova 497</t>
  </si>
  <si>
    <t>Domov pro seniory Pilníkov</t>
  </si>
  <si>
    <t>Domov pro seniory Vrchlabí</t>
  </si>
  <si>
    <t>Domov důchodců Police nad Metují</t>
  </si>
  <si>
    <t>Správa silnic Královéhradeckého kraje</t>
  </si>
  <si>
    <t>Galerie moderního umění v Hradci Králové</t>
  </si>
  <si>
    <t>Muzeum východních Čech v Hradci Králové</t>
  </si>
  <si>
    <t>Studijní a vědecká knihovna v Hradci Králové</t>
  </si>
  <si>
    <t>Impuls HK, centrum podpory um. aktivit</t>
  </si>
  <si>
    <t>Hvězdárna a planetárium v Hradci Králové</t>
  </si>
  <si>
    <t>Hvězdárna v Úpici</t>
  </si>
  <si>
    <t>Muzeum a galerie Orlických hor v RK</t>
  </si>
  <si>
    <t xml:space="preserve">Centrum investic, rozvoje a inovací, HK </t>
  </si>
  <si>
    <t>Tabulka č. 5</t>
  </si>
  <si>
    <t>Sdružení ozdr.a léčeben okresu Trutnov</t>
  </si>
  <si>
    <t>Léčebna dlouhodobě nem.Opočno</t>
  </si>
  <si>
    <t>Fond investic</t>
  </si>
  <si>
    <t>Gymnázium Boženy Němcové, Hradec Králové, Pospíšilova tř. 324</t>
  </si>
  <si>
    <t>Gymnázium J. K. Tyla, Hradec Králové, Tylovo nábřeží 682</t>
  </si>
  <si>
    <t>OA, SOŠ  a Jazyková škola s právem státní jazykové zkoušky, Hradec Králové</t>
  </si>
  <si>
    <t>SOŠ veterinární , Hradec Králové-Kukleny, Pražská 68</t>
  </si>
  <si>
    <t>SPŠ, Střední odborná škola a SOU, Hradec Králové, Hradební 1029</t>
  </si>
  <si>
    <t>Střední odborná škola a SOU, Hradec Králové, Vocelova 1338</t>
  </si>
  <si>
    <t>Střední škola technická a řemeslná, Nový Bydžov, Dr. M. Tyrše 112</t>
  </si>
  <si>
    <t>SUPŠ hudebních nástrojů a nábytku, Hradec Králové, 17. listopadu 1202</t>
  </si>
  <si>
    <t>VOŠ zdravotnická a SZŠ, Hradec Králové, Komenského 234</t>
  </si>
  <si>
    <t>Střední škola služeb, obchodu a gastronomie, Hradec Králové, Velká 3</t>
  </si>
  <si>
    <t>Mateřská škola,Speciální ZŠ a Praktická škola, Hradec Králové, Hradecká 1231</t>
  </si>
  <si>
    <t>VOŠ, SŠ, ZŠ a MŠ, Hradec Králové, Štefánikova 549</t>
  </si>
  <si>
    <t>ZŠ a MŠ při Fakultní nemocnici, Hradec Králové, Sokolská tř. 581</t>
  </si>
  <si>
    <t>Dětský domov a školní jídelna, Nechanice, Hrádecká 267</t>
  </si>
  <si>
    <t>Domov mládeže,internát a školní jídelna, Hradec Králové, Vocelova 1469/5</t>
  </si>
  <si>
    <t>Školské zařízení pro DVPP KHK, HK, Štefánikova 566</t>
  </si>
  <si>
    <t>Gymnázium a Střední odborná škola pedagogická, Nová Paka, Kumburská 740</t>
  </si>
  <si>
    <t>Masarykova obchodní akademie, Jičín, 17. listopadu 220</t>
  </si>
  <si>
    <t>SPŠ kamenická a sochařská, Hořice, Husova 675</t>
  </si>
  <si>
    <t>Střední škola zahradnická, Kopidlno, náměstí Hilmarovo 1</t>
  </si>
  <si>
    <t>Střední škola gastronomie a služeb, Nová Paka, Masarykovo nám. 2</t>
  </si>
  <si>
    <t>Vyšší odborná škola a  SPŠ, Jičín, Pod Koželuhy 100</t>
  </si>
  <si>
    <t>Střední škola řemesel a základní škola, Hořice, Havlíčkova 54</t>
  </si>
  <si>
    <t>Základní škola a Praktická škola, Jičín, Soudná 12</t>
  </si>
  <si>
    <t>Gymnázium Jaroslava Žáka, Jaroměř, Lužická 423</t>
  </si>
  <si>
    <t>Jiráskovo gymnázium, Náchod, Řezníčkova 451</t>
  </si>
  <si>
    <t>Střední škola řemeslná, Jaroměř, Studničkova 260</t>
  </si>
  <si>
    <t>DD, ZŠ speciální a Praktická škola, Jaroměř, Palackého 142</t>
  </si>
  <si>
    <t>Gymnázium F.M.Pelcla, Rychnov nad Kněžnou, Hrdinů odboje 36</t>
  </si>
  <si>
    <t>SŠ zemědělská a ekologická a SOU chlad .a klim. techniky, Kostelec nad Orlicí, Komenského 873</t>
  </si>
  <si>
    <t>Základní škola a PŠ, Rychnov nad Kněžnou, Kolowratská 485</t>
  </si>
  <si>
    <t>Gymnázium, Dvůr Králové nad Labem, nám. Odboje 304</t>
  </si>
  <si>
    <t>SŠ informatiky a služeb, Dvůr Králové n. L., E.Krásnohorské 2069</t>
  </si>
  <si>
    <t>VOŠ zdravotnická a SZŠ, Trutnov, Procházkova 303</t>
  </si>
  <si>
    <t>Střední odborná škola a SOU, Trutnov, Volanovská 243</t>
  </si>
  <si>
    <t>Střední škola a ZŠ Sluneční, Hostinné, Mládežnická 329</t>
  </si>
  <si>
    <t>ZŠ a MŠ při dětské léčebně, Janské Lázně, Horní promenáda 268</t>
  </si>
  <si>
    <t>Základní škola a PŠ, Dvůr Králové nad Labem, Přemyslova 479</t>
  </si>
  <si>
    <t>Mateřská škola, Základní škola a Praktická škola, Trutnov, Horská 160</t>
  </si>
  <si>
    <t>Speciální základní škola Augustina Bartoše, Úpice, Nábřeží pplk. A. Bunzla 660</t>
  </si>
  <si>
    <t>ZŠ logopedická a MŠ logopedická, Choustníkovo Hradiště 161</t>
  </si>
  <si>
    <t>Česká lesnická akademie Trutnov-střední škola a vyšší odborná škola, Trutnov, Lesnická 9</t>
  </si>
  <si>
    <t xml:space="preserve">Domov U Biřičky </t>
  </si>
  <si>
    <t xml:space="preserve">Domov V Podzámčí </t>
  </si>
  <si>
    <t>Domov bez bariér</t>
  </si>
  <si>
    <t>Domov sociálních služeb Chotělice</t>
  </si>
  <si>
    <t xml:space="preserve">Domov Dědina </t>
  </si>
  <si>
    <t xml:space="preserve">DOMOV NA STŔÍBRNÉM VRCHU </t>
  </si>
  <si>
    <t xml:space="preserve">ÚSP pro mládež DOMEČKY </t>
  </si>
  <si>
    <t xml:space="preserve">Domovy Na Třešňovce </t>
  </si>
  <si>
    <t xml:space="preserve">Domov Dolní zámek </t>
  </si>
  <si>
    <t>Střední škola profesní přípravy, Hradec Králové, 17. listopadu 1212</t>
  </si>
  <si>
    <t>Tvorba a použití fondů příspěvkových organizací zřízených Královéhradeckým krajem v roce 2018</t>
  </si>
  <si>
    <t>k 1.1.2018</t>
  </si>
  <si>
    <t>k 31.12.2018</t>
  </si>
  <si>
    <t>Muzeum Náchodska</t>
  </si>
  <si>
    <t>Domov důchodců Dvůr Králové nad L.</t>
  </si>
  <si>
    <t>Zemědělská akademie Hořice -  střední škola a vyšší odborná škola, Hořice</t>
  </si>
  <si>
    <t>Střední škola strojírenská a elektrotechnická, Nová Paka, Kumburská 846</t>
  </si>
  <si>
    <t>SPŠ stavební a OA, Náchod, Denisovo nábřeží 673</t>
  </si>
  <si>
    <t>Sšprůmyslová, textilní a polygrafická, Hronov, Hostovského 910</t>
  </si>
  <si>
    <t>SPŠ, OŠ a ZŠ, Nové Město nad Metují, Školní 1377</t>
  </si>
  <si>
    <t>PŠ, ZŠ a MŠ Josefa Zemana, Náchod, Jiráskova 461</t>
  </si>
  <si>
    <t>Dětský domov, MŠ a ŠJ, Broumov, třída Masarykova 246</t>
  </si>
  <si>
    <t>Základní  škola a Praktická škola, Broumov, Kladská 164</t>
  </si>
  <si>
    <t>Střední průmyslová škola elektrotechniky a informačních technologií, Dobruška, Čs. odboje 670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</si>
</sst>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0.0000"/>
    <numFmt numFmtId="170" formatCode="0.00000"/>
    <numFmt numFmtId="171" formatCode="?,??0.00"/>
  </numFmts>
  <fonts count="4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3" xfId="47" applyNumberFormat="1" applyFont="1" applyBorder="1">
      <alignment/>
      <protection/>
    </xf>
    <xf numFmtId="0" fontId="0" fillId="33" borderId="15" xfId="0" applyFont="1" applyFill="1" applyBorder="1" applyAlignment="1">
      <alignment shrinkToFit="1"/>
    </xf>
    <xf numFmtId="4" fontId="0" fillId="33" borderId="14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0" fontId="0" fillId="33" borderId="18" xfId="0" applyFont="1" applyFill="1" applyBorder="1" applyAlignment="1">
      <alignment shrinkToFit="1"/>
    </xf>
    <xf numFmtId="0" fontId="7" fillId="0" borderId="19" xfId="47" applyFont="1" applyBorder="1">
      <alignment/>
      <protection/>
    </xf>
    <xf numFmtId="4" fontId="1" fillId="0" borderId="20" xfId="47" applyNumberFormat="1" applyFont="1" applyBorder="1">
      <alignment/>
      <protection/>
    </xf>
    <xf numFmtId="3" fontId="0" fillId="0" borderId="15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1" fillId="0" borderId="21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0" fillId="0" borderId="15" xfId="0" applyNumberForma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2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4" fontId="0" fillId="0" borderId="23" xfId="0" applyNumberFormat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0" fillId="0" borderId="18" xfId="47" applyNumberFormat="1" applyFont="1" applyBorder="1">
      <alignment/>
      <protection/>
    </xf>
    <xf numFmtId="4" fontId="0" fillId="0" borderId="15" xfId="47" applyNumberFormat="1" applyFont="1" applyBorder="1">
      <alignment/>
      <protection/>
    </xf>
    <xf numFmtId="3" fontId="0" fillId="0" borderId="23" xfId="0" applyNumberFormat="1" applyBorder="1" applyAlignment="1">
      <alignment/>
    </xf>
    <xf numFmtId="4" fontId="1" fillId="0" borderId="19" xfId="47" applyNumberFormat="1" applyFont="1" applyBorder="1">
      <alignment/>
      <protection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4" fontId="0" fillId="0" borderId="18" xfId="0" applyNumberFormat="1" applyFont="1" applyBorder="1" applyAlignment="1">
      <alignment/>
    </xf>
    <xf numFmtId="4" fontId="0" fillId="33" borderId="15" xfId="47" applyNumberFormat="1" applyFont="1" applyFill="1" applyBorder="1">
      <alignment/>
      <protection/>
    </xf>
    <xf numFmtId="4" fontId="0" fillId="0" borderId="24" xfId="0" applyNumberFormat="1" applyBorder="1" applyAlignment="1">
      <alignment/>
    </xf>
    <xf numFmtId="0" fontId="0" fillId="33" borderId="18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4" fontId="0" fillId="0" borderId="25" xfId="0" applyNumberFormat="1" applyBorder="1" applyAlignment="1">
      <alignment/>
    </xf>
    <xf numFmtId="4" fontId="1" fillId="0" borderId="26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4" fontId="0" fillId="33" borderId="25" xfId="0" applyNumberFormat="1" applyFont="1" applyFill="1" applyBorder="1" applyAlignment="1">
      <alignment/>
    </xf>
    <xf numFmtId="4" fontId="0" fillId="33" borderId="28" xfId="0" applyNumberFormat="1" applyFont="1" applyFill="1" applyBorder="1" applyAlignment="1">
      <alignment/>
    </xf>
    <xf numFmtId="4" fontId="0" fillId="0" borderId="28" xfId="0" applyNumberFormat="1" applyBorder="1" applyAlignment="1">
      <alignment/>
    </xf>
    <xf numFmtId="4" fontId="1" fillId="0" borderId="29" xfId="47" applyNumberFormat="1" applyFont="1" applyBorder="1">
      <alignment/>
      <protection/>
    </xf>
    <xf numFmtId="0" fontId="0" fillId="0" borderId="0" xfId="0" applyFill="1" applyAlignment="1">
      <alignment/>
    </xf>
    <xf numFmtId="0" fontId="0" fillId="0" borderId="30" xfId="0" applyBorder="1" applyAlignment="1">
      <alignment/>
    </xf>
    <xf numFmtId="4" fontId="0" fillId="0" borderId="30" xfId="0" applyNumberFormat="1" applyBorder="1" applyAlignment="1">
      <alignment/>
    </xf>
    <xf numFmtId="4" fontId="1" fillId="0" borderId="31" xfId="0" applyNumberFormat="1" applyFont="1" applyBorder="1" applyAlignment="1">
      <alignment/>
    </xf>
    <xf numFmtId="4" fontId="0" fillId="0" borderId="32" xfId="0" applyNumberFormat="1" applyBorder="1" applyAlignment="1">
      <alignment/>
    </xf>
    <xf numFmtId="4" fontId="0" fillId="33" borderId="32" xfId="0" applyNumberFormat="1" applyFont="1" applyFill="1" applyBorder="1" applyAlignment="1">
      <alignment/>
    </xf>
    <xf numFmtId="4" fontId="0" fillId="33" borderId="30" xfId="0" applyNumberFormat="1" applyFont="1" applyFill="1" applyBorder="1" applyAlignment="1">
      <alignment/>
    </xf>
    <xf numFmtId="4" fontId="0" fillId="0" borderId="33" xfId="0" applyNumberFormat="1" applyBorder="1" applyAlignment="1">
      <alignment/>
    </xf>
    <xf numFmtId="4" fontId="1" fillId="0" borderId="34" xfId="47" applyNumberFormat="1" applyFont="1" applyBorder="1">
      <alignment/>
      <protection/>
    </xf>
    <xf numFmtId="0" fontId="0" fillId="0" borderId="28" xfId="0" applyBorder="1" applyAlignment="1">
      <alignment/>
    </xf>
    <xf numFmtId="0" fontId="3" fillId="0" borderId="31" xfId="0" applyFont="1" applyBorder="1" applyAlignment="1">
      <alignment horizontal="center"/>
    </xf>
    <xf numFmtId="0" fontId="0" fillId="0" borderId="33" xfId="0" applyBorder="1" applyAlignment="1">
      <alignment/>
    </xf>
    <xf numFmtId="4" fontId="0" fillId="0" borderId="32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1" fillId="0" borderId="37" xfId="0" applyNumberFormat="1" applyFont="1" applyBorder="1" applyAlignment="1">
      <alignment/>
    </xf>
    <xf numFmtId="4" fontId="0" fillId="0" borderId="35" xfId="0" applyNumberFormat="1" applyBorder="1" applyAlignment="1">
      <alignment/>
    </xf>
    <xf numFmtId="4" fontId="0" fillId="33" borderId="36" xfId="0" applyNumberFormat="1" applyFont="1" applyFill="1" applyBorder="1" applyAlignment="1">
      <alignment/>
    </xf>
    <xf numFmtId="4" fontId="0" fillId="33" borderId="38" xfId="0" applyNumberFormat="1" applyFont="1" applyFill="1" applyBorder="1" applyAlignment="1">
      <alignment/>
    </xf>
    <xf numFmtId="4" fontId="0" fillId="0" borderId="38" xfId="0" applyNumberFormat="1" applyBorder="1" applyAlignment="1">
      <alignment/>
    </xf>
    <xf numFmtId="4" fontId="1" fillId="0" borderId="39" xfId="47" applyNumberFormat="1" applyFont="1" applyBorder="1">
      <alignment/>
      <protection/>
    </xf>
    <xf numFmtId="4" fontId="2" fillId="0" borderId="14" xfId="0" applyNumberFormat="1" applyFont="1" applyBorder="1" applyAlignment="1">
      <alignment/>
    </xf>
    <xf numFmtId="0" fontId="0" fillId="0" borderId="40" xfId="0" applyBorder="1" applyAlignment="1">
      <alignment/>
    </xf>
    <xf numFmtId="4" fontId="0" fillId="0" borderId="40" xfId="0" applyNumberFormat="1" applyBorder="1" applyAlignment="1">
      <alignment/>
    </xf>
    <xf numFmtId="4" fontId="1" fillId="0" borderId="41" xfId="0" applyNumberFormat="1" applyFont="1" applyBorder="1" applyAlignment="1">
      <alignment/>
    </xf>
    <xf numFmtId="4" fontId="0" fillId="0" borderId="42" xfId="0" applyNumberFormat="1" applyBorder="1" applyAlignment="1">
      <alignment/>
    </xf>
    <xf numFmtId="4" fontId="0" fillId="33" borderId="42" xfId="0" applyNumberFormat="1" applyFont="1" applyFill="1" applyBorder="1" applyAlignment="1">
      <alignment/>
    </xf>
    <xf numFmtId="4" fontId="0" fillId="33" borderId="40" xfId="0" applyNumberFormat="1" applyFont="1" applyFill="1" applyBorder="1" applyAlignment="1">
      <alignment/>
    </xf>
    <xf numFmtId="4" fontId="0" fillId="0" borderId="43" xfId="0" applyNumberFormat="1" applyBorder="1" applyAlignment="1">
      <alignment/>
    </xf>
    <xf numFmtId="4" fontId="7" fillId="0" borderId="37" xfId="0" applyNumberFormat="1" applyFont="1" applyBorder="1" applyAlignment="1">
      <alignment/>
    </xf>
    <xf numFmtId="4" fontId="0" fillId="0" borderId="44" xfId="0" applyNumberFormat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44" xfId="0" applyFont="1" applyFill="1" applyBorder="1" applyAlignment="1">
      <alignment/>
    </xf>
    <xf numFmtId="0" fontId="1" fillId="34" borderId="45" xfId="0" applyFont="1" applyFill="1" applyBorder="1" applyAlignment="1">
      <alignment/>
    </xf>
    <xf numFmtId="4" fontId="1" fillId="0" borderId="29" xfId="0" applyNumberFormat="1" applyFont="1" applyFill="1" applyBorder="1" applyAlignment="1">
      <alignment/>
    </xf>
    <xf numFmtId="4" fontId="1" fillId="0" borderId="46" xfId="0" applyNumberFormat="1" applyFont="1" applyFill="1" applyBorder="1" applyAlignment="1">
      <alignment/>
    </xf>
    <xf numFmtId="4" fontId="1" fillId="0" borderId="47" xfId="0" applyNumberFormat="1" applyFont="1" applyFill="1" applyBorder="1" applyAlignment="1">
      <alignment/>
    </xf>
    <xf numFmtId="4" fontId="1" fillId="0" borderId="48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0" borderId="34" xfId="0" applyNumberFormat="1" applyFont="1" applyFill="1" applyBorder="1" applyAlignment="1">
      <alignment/>
    </xf>
    <xf numFmtId="3" fontId="0" fillId="0" borderId="42" xfId="0" applyNumberFormat="1" applyFont="1" applyBorder="1" applyAlignment="1">
      <alignment/>
    </xf>
    <xf numFmtId="4" fontId="0" fillId="0" borderId="49" xfId="0" applyNumberFormat="1" applyBorder="1" applyAlignment="1">
      <alignment/>
    </xf>
    <xf numFmtId="4" fontId="1" fillId="0" borderId="48" xfId="47" applyNumberFormat="1" applyFont="1" applyBorder="1">
      <alignment/>
      <protection/>
    </xf>
    <xf numFmtId="4" fontId="0" fillId="0" borderId="13" xfId="0" applyNumberFormat="1" applyFont="1" applyBorder="1" applyAlignment="1">
      <alignment horizontal="right" vertical="center"/>
    </xf>
    <xf numFmtId="4" fontId="1" fillId="0" borderId="46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39" xfId="0" applyNumberFormat="1" applyFont="1" applyFill="1" applyBorder="1" applyAlignment="1">
      <alignment horizontal="right"/>
    </xf>
    <xf numFmtId="4" fontId="3" fillId="0" borderId="23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35" xfId="0" applyNumberFormat="1" applyFont="1" applyBorder="1" applyAlignment="1">
      <alignment/>
    </xf>
    <xf numFmtId="4" fontId="3" fillId="0" borderId="43" xfId="0" applyNumberFormat="1" applyFont="1" applyBorder="1" applyAlignment="1">
      <alignment/>
    </xf>
    <xf numFmtId="4" fontId="0" fillId="0" borderId="18" xfId="47" applyNumberFormat="1" applyFont="1" applyBorder="1" applyAlignment="1">
      <alignment horizontal="right"/>
      <protection/>
    </xf>
    <xf numFmtId="4" fontId="0" fillId="33" borderId="18" xfId="47" applyNumberFormat="1" applyFont="1" applyFill="1" applyBorder="1" applyAlignment="1">
      <alignment horizontal="right"/>
      <protection/>
    </xf>
    <xf numFmtId="4" fontId="0" fillId="0" borderId="15" xfId="47" applyNumberFormat="1" applyFont="1" applyBorder="1" applyAlignment="1">
      <alignment horizontal="right"/>
      <protection/>
    </xf>
    <xf numFmtId="4" fontId="0" fillId="33" borderId="15" xfId="47" applyNumberFormat="1" applyFont="1" applyFill="1" applyBorder="1" applyAlignment="1">
      <alignment horizontal="right"/>
      <protection/>
    </xf>
    <xf numFmtId="171" fontId="0" fillId="0" borderId="14" xfId="0" applyNumberFormat="1" applyBorder="1" applyAlignment="1">
      <alignment/>
    </xf>
    <xf numFmtId="171" fontId="0" fillId="0" borderId="40" xfId="0" applyNumberFormat="1" applyBorder="1" applyAlignment="1">
      <alignment/>
    </xf>
    <xf numFmtId="171" fontId="0" fillId="0" borderId="13" xfId="0" applyNumberFormat="1" applyBorder="1" applyAlignment="1">
      <alignment/>
    </xf>
    <xf numFmtId="171" fontId="0" fillId="0" borderId="28" xfId="0" applyNumberFormat="1" applyBorder="1" applyAlignment="1">
      <alignment/>
    </xf>
    <xf numFmtId="171" fontId="0" fillId="0" borderId="50" xfId="0" applyNumberFormat="1" applyBorder="1" applyAlignment="1">
      <alignment/>
    </xf>
    <xf numFmtId="171" fontId="0" fillId="0" borderId="51" xfId="0" applyNumberFormat="1" applyBorder="1" applyAlignment="1">
      <alignment/>
    </xf>
    <xf numFmtId="171" fontId="0" fillId="0" borderId="44" xfId="0" applyNumberFormat="1" applyBorder="1" applyAlignment="1">
      <alignment/>
    </xf>
    <xf numFmtId="171" fontId="0" fillId="0" borderId="16" xfId="0" applyNumberFormat="1" applyBorder="1" applyAlignment="1">
      <alignment/>
    </xf>
    <xf numFmtId="171" fontId="0" fillId="0" borderId="32" xfId="0" applyNumberFormat="1" applyBorder="1" applyAlignment="1">
      <alignment/>
    </xf>
    <xf numFmtId="171" fontId="0" fillId="0" borderId="30" xfId="0" applyNumberFormat="1" applyBorder="1" applyAlignment="1">
      <alignment/>
    </xf>
    <xf numFmtId="3" fontId="0" fillId="0" borderId="42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40" xfId="47" applyNumberFormat="1" applyFont="1" applyBorder="1">
      <alignment/>
      <protection/>
    </xf>
    <xf numFmtId="4" fontId="0" fillId="0" borderId="4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40" xfId="0" applyNumberFormat="1" applyFont="1" applyBorder="1" applyAlignment="1">
      <alignment horizontal="right" vertical="center"/>
    </xf>
    <xf numFmtId="4" fontId="0" fillId="0" borderId="13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6" xfId="47" applyNumberFormat="1" applyFont="1" applyBorder="1">
      <alignment/>
      <protection/>
    </xf>
    <xf numFmtId="4" fontId="0" fillId="0" borderId="16" xfId="0" applyNumberFormat="1" applyFont="1" applyBorder="1" applyAlignment="1">
      <alignment horizontal="right" vertical="center"/>
    </xf>
    <xf numFmtId="4" fontId="0" fillId="0" borderId="40" xfId="0" applyNumberFormat="1" applyFont="1" applyFill="1" applyBorder="1" applyAlignment="1">
      <alignment/>
    </xf>
    <xf numFmtId="0" fontId="44" fillId="0" borderId="16" xfId="0" applyFont="1" applyBorder="1" applyAlignment="1">
      <alignment vertical="center" wrapText="1" shrinkToFit="1"/>
    </xf>
    <xf numFmtId="168" fontId="0" fillId="0" borderId="22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52" xfId="0" applyNumberFormat="1" applyBorder="1" applyAlignment="1">
      <alignment/>
    </xf>
    <xf numFmtId="168" fontId="0" fillId="0" borderId="28" xfId="0" applyNumberFormat="1" applyBorder="1" applyAlignment="1">
      <alignment/>
    </xf>
    <xf numFmtId="0" fontId="44" fillId="0" borderId="11" xfId="0" applyFont="1" applyBorder="1" applyAlignment="1">
      <alignment vertical="center" wrapText="1" shrinkToFit="1"/>
    </xf>
    <xf numFmtId="0" fontId="29" fillId="0" borderId="53" xfId="0" applyFont="1" applyBorder="1" applyAlignment="1">
      <alignment shrinkToFit="1"/>
    </xf>
    <xf numFmtId="168" fontId="0" fillId="0" borderId="0" xfId="0" applyNumberFormat="1" applyFill="1" applyBorder="1" applyAlignment="1">
      <alignment/>
    </xf>
    <xf numFmtId="168" fontId="0" fillId="0" borderId="54" xfId="0" applyNumberFormat="1" applyFill="1" applyBorder="1" applyAlignment="1">
      <alignment/>
    </xf>
    <xf numFmtId="168" fontId="0" fillId="0" borderId="55" xfId="0" applyNumberFormat="1" applyFill="1" applyBorder="1" applyAlignment="1">
      <alignment/>
    </xf>
    <xf numFmtId="168" fontId="0" fillId="0" borderId="52" xfId="0" applyNumberFormat="1" applyFill="1" applyBorder="1" applyAlignment="1">
      <alignment/>
    </xf>
    <xf numFmtId="168" fontId="0" fillId="0" borderId="54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51" xfId="0" applyNumberFormat="1" applyBorder="1" applyAlignment="1">
      <alignment/>
    </xf>
    <xf numFmtId="4" fontId="0" fillId="0" borderId="54" xfId="0" applyNumberFormat="1" applyFill="1" applyBorder="1" applyAlignment="1">
      <alignment/>
    </xf>
    <xf numFmtId="4" fontId="0" fillId="33" borderId="30" xfId="0" applyNumberFormat="1" applyFill="1" applyBorder="1" applyAlignment="1">
      <alignment/>
    </xf>
    <xf numFmtId="4" fontId="0" fillId="33" borderId="28" xfId="0" applyNumberFormat="1" applyFill="1" applyBorder="1" applyAlignment="1">
      <alignment/>
    </xf>
    <xf numFmtId="4" fontId="26" fillId="0" borderId="15" xfId="0" applyNumberFormat="1" applyFont="1" applyFill="1" applyBorder="1" applyAlignment="1">
      <alignment/>
    </xf>
    <xf numFmtId="4" fontId="26" fillId="0" borderId="30" xfId="0" applyNumberFormat="1" applyFont="1" applyFill="1" applyBorder="1" applyAlignment="1">
      <alignment/>
    </xf>
    <xf numFmtId="4" fontId="26" fillId="0" borderId="28" xfId="0" applyNumberFormat="1" applyFont="1" applyFill="1" applyBorder="1" applyAlignment="1">
      <alignment/>
    </xf>
    <xf numFmtId="4" fontId="26" fillId="0" borderId="28" xfId="0" applyNumberFormat="1" applyFont="1" applyBorder="1" applyAlignment="1">
      <alignment/>
    </xf>
    <xf numFmtId="4" fontId="0" fillId="33" borderId="16" xfId="0" applyNumberFormat="1" applyFill="1" applyBorder="1" applyAlignment="1">
      <alignment/>
    </xf>
    <xf numFmtId="4" fontId="26" fillId="0" borderId="16" xfId="0" applyNumberFormat="1" applyFont="1" applyBorder="1" applyAlignment="1">
      <alignment/>
    </xf>
    <xf numFmtId="4" fontId="26" fillId="0" borderId="51" xfId="0" applyNumberFormat="1" applyFont="1" applyBorder="1" applyAlignment="1">
      <alignment/>
    </xf>
    <xf numFmtId="4" fontId="0" fillId="0" borderId="56" xfId="0" applyNumberFormat="1" applyBorder="1" applyAlignment="1">
      <alignment/>
    </xf>
    <xf numFmtId="4" fontId="0" fillId="0" borderId="57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58" xfId="0" applyNumberFormat="1" applyBorder="1" applyAlignment="1">
      <alignment/>
    </xf>
    <xf numFmtId="4" fontId="29" fillId="33" borderId="59" xfId="0" applyNumberFormat="1" applyFont="1" applyFill="1" applyBorder="1" applyAlignment="1">
      <alignment/>
    </xf>
    <xf numFmtId="4" fontId="29" fillId="33" borderId="53" xfId="0" applyNumberFormat="1" applyFont="1" applyFill="1" applyBorder="1" applyAlignment="1">
      <alignment/>
    </xf>
    <xf numFmtId="4" fontId="29" fillId="33" borderId="60" xfId="0" applyNumberFormat="1" applyFont="1" applyFill="1" applyBorder="1" applyAlignment="1">
      <alignment/>
    </xf>
    <xf numFmtId="4" fontId="29" fillId="33" borderId="61" xfId="0" applyNumberFormat="1" applyFont="1" applyFill="1" applyBorder="1" applyAlignment="1">
      <alignment/>
    </xf>
    <xf numFmtId="0" fontId="44" fillId="0" borderId="44" xfId="0" applyFont="1" applyBorder="1" applyAlignment="1">
      <alignment vertical="center" wrapText="1" shrinkToFit="1"/>
    </xf>
    <xf numFmtId="168" fontId="0" fillId="0" borderId="18" xfId="0" applyNumberFormat="1" applyBorder="1" applyAlignment="1">
      <alignment/>
    </xf>
    <xf numFmtId="168" fontId="0" fillId="0" borderId="32" xfId="0" applyNumberFormat="1" applyBorder="1" applyAlignment="1">
      <alignment/>
    </xf>
    <xf numFmtId="168" fontId="0" fillId="0" borderId="25" xfId="0" applyNumberFormat="1" applyBorder="1" applyAlignment="1">
      <alignment/>
    </xf>
    <xf numFmtId="168" fontId="0" fillId="0" borderId="44" xfId="0" applyNumberFormat="1" applyBorder="1" applyAlignment="1">
      <alignment/>
    </xf>
    <xf numFmtId="168" fontId="0" fillId="0" borderId="50" xfId="0" applyNumberFormat="1" applyBorder="1" applyAlignment="1">
      <alignment/>
    </xf>
    <xf numFmtId="4" fontId="0" fillId="0" borderId="55" xfId="0" applyNumberFormat="1" applyFill="1" applyBorder="1" applyAlignment="1">
      <alignment/>
    </xf>
    <xf numFmtId="4" fontId="0" fillId="0" borderId="50" xfId="0" applyNumberFormat="1" applyBorder="1" applyAlignment="1">
      <alignment/>
    </xf>
    <xf numFmtId="0" fontId="1" fillId="0" borderId="0" xfId="0" applyFont="1" applyFill="1" applyAlignment="1">
      <alignment/>
    </xf>
    <xf numFmtId="4" fontId="0" fillId="0" borderId="28" xfId="0" applyNumberFormat="1" applyFill="1" applyBorder="1" applyAlignment="1">
      <alignment/>
    </xf>
    <xf numFmtId="0" fontId="0" fillId="0" borderId="0" xfId="0" applyAlignment="1">
      <alignment horizontal="right"/>
    </xf>
    <xf numFmtId="0" fontId="5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65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5"/>
  <sheetViews>
    <sheetView tabSelected="1" zoomScalePageLayoutView="0" workbookViewId="0" topLeftCell="A1">
      <pane xSplit="1" ySplit="8" topLeftCell="B12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142" sqref="L142"/>
    </sheetView>
  </sheetViews>
  <sheetFormatPr defaultColWidth="9.00390625" defaultRowHeight="12.75"/>
  <cols>
    <col min="1" max="1" width="33.50390625" style="0" customWidth="1"/>
    <col min="2" max="2" width="9.125" style="0" customWidth="1"/>
    <col min="3" max="4" width="9.00390625" style="0" customWidth="1"/>
    <col min="5" max="5" width="9.375" style="0" customWidth="1"/>
    <col min="6" max="7" width="9.125" style="0" customWidth="1"/>
    <col min="8" max="8" width="10.375" style="0" customWidth="1"/>
    <col min="9" max="9" width="9.00390625" style="0" customWidth="1"/>
    <col min="10" max="10" width="10.50390625" style="0" customWidth="1"/>
    <col min="11" max="11" width="9.50390625" style="0" customWidth="1"/>
    <col min="12" max="12" width="9.00390625" style="0" customWidth="1"/>
    <col min="13" max="13" width="7.875" style="0" customWidth="1"/>
    <col min="14" max="14" width="8.00390625" style="0" customWidth="1"/>
    <col min="15" max="15" width="9.625" style="0" customWidth="1"/>
    <col min="16" max="16" width="8.875" style="47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N1" s="171" t="s">
        <v>65</v>
      </c>
      <c r="O1" s="171"/>
    </row>
    <row r="3" spans="1:15" ht="27" customHeight="1">
      <c r="A3" s="172" t="s">
        <v>121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2.75">
      <c r="A4" s="174" t="s">
        <v>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</row>
    <row r="5" ht="9.75" customHeight="1" thickBot="1"/>
    <row r="6" spans="1:15" ht="13.5" thickBot="1">
      <c r="A6" s="192" t="s">
        <v>0</v>
      </c>
      <c r="B6" s="195" t="s">
        <v>1</v>
      </c>
      <c r="C6" s="196"/>
      <c r="D6" s="196"/>
      <c r="E6" s="197"/>
      <c r="F6" s="177" t="s">
        <v>68</v>
      </c>
      <c r="G6" s="178"/>
      <c r="H6" s="178"/>
      <c r="I6" s="178"/>
      <c r="J6" s="179"/>
      <c r="K6" s="180"/>
      <c r="L6" s="177" t="s">
        <v>7</v>
      </c>
      <c r="M6" s="178"/>
      <c r="N6" s="178"/>
      <c r="O6" s="180"/>
    </row>
    <row r="7" spans="1:15" ht="12.75">
      <c r="A7" s="193"/>
      <c r="B7" s="181" t="s">
        <v>122</v>
      </c>
      <c r="C7" s="198" t="s">
        <v>2</v>
      </c>
      <c r="D7" s="199" t="s">
        <v>3</v>
      </c>
      <c r="E7" s="186" t="s">
        <v>123</v>
      </c>
      <c r="F7" s="181" t="s">
        <v>122</v>
      </c>
      <c r="G7" s="183" t="s">
        <v>2</v>
      </c>
      <c r="H7" s="184"/>
      <c r="I7" s="185"/>
      <c r="J7" s="175" t="s">
        <v>3</v>
      </c>
      <c r="K7" s="186" t="s">
        <v>123</v>
      </c>
      <c r="L7" s="181" t="s">
        <v>122</v>
      </c>
      <c r="M7" s="188" t="s">
        <v>2</v>
      </c>
      <c r="N7" s="190" t="s">
        <v>3</v>
      </c>
      <c r="O7" s="186" t="s">
        <v>123</v>
      </c>
    </row>
    <row r="8" spans="1:15" ht="13.5" thickBot="1">
      <c r="A8" s="194"/>
      <c r="B8" s="182"/>
      <c r="C8" s="191"/>
      <c r="D8" s="200"/>
      <c r="E8" s="187"/>
      <c r="F8" s="182"/>
      <c r="G8" s="57" t="s">
        <v>4</v>
      </c>
      <c r="H8" s="1" t="s">
        <v>5</v>
      </c>
      <c r="I8" s="1" t="s">
        <v>6</v>
      </c>
      <c r="J8" s="176"/>
      <c r="K8" s="187"/>
      <c r="L8" s="182"/>
      <c r="M8" s="189"/>
      <c r="N8" s="191"/>
      <c r="O8" s="187"/>
    </row>
    <row r="9" spans="1:15" ht="12.75">
      <c r="A9" s="78" t="s">
        <v>13</v>
      </c>
      <c r="B9" s="19"/>
      <c r="C9" s="48"/>
      <c r="D9" s="56"/>
      <c r="E9" s="19"/>
      <c r="F9" s="31"/>
      <c r="G9" s="58"/>
      <c r="H9" s="4"/>
      <c r="I9" s="4"/>
      <c r="J9" s="60"/>
      <c r="K9" s="33"/>
      <c r="L9" s="34"/>
      <c r="M9" s="69"/>
      <c r="N9" s="48"/>
      <c r="O9" s="34"/>
    </row>
    <row r="10" spans="1:15" ht="12.75">
      <c r="A10" s="16" t="s">
        <v>56</v>
      </c>
      <c r="B10" s="20">
        <v>8682.03</v>
      </c>
      <c r="C10" s="49">
        <v>2856.7</v>
      </c>
      <c r="D10" s="45">
        <v>6000</v>
      </c>
      <c r="E10" s="20">
        <f>B10+C10-D10</f>
        <v>5538.73</v>
      </c>
      <c r="F10" s="22">
        <v>14533.95</v>
      </c>
      <c r="G10" s="59">
        <v>88.76</v>
      </c>
      <c r="H10" s="7"/>
      <c r="I10" s="68">
        <v>6000</v>
      </c>
      <c r="J10" s="61">
        <v>2481.04</v>
      </c>
      <c r="K10" s="35">
        <f>(F10+G10+H10+I10-J10)</f>
        <v>18141.67</v>
      </c>
      <c r="L10" s="20">
        <v>666.54</v>
      </c>
      <c r="M10" s="70"/>
      <c r="N10" s="49"/>
      <c r="O10" s="20">
        <f>L10+M10-N10</f>
        <v>666.54</v>
      </c>
    </row>
    <row r="11" spans="1:15" ht="17.25" customHeight="1" thickBot="1">
      <c r="A11" s="3" t="s">
        <v>12</v>
      </c>
      <c r="B11" s="21">
        <f aca="true" t="shared" si="0" ref="B11:K11">B10</f>
        <v>8682.03</v>
      </c>
      <c r="C11" s="50">
        <f t="shared" si="0"/>
        <v>2856.7</v>
      </c>
      <c r="D11" s="41">
        <f t="shared" si="0"/>
        <v>6000</v>
      </c>
      <c r="E11" s="21">
        <f t="shared" si="0"/>
        <v>5538.73</v>
      </c>
      <c r="F11" s="21">
        <f t="shared" si="0"/>
        <v>14533.95</v>
      </c>
      <c r="G11" s="50">
        <f t="shared" si="0"/>
        <v>88.76</v>
      </c>
      <c r="H11" s="6">
        <f t="shared" si="0"/>
        <v>0</v>
      </c>
      <c r="I11" s="6">
        <f t="shared" si="0"/>
        <v>6000</v>
      </c>
      <c r="J11" s="62">
        <f t="shared" si="0"/>
        <v>2481.04</v>
      </c>
      <c r="K11" s="21">
        <f t="shared" si="0"/>
        <v>18141.67</v>
      </c>
      <c r="L11" s="21">
        <f>SUM(L10)</f>
        <v>666.54</v>
      </c>
      <c r="M11" s="71">
        <f>M10</f>
        <v>0</v>
      </c>
      <c r="N11" s="50">
        <f>N10</f>
        <v>0</v>
      </c>
      <c r="O11" s="21">
        <f>O10</f>
        <v>666.54</v>
      </c>
    </row>
    <row r="12" spans="1:15" ht="12.75">
      <c r="A12" s="79" t="s">
        <v>14</v>
      </c>
      <c r="B12" s="22"/>
      <c r="C12" s="51"/>
      <c r="D12" s="40"/>
      <c r="E12" s="22"/>
      <c r="F12" s="27"/>
      <c r="G12" s="54"/>
      <c r="H12" s="8"/>
      <c r="I12" s="8" t="s">
        <v>11</v>
      </c>
      <c r="J12" s="63"/>
      <c r="K12" s="27"/>
      <c r="L12" s="22"/>
      <c r="M12" s="72"/>
      <c r="N12" s="51"/>
      <c r="O12" s="22"/>
    </row>
    <row r="13" spans="1:15" ht="12.75" customHeight="1">
      <c r="A13" s="38" t="s">
        <v>66</v>
      </c>
      <c r="B13" s="24">
        <v>2058</v>
      </c>
      <c r="C13" s="52">
        <v>447</v>
      </c>
      <c r="D13" s="43">
        <v>181</v>
      </c>
      <c r="E13" s="20">
        <f>B13+C13-D13</f>
        <v>2324</v>
      </c>
      <c r="F13" s="24">
        <v>8837</v>
      </c>
      <c r="G13" s="52">
        <v>10789</v>
      </c>
      <c r="H13" s="12"/>
      <c r="I13" s="12">
        <v>15427</v>
      </c>
      <c r="J13" s="64">
        <v>24535</v>
      </c>
      <c r="K13" s="35">
        <f>(F13+G13+H13+I13-J13)</f>
        <v>10518</v>
      </c>
      <c r="L13" s="24">
        <v>465</v>
      </c>
      <c r="M13" s="73">
        <v>51</v>
      </c>
      <c r="N13" s="52"/>
      <c r="O13" s="20">
        <f>L13+M13-N13</f>
        <v>516</v>
      </c>
    </row>
    <row r="14" spans="1:15" ht="12.75">
      <c r="A14" s="39" t="s">
        <v>9</v>
      </c>
      <c r="B14" s="25">
        <v>1966</v>
      </c>
      <c r="C14" s="53">
        <v>1145</v>
      </c>
      <c r="D14" s="44">
        <v>2071</v>
      </c>
      <c r="E14" s="20">
        <f>B14+C14-D14</f>
        <v>1040</v>
      </c>
      <c r="F14" s="26">
        <v>9709</v>
      </c>
      <c r="G14" s="53">
        <v>13044</v>
      </c>
      <c r="H14" s="13">
        <v>9484</v>
      </c>
      <c r="I14" s="13">
        <v>1684</v>
      </c>
      <c r="J14" s="65">
        <v>28321</v>
      </c>
      <c r="K14" s="35">
        <f>(F14+G14+H14+I14-J14)</f>
        <v>5600</v>
      </c>
      <c r="L14" s="26">
        <v>1345</v>
      </c>
      <c r="M14" s="74"/>
      <c r="N14" s="53"/>
      <c r="O14" s="20">
        <f>L14+M14-N14</f>
        <v>1345</v>
      </c>
    </row>
    <row r="15" spans="1:15" ht="12.75">
      <c r="A15" s="39" t="s">
        <v>10</v>
      </c>
      <c r="B15" s="26">
        <v>220</v>
      </c>
      <c r="C15" s="53"/>
      <c r="D15" s="44"/>
      <c r="E15" s="20">
        <f>B15+C15-D15</f>
        <v>220</v>
      </c>
      <c r="F15" s="26">
        <v>15</v>
      </c>
      <c r="G15" s="53"/>
      <c r="H15" s="13"/>
      <c r="I15" s="13"/>
      <c r="J15" s="65"/>
      <c r="K15" s="35">
        <f>(F15+G15+H15+I15-J15)</f>
        <v>15</v>
      </c>
      <c r="L15" s="26">
        <v>1</v>
      </c>
      <c r="M15" s="74"/>
      <c r="N15" s="53"/>
      <c r="O15" s="20">
        <f>L15+M15-N15</f>
        <v>1</v>
      </c>
    </row>
    <row r="16" spans="1:15" ht="12.75">
      <c r="A16" s="39" t="s">
        <v>25</v>
      </c>
      <c r="B16" s="26">
        <v>2815</v>
      </c>
      <c r="C16" s="53">
        <v>362</v>
      </c>
      <c r="D16" s="44"/>
      <c r="E16" s="20">
        <f>B16+C16-D16</f>
        <v>3177</v>
      </c>
      <c r="F16" s="26">
        <v>1549</v>
      </c>
      <c r="G16" s="53">
        <v>381</v>
      </c>
      <c r="H16" s="13"/>
      <c r="I16" s="13"/>
      <c r="J16" s="65">
        <v>264</v>
      </c>
      <c r="K16" s="35">
        <f>(F16+G16+H16+I16-J16)</f>
        <v>1666</v>
      </c>
      <c r="L16" s="26">
        <v>31</v>
      </c>
      <c r="M16" s="74"/>
      <c r="N16" s="53"/>
      <c r="O16" s="20">
        <f>L16+M16-N16</f>
        <v>31</v>
      </c>
    </row>
    <row r="17" spans="1:15" ht="12.75">
      <c r="A17" s="39" t="s">
        <v>67</v>
      </c>
      <c r="B17" s="26">
        <v>1322</v>
      </c>
      <c r="C17" s="53">
        <v>111</v>
      </c>
      <c r="D17" s="44"/>
      <c r="E17" s="20">
        <f>B17+C17-D17</f>
        <v>1433</v>
      </c>
      <c r="F17" s="26">
        <v>881</v>
      </c>
      <c r="G17" s="53">
        <v>396</v>
      </c>
      <c r="H17" s="13"/>
      <c r="I17" s="13"/>
      <c r="J17" s="65">
        <v>290</v>
      </c>
      <c r="K17" s="35">
        <f>(F17+G17+H17+I17-J17)</f>
        <v>987</v>
      </c>
      <c r="L17" s="26">
        <v>950</v>
      </c>
      <c r="M17" s="74">
        <v>50</v>
      </c>
      <c r="N17" s="53">
        <v>389</v>
      </c>
      <c r="O17" s="20">
        <f>L17+M17-N17</f>
        <v>611</v>
      </c>
    </row>
    <row r="18" spans="1:15" ht="16.5" customHeight="1" thickBot="1">
      <c r="A18" s="3" t="s">
        <v>12</v>
      </c>
      <c r="B18" s="21">
        <f aca="true" t="shared" si="1" ref="B18:O18">SUM(B13:B17)</f>
        <v>8381</v>
      </c>
      <c r="C18" s="50">
        <f t="shared" si="1"/>
        <v>2065</v>
      </c>
      <c r="D18" s="41">
        <f t="shared" si="1"/>
        <v>2252</v>
      </c>
      <c r="E18" s="21">
        <f t="shared" si="1"/>
        <v>8194</v>
      </c>
      <c r="F18" s="21">
        <f t="shared" si="1"/>
        <v>20991</v>
      </c>
      <c r="G18" s="50">
        <f t="shared" si="1"/>
        <v>24610</v>
      </c>
      <c r="H18" s="6">
        <f t="shared" si="1"/>
        <v>9484</v>
      </c>
      <c r="I18" s="6">
        <f t="shared" si="1"/>
        <v>17111</v>
      </c>
      <c r="J18" s="76">
        <f t="shared" si="1"/>
        <v>53410</v>
      </c>
      <c r="K18" s="21">
        <f t="shared" si="1"/>
        <v>18786</v>
      </c>
      <c r="L18" s="21">
        <f t="shared" si="1"/>
        <v>2792</v>
      </c>
      <c r="M18" s="71">
        <f t="shared" si="1"/>
        <v>101</v>
      </c>
      <c r="N18" s="50">
        <f t="shared" si="1"/>
        <v>389</v>
      </c>
      <c r="O18" s="21">
        <f t="shared" si="1"/>
        <v>2504</v>
      </c>
    </row>
    <row r="19" spans="1:15" ht="12.75">
      <c r="A19" s="80" t="s">
        <v>15</v>
      </c>
      <c r="B19" s="27"/>
      <c r="C19" s="54"/>
      <c r="D19" s="42"/>
      <c r="E19" s="27"/>
      <c r="F19" s="77"/>
      <c r="G19" s="75"/>
      <c r="H19" s="7"/>
      <c r="I19" s="7"/>
      <c r="J19" s="61"/>
      <c r="K19" s="22"/>
      <c r="L19" s="27"/>
      <c r="M19" s="75"/>
      <c r="N19" s="54"/>
      <c r="O19" s="27"/>
    </row>
    <row r="20" spans="1:15" ht="12.75">
      <c r="A20" s="11" t="s">
        <v>57</v>
      </c>
      <c r="B20" s="111">
        <v>3393</v>
      </c>
      <c r="C20" s="106">
        <v>305</v>
      </c>
      <c r="D20" s="105">
        <v>223</v>
      </c>
      <c r="E20" s="22">
        <f aca="true" t="shared" si="2" ref="E20:E29">SUM(B20:C20)-D20</f>
        <v>3475</v>
      </c>
      <c r="F20" s="111">
        <v>201</v>
      </c>
      <c r="G20" s="106">
        <v>970</v>
      </c>
      <c r="H20" s="105">
        <v>1302</v>
      </c>
      <c r="I20" s="105"/>
      <c r="J20" s="109">
        <v>2312</v>
      </c>
      <c r="K20" s="22">
        <f>SUM(F20:I20)-J20</f>
        <v>161</v>
      </c>
      <c r="L20" s="113">
        <v>117</v>
      </c>
      <c r="M20" s="106">
        <v>200</v>
      </c>
      <c r="N20" s="105">
        <v>149</v>
      </c>
      <c r="O20" s="22">
        <f>SUM(L20:M20)-N20</f>
        <v>168</v>
      </c>
    </row>
    <row r="21" spans="1:15" ht="12.75">
      <c r="A21" s="14" t="s">
        <v>16</v>
      </c>
      <c r="B21" s="112">
        <v>492</v>
      </c>
      <c r="C21" s="106">
        <v>145</v>
      </c>
      <c r="D21" s="107">
        <v>151</v>
      </c>
      <c r="E21" s="20">
        <f t="shared" si="2"/>
        <v>486</v>
      </c>
      <c r="F21" s="112">
        <v>136</v>
      </c>
      <c r="G21" s="106">
        <v>225</v>
      </c>
      <c r="H21" s="107">
        <v>56</v>
      </c>
      <c r="I21" s="107">
        <v>100</v>
      </c>
      <c r="J21" s="110">
        <v>466</v>
      </c>
      <c r="K21" s="22">
        <f aca="true" t="shared" si="3" ref="K21:K29">SUM(F21:I21)-J21</f>
        <v>51</v>
      </c>
      <c r="L21" s="114">
        <v>90</v>
      </c>
      <c r="M21" s="106">
        <v>1</v>
      </c>
      <c r="N21" s="107"/>
      <c r="O21" s="20">
        <f aca="true" t="shared" si="4" ref="O21:O29">SUM(L21:M21)-N21</f>
        <v>91</v>
      </c>
    </row>
    <row r="22" spans="1:15" ht="12.75">
      <c r="A22" s="14" t="s">
        <v>58</v>
      </c>
      <c r="B22" s="112">
        <v>258.3</v>
      </c>
      <c r="C22" s="106">
        <v>543.4</v>
      </c>
      <c r="D22" s="107"/>
      <c r="E22" s="20">
        <f t="shared" si="2"/>
        <v>801.7</v>
      </c>
      <c r="F22" s="112">
        <v>1588.5</v>
      </c>
      <c r="G22" s="106">
        <v>1576.7</v>
      </c>
      <c r="H22" s="107">
        <v>2652</v>
      </c>
      <c r="I22" s="107"/>
      <c r="J22" s="110">
        <v>2343.6</v>
      </c>
      <c r="K22" s="22">
        <f t="shared" si="3"/>
        <v>3473.6</v>
      </c>
      <c r="L22" s="114">
        <v>380.1</v>
      </c>
      <c r="M22" s="106">
        <v>135.9</v>
      </c>
      <c r="N22" s="107"/>
      <c r="O22" s="20">
        <f t="shared" si="4"/>
        <v>516</v>
      </c>
    </row>
    <row r="23" spans="1:15" ht="12.75">
      <c r="A23" s="14" t="s">
        <v>59</v>
      </c>
      <c r="B23" s="112">
        <v>887.54</v>
      </c>
      <c r="C23" s="106">
        <v>1.83</v>
      </c>
      <c r="D23" s="107">
        <v>171.97</v>
      </c>
      <c r="E23" s="20">
        <f t="shared" si="2"/>
        <v>717.4</v>
      </c>
      <c r="F23" s="112">
        <v>1926.6</v>
      </c>
      <c r="G23" s="106">
        <v>5405.94</v>
      </c>
      <c r="H23" s="107">
        <v>1492.04</v>
      </c>
      <c r="I23" s="107"/>
      <c r="J23" s="110">
        <v>7143.94</v>
      </c>
      <c r="K23" s="22">
        <f t="shared" si="3"/>
        <v>1680.6399999999985</v>
      </c>
      <c r="L23" s="114">
        <v>175.8</v>
      </c>
      <c r="M23" s="106"/>
      <c r="N23" s="107"/>
      <c r="O23" s="20">
        <f t="shared" si="4"/>
        <v>175.8</v>
      </c>
    </row>
    <row r="24" spans="1:15" ht="12.75">
      <c r="A24" s="14" t="s">
        <v>60</v>
      </c>
      <c r="B24" s="112">
        <v>499.38</v>
      </c>
      <c r="C24" s="106">
        <v>50.71</v>
      </c>
      <c r="D24" s="107">
        <v>0</v>
      </c>
      <c r="E24" s="20">
        <f t="shared" si="2"/>
        <v>550.09</v>
      </c>
      <c r="F24" s="112">
        <v>476.02</v>
      </c>
      <c r="G24" s="106">
        <v>21.6</v>
      </c>
      <c r="H24" s="107">
        <v>270</v>
      </c>
      <c r="I24" s="107"/>
      <c r="J24" s="110">
        <v>270</v>
      </c>
      <c r="K24" s="22">
        <f t="shared" si="3"/>
        <v>497.62</v>
      </c>
      <c r="L24" s="114">
        <v>135.18</v>
      </c>
      <c r="M24" s="106">
        <v>152.14</v>
      </c>
      <c r="N24" s="107"/>
      <c r="O24" s="20">
        <f t="shared" si="4"/>
        <v>287.32</v>
      </c>
    </row>
    <row r="25" spans="1:15" ht="12.75">
      <c r="A25" s="14" t="s">
        <v>61</v>
      </c>
      <c r="B25" s="112">
        <v>4155</v>
      </c>
      <c r="C25" s="106">
        <v>772</v>
      </c>
      <c r="D25" s="107">
        <v>880</v>
      </c>
      <c r="E25" s="20">
        <f t="shared" si="2"/>
        <v>4047</v>
      </c>
      <c r="F25" s="112">
        <v>181</v>
      </c>
      <c r="G25" s="106">
        <v>564</v>
      </c>
      <c r="H25" s="107">
        <v>179</v>
      </c>
      <c r="I25" s="107">
        <v>880</v>
      </c>
      <c r="J25" s="110">
        <v>1004</v>
      </c>
      <c r="K25" s="22">
        <f t="shared" si="3"/>
        <v>800</v>
      </c>
      <c r="L25" s="114">
        <v>354</v>
      </c>
      <c r="M25" s="106"/>
      <c r="N25" s="107"/>
      <c r="O25" s="20">
        <f t="shared" si="4"/>
        <v>354</v>
      </c>
    </row>
    <row r="26" spans="1:15" ht="12.75">
      <c r="A26" s="14" t="s">
        <v>62</v>
      </c>
      <c r="B26" s="112">
        <v>71.9</v>
      </c>
      <c r="C26" s="106">
        <v>5.8</v>
      </c>
      <c r="D26" s="107">
        <v>35</v>
      </c>
      <c r="E26" s="20">
        <f t="shared" si="2"/>
        <v>42.7</v>
      </c>
      <c r="F26" s="112">
        <v>0</v>
      </c>
      <c r="G26" s="106">
        <v>178.6</v>
      </c>
      <c r="H26" s="107">
        <v>100</v>
      </c>
      <c r="I26" s="107">
        <v>35</v>
      </c>
      <c r="J26" s="110">
        <v>246.8</v>
      </c>
      <c r="K26" s="22">
        <f t="shared" si="3"/>
        <v>66.80000000000001</v>
      </c>
      <c r="L26" s="114">
        <v>37.8</v>
      </c>
      <c r="M26" s="106"/>
      <c r="N26" s="107"/>
      <c r="O26" s="20">
        <f t="shared" si="4"/>
        <v>37.8</v>
      </c>
    </row>
    <row r="27" spans="1:15" ht="12.75">
      <c r="A27" s="14" t="s">
        <v>17</v>
      </c>
      <c r="B27" s="112">
        <v>348.04</v>
      </c>
      <c r="C27" s="106">
        <v>56.25</v>
      </c>
      <c r="D27" s="107"/>
      <c r="E27" s="20">
        <f t="shared" si="2"/>
        <v>404.29</v>
      </c>
      <c r="F27" s="112">
        <v>142.59</v>
      </c>
      <c r="G27" s="106">
        <v>202.607</v>
      </c>
      <c r="H27" s="107"/>
      <c r="I27" s="107"/>
      <c r="J27" s="110">
        <v>163.5</v>
      </c>
      <c r="K27" s="22">
        <f t="shared" si="3"/>
        <v>181.697</v>
      </c>
      <c r="L27" s="114">
        <v>129.51</v>
      </c>
      <c r="M27" s="106">
        <v>24.12</v>
      </c>
      <c r="N27" s="107"/>
      <c r="O27" s="20">
        <f t="shared" si="4"/>
        <v>153.63</v>
      </c>
    </row>
    <row r="28" spans="1:15" ht="12.75">
      <c r="A28" s="14" t="s">
        <v>124</v>
      </c>
      <c r="B28" s="112">
        <v>321.3</v>
      </c>
      <c r="C28" s="106">
        <v>560.4</v>
      </c>
      <c r="D28" s="107">
        <v>12.7</v>
      </c>
      <c r="E28" s="20">
        <f t="shared" si="2"/>
        <v>869</v>
      </c>
      <c r="F28" s="112">
        <v>3332.2</v>
      </c>
      <c r="G28" s="106">
        <v>1969.9</v>
      </c>
      <c r="H28" s="107">
        <v>471.9</v>
      </c>
      <c r="I28" s="107"/>
      <c r="J28" s="110">
        <v>1836.5</v>
      </c>
      <c r="K28" s="22">
        <f t="shared" si="3"/>
        <v>3937.5</v>
      </c>
      <c r="L28" s="114">
        <v>387.9</v>
      </c>
      <c r="M28" s="106"/>
      <c r="N28" s="107"/>
      <c r="O28" s="20">
        <f t="shared" si="4"/>
        <v>387.9</v>
      </c>
    </row>
    <row r="29" spans="1:15" ht="12.75">
      <c r="A29" s="15" t="s">
        <v>63</v>
      </c>
      <c r="B29" s="112">
        <v>672.99</v>
      </c>
      <c r="C29" s="106">
        <v>38.79</v>
      </c>
      <c r="D29" s="108"/>
      <c r="E29" s="37">
        <f t="shared" si="2"/>
        <v>711.78</v>
      </c>
      <c r="F29" s="112">
        <v>1300.73</v>
      </c>
      <c r="G29" s="106">
        <v>785.58</v>
      </c>
      <c r="H29" s="107"/>
      <c r="I29" s="107">
        <v>32.6</v>
      </c>
      <c r="J29" s="110">
        <v>657.3</v>
      </c>
      <c r="K29" s="20">
        <f t="shared" si="3"/>
        <v>1461.61</v>
      </c>
      <c r="L29" s="114">
        <v>80</v>
      </c>
      <c r="M29" s="106">
        <v>40</v>
      </c>
      <c r="N29" s="107"/>
      <c r="O29" s="20">
        <f t="shared" si="4"/>
        <v>120</v>
      </c>
    </row>
    <row r="30" spans="1:15" ht="15.75" customHeight="1" thickBot="1">
      <c r="A30" s="3" t="s">
        <v>12</v>
      </c>
      <c r="B30" s="86">
        <f aca="true" t="shared" si="5" ref="B30:O30">SUM(B20:B29)</f>
        <v>11099.45</v>
      </c>
      <c r="C30" s="85">
        <f t="shared" si="5"/>
        <v>2479.18</v>
      </c>
      <c r="D30" s="82">
        <f t="shared" si="5"/>
        <v>1473.67</v>
      </c>
      <c r="E30" s="28">
        <f t="shared" si="5"/>
        <v>12104.960000000001</v>
      </c>
      <c r="F30" s="84">
        <f t="shared" si="5"/>
        <v>9284.64</v>
      </c>
      <c r="G30" s="92">
        <f t="shared" si="5"/>
        <v>11899.927</v>
      </c>
      <c r="H30" s="93">
        <f t="shared" si="5"/>
        <v>6522.94</v>
      </c>
      <c r="I30" s="93">
        <f t="shared" si="5"/>
        <v>1047.6</v>
      </c>
      <c r="J30" s="94">
        <f t="shared" si="5"/>
        <v>16443.64</v>
      </c>
      <c r="K30" s="86">
        <f t="shared" si="5"/>
        <v>12311.466999999999</v>
      </c>
      <c r="L30" s="86">
        <f t="shared" si="5"/>
        <v>1887.29</v>
      </c>
      <c r="M30" s="83">
        <f t="shared" si="5"/>
        <v>553.16</v>
      </c>
      <c r="N30" s="87">
        <f t="shared" si="5"/>
        <v>149</v>
      </c>
      <c r="O30" s="86">
        <f t="shared" si="5"/>
        <v>2291.45</v>
      </c>
    </row>
    <row r="31" spans="1:15" ht="12.75">
      <c r="A31" s="80" t="s">
        <v>32</v>
      </c>
      <c r="B31" s="22"/>
      <c r="C31" s="51"/>
      <c r="D31" s="40"/>
      <c r="E31" s="22"/>
      <c r="F31" s="22"/>
      <c r="G31" s="51"/>
      <c r="H31" s="7"/>
      <c r="I31" s="7"/>
      <c r="J31" s="61"/>
      <c r="K31" s="22"/>
      <c r="L31" s="22"/>
      <c r="M31" s="72"/>
      <c r="N31" s="51"/>
      <c r="O31" s="22"/>
    </row>
    <row r="32" spans="1:17" ht="12.75">
      <c r="A32" s="15" t="s">
        <v>64</v>
      </c>
      <c r="B32" s="23">
        <v>5413.4</v>
      </c>
      <c r="C32" s="49"/>
      <c r="D32" s="170">
        <v>3935</v>
      </c>
      <c r="E32" s="20">
        <f>B32+C32-D32</f>
        <v>1478.3999999999996</v>
      </c>
      <c r="F32" s="20">
        <v>2048</v>
      </c>
      <c r="G32" s="49">
        <v>407</v>
      </c>
      <c r="H32" s="5">
        <v>1200</v>
      </c>
      <c r="I32" s="5"/>
      <c r="J32" s="66">
        <v>2324</v>
      </c>
      <c r="K32" s="35">
        <f>(F32+G32+H32+I32-J32)</f>
        <v>1331</v>
      </c>
      <c r="L32" s="20">
        <v>769.98</v>
      </c>
      <c r="M32" s="70">
        <v>354</v>
      </c>
      <c r="N32" s="49"/>
      <c r="O32" s="20">
        <f>L32+M32-N32</f>
        <v>1123.98</v>
      </c>
      <c r="Q32" s="169"/>
    </row>
    <row r="33" spans="1:15" ht="15.75" customHeight="1" thickBot="1">
      <c r="A33" s="3" t="s">
        <v>12</v>
      </c>
      <c r="B33" s="21">
        <f aca="true" t="shared" si="6" ref="B33:O33">B32</f>
        <v>5413.4</v>
      </c>
      <c r="C33" s="50">
        <f t="shared" si="6"/>
        <v>0</v>
      </c>
      <c r="D33" s="41">
        <f t="shared" si="6"/>
        <v>3935</v>
      </c>
      <c r="E33" s="21">
        <f t="shared" si="6"/>
        <v>1478.3999999999996</v>
      </c>
      <c r="F33" s="21">
        <f t="shared" si="6"/>
        <v>2048</v>
      </c>
      <c r="G33" s="50">
        <f t="shared" si="6"/>
        <v>407</v>
      </c>
      <c r="H33" s="6">
        <f t="shared" si="6"/>
        <v>1200</v>
      </c>
      <c r="I33" s="6">
        <f t="shared" si="6"/>
        <v>0</v>
      </c>
      <c r="J33" s="62">
        <f t="shared" si="6"/>
        <v>2324</v>
      </c>
      <c r="K33" s="21">
        <f t="shared" si="6"/>
        <v>1331</v>
      </c>
      <c r="L33" s="21">
        <f t="shared" si="6"/>
        <v>769.98</v>
      </c>
      <c r="M33" s="71">
        <f t="shared" si="6"/>
        <v>354</v>
      </c>
      <c r="N33" s="50">
        <f t="shared" si="6"/>
        <v>0</v>
      </c>
      <c r="O33" s="21">
        <f t="shared" si="6"/>
        <v>1123.98</v>
      </c>
    </row>
    <row r="34" spans="1:15" ht="12.75">
      <c r="A34" s="81" t="s">
        <v>18</v>
      </c>
      <c r="B34" s="27"/>
      <c r="C34" s="54"/>
      <c r="D34" s="42"/>
      <c r="E34" s="27"/>
      <c r="F34" s="27"/>
      <c r="G34" s="54"/>
      <c r="H34" s="8"/>
      <c r="I34" s="8"/>
      <c r="J34" s="63"/>
      <c r="K34" s="27"/>
      <c r="L34" s="27"/>
      <c r="M34" s="89"/>
      <c r="N34" s="54"/>
      <c r="O34" s="27"/>
    </row>
    <row r="35" spans="1:15" ht="12.75">
      <c r="A35" s="88" t="s">
        <v>30</v>
      </c>
      <c r="B35" s="124">
        <v>618</v>
      </c>
      <c r="C35" s="116">
        <v>153</v>
      </c>
      <c r="D35" s="120"/>
      <c r="E35" s="29">
        <f>B35+C35-D35</f>
        <v>771</v>
      </c>
      <c r="F35" s="124">
        <v>278</v>
      </c>
      <c r="G35" s="116">
        <v>1410</v>
      </c>
      <c r="H35" s="120">
        <v>599</v>
      </c>
      <c r="I35" s="120"/>
      <c r="J35" s="120">
        <v>1873</v>
      </c>
      <c r="K35" s="29">
        <f>F35+G35+H35+I35-J35</f>
        <v>414</v>
      </c>
      <c r="L35" s="124">
        <v>331</v>
      </c>
      <c r="M35" s="116">
        <v>30</v>
      </c>
      <c r="N35" s="120"/>
      <c r="O35" s="29">
        <f>L35+M35-N35</f>
        <v>361</v>
      </c>
    </row>
    <row r="36" spans="1:15" ht="12.75">
      <c r="A36" s="88" t="s">
        <v>19</v>
      </c>
      <c r="B36" s="125">
        <v>276.18</v>
      </c>
      <c r="C36" s="116">
        <v>102.65</v>
      </c>
      <c r="D36" s="117">
        <v>63.07</v>
      </c>
      <c r="E36" s="30">
        <f>B36+C36-D36</f>
        <v>315.76000000000005</v>
      </c>
      <c r="F36" s="125">
        <v>20.27</v>
      </c>
      <c r="G36" s="116">
        <v>680.62</v>
      </c>
      <c r="H36" s="117">
        <v>252.07</v>
      </c>
      <c r="I36" s="117"/>
      <c r="J36" s="117">
        <v>745.07</v>
      </c>
      <c r="K36" s="30">
        <f>F36+G36+H36+I36-J36</f>
        <v>207.89</v>
      </c>
      <c r="L36" s="125">
        <v>753.77</v>
      </c>
      <c r="M36" s="116">
        <v>21.5</v>
      </c>
      <c r="N36" s="117"/>
      <c r="O36" s="30">
        <f>L36+M36-N36</f>
        <v>775.27</v>
      </c>
    </row>
    <row r="37" spans="1:15" ht="12.75">
      <c r="A37" s="88" t="s">
        <v>20</v>
      </c>
      <c r="B37" s="125">
        <v>456</v>
      </c>
      <c r="C37" s="116">
        <v>31</v>
      </c>
      <c r="D37" s="117">
        <v>19</v>
      </c>
      <c r="E37" s="30">
        <f aca="true" t="shared" si="7" ref="E37:E54">B37+C37-D37</f>
        <v>468</v>
      </c>
      <c r="F37" s="125">
        <v>1355</v>
      </c>
      <c r="G37" s="116">
        <v>1834</v>
      </c>
      <c r="H37" s="117">
        <v>1655</v>
      </c>
      <c r="I37" s="117"/>
      <c r="J37" s="117">
        <v>4114</v>
      </c>
      <c r="K37" s="30">
        <f aca="true" t="shared" si="8" ref="K37:K53">F37+G37+H37+I37-J37</f>
        <v>730</v>
      </c>
      <c r="L37" s="125">
        <v>160</v>
      </c>
      <c r="M37" s="116"/>
      <c r="N37" s="117"/>
      <c r="O37" s="30">
        <f aca="true" t="shared" si="9" ref="O37:O53">L37+M37-N37</f>
        <v>160</v>
      </c>
    </row>
    <row r="38" spans="1:15" ht="12.75">
      <c r="A38" s="115" t="s">
        <v>125</v>
      </c>
      <c r="B38" s="125">
        <v>2514</v>
      </c>
      <c r="C38" s="116">
        <v>99</v>
      </c>
      <c r="D38" s="117">
        <v>1960</v>
      </c>
      <c r="E38" s="30">
        <f t="shared" si="7"/>
        <v>653</v>
      </c>
      <c r="F38" s="125">
        <v>456</v>
      </c>
      <c r="G38" s="116">
        <v>1278</v>
      </c>
      <c r="H38" s="117"/>
      <c r="I38" s="117">
        <v>1500</v>
      </c>
      <c r="J38" s="117">
        <v>1746</v>
      </c>
      <c r="K38" s="30">
        <f t="shared" si="8"/>
        <v>1488</v>
      </c>
      <c r="L38" s="125">
        <v>609</v>
      </c>
      <c r="M38" s="116"/>
      <c r="N38" s="117"/>
      <c r="O38" s="30">
        <f t="shared" si="9"/>
        <v>609</v>
      </c>
    </row>
    <row r="39" spans="1:15" ht="12.75">
      <c r="A39" s="88" t="s">
        <v>111</v>
      </c>
      <c r="B39" s="125">
        <v>1017.13</v>
      </c>
      <c r="C39" s="116">
        <v>179.11</v>
      </c>
      <c r="D39" s="117">
        <v>50.18</v>
      </c>
      <c r="E39" s="30">
        <f t="shared" si="7"/>
        <v>1146.06</v>
      </c>
      <c r="F39" s="125">
        <v>2063.85</v>
      </c>
      <c r="G39" s="116">
        <v>4425.34</v>
      </c>
      <c r="H39" s="117">
        <v>1221.6</v>
      </c>
      <c r="I39" s="117"/>
      <c r="J39" s="117">
        <v>5229.83</v>
      </c>
      <c r="K39" s="30">
        <f t="shared" si="8"/>
        <v>2480.960000000001</v>
      </c>
      <c r="L39" s="125">
        <v>238.79</v>
      </c>
      <c r="M39" s="116"/>
      <c r="N39" s="117"/>
      <c r="O39" s="30">
        <f t="shared" si="9"/>
        <v>238.79</v>
      </c>
    </row>
    <row r="40" spans="1:15" ht="12.75">
      <c r="A40" s="88" t="s">
        <v>21</v>
      </c>
      <c r="B40" s="125">
        <v>223</v>
      </c>
      <c r="C40" s="116">
        <v>41</v>
      </c>
      <c r="D40" s="117">
        <v>15</v>
      </c>
      <c r="E40" s="30">
        <f t="shared" si="7"/>
        <v>249</v>
      </c>
      <c r="F40" s="125">
        <v>170</v>
      </c>
      <c r="G40" s="116">
        <v>575</v>
      </c>
      <c r="H40" s="117">
        <v>490</v>
      </c>
      <c r="I40" s="117"/>
      <c r="J40" s="117">
        <v>919</v>
      </c>
      <c r="K40" s="30">
        <f t="shared" si="8"/>
        <v>316</v>
      </c>
      <c r="L40" s="125">
        <v>73</v>
      </c>
      <c r="M40" s="116">
        <v>2</v>
      </c>
      <c r="N40" s="117"/>
      <c r="O40" s="30">
        <f t="shared" si="9"/>
        <v>75</v>
      </c>
    </row>
    <row r="41" spans="1:15" ht="12.75">
      <c r="A41" s="123" t="s">
        <v>112</v>
      </c>
      <c r="B41" s="126">
        <v>225</v>
      </c>
      <c r="C41" s="118">
        <v>27</v>
      </c>
      <c r="D41" s="10">
        <v>7</v>
      </c>
      <c r="E41" s="30">
        <f t="shared" si="7"/>
        <v>245</v>
      </c>
      <c r="F41" s="126">
        <v>255</v>
      </c>
      <c r="G41" s="118">
        <v>1912</v>
      </c>
      <c r="H41" s="10"/>
      <c r="I41" s="10"/>
      <c r="J41" s="10">
        <v>1895</v>
      </c>
      <c r="K41" s="30">
        <f t="shared" si="8"/>
        <v>272</v>
      </c>
      <c r="L41" s="126">
        <v>890</v>
      </c>
      <c r="M41" s="118">
        <v>26</v>
      </c>
      <c r="N41" s="117"/>
      <c r="O41" s="30">
        <f t="shared" si="9"/>
        <v>916</v>
      </c>
    </row>
    <row r="42" spans="1:15" ht="12.75">
      <c r="A42" s="88" t="s">
        <v>29</v>
      </c>
      <c r="B42" s="124">
        <v>1494</v>
      </c>
      <c r="C42" s="119">
        <v>71</v>
      </c>
      <c r="D42" s="120">
        <v>55</v>
      </c>
      <c r="E42" s="29">
        <f t="shared" si="7"/>
        <v>1510</v>
      </c>
      <c r="F42" s="125">
        <v>352</v>
      </c>
      <c r="G42" s="116">
        <v>470</v>
      </c>
      <c r="H42" s="117"/>
      <c r="I42" s="117"/>
      <c r="J42" s="117">
        <v>491</v>
      </c>
      <c r="K42" s="29">
        <f t="shared" si="8"/>
        <v>331</v>
      </c>
      <c r="L42" s="125">
        <v>448</v>
      </c>
      <c r="M42" s="116">
        <v>10</v>
      </c>
      <c r="N42" s="117"/>
      <c r="O42" s="29">
        <f t="shared" si="9"/>
        <v>458</v>
      </c>
    </row>
    <row r="43" spans="1:15" ht="12.75">
      <c r="A43" s="88" t="s">
        <v>22</v>
      </c>
      <c r="B43" s="126">
        <v>456.44</v>
      </c>
      <c r="C43" s="118">
        <v>155.12</v>
      </c>
      <c r="D43" s="10">
        <v>369.02</v>
      </c>
      <c r="E43" s="29">
        <f t="shared" si="7"/>
        <v>242.53999999999996</v>
      </c>
      <c r="F43" s="126">
        <v>86.36</v>
      </c>
      <c r="G43" s="118">
        <v>856.77</v>
      </c>
      <c r="H43" s="10"/>
      <c r="I43" s="10">
        <v>250</v>
      </c>
      <c r="J43" s="10">
        <v>1097.99</v>
      </c>
      <c r="K43" s="29">
        <f t="shared" si="8"/>
        <v>95.1400000000001</v>
      </c>
      <c r="L43" s="126">
        <v>481.79</v>
      </c>
      <c r="M43" s="118">
        <v>65</v>
      </c>
      <c r="N43" s="117"/>
      <c r="O43" s="29">
        <f t="shared" si="9"/>
        <v>546.79</v>
      </c>
    </row>
    <row r="44" spans="1:15" ht="12.75">
      <c r="A44" s="88" t="s">
        <v>53</v>
      </c>
      <c r="B44" s="127">
        <v>692</v>
      </c>
      <c r="C44" s="121">
        <v>90</v>
      </c>
      <c r="D44" s="91">
        <v>254</v>
      </c>
      <c r="E44" s="30">
        <f t="shared" si="7"/>
        <v>528</v>
      </c>
      <c r="F44" s="127">
        <v>103</v>
      </c>
      <c r="G44" s="121">
        <v>367</v>
      </c>
      <c r="H44" s="91"/>
      <c r="I44" s="91">
        <v>178</v>
      </c>
      <c r="J44" s="91">
        <v>447</v>
      </c>
      <c r="K44" s="30">
        <f t="shared" si="8"/>
        <v>201</v>
      </c>
      <c r="L44" s="127">
        <v>220</v>
      </c>
      <c r="M44" s="121">
        <v>10</v>
      </c>
      <c r="N44" s="117"/>
      <c r="O44" s="30">
        <f t="shared" si="9"/>
        <v>230</v>
      </c>
    </row>
    <row r="45" spans="1:15" ht="12.75">
      <c r="A45" s="88" t="s">
        <v>54</v>
      </c>
      <c r="B45" s="125">
        <v>1077</v>
      </c>
      <c r="C45" s="128">
        <v>206</v>
      </c>
      <c r="D45" s="122">
        <v>83</v>
      </c>
      <c r="E45" s="30">
        <f t="shared" si="7"/>
        <v>1200</v>
      </c>
      <c r="F45" s="125">
        <v>621</v>
      </c>
      <c r="G45" s="116">
        <v>1222</v>
      </c>
      <c r="H45" s="117"/>
      <c r="I45" s="117"/>
      <c r="J45" s="117">
        <v>1028</v>
      </c>
      <c r="K45" s="30">
        <f t="shared" si="8"/>
        <v>815</v>
      </c>
      <c r="L45" s="125">
        <v>218</v>
      </c>
      <c r="M45" s="116">
        <v>100</v>
      </c>
      <c r="N45" s="117"/>
      <c r="O45" s="30">
        <f t="shared" si="9"/>
        <v>318</v>
      </c>
    </row>
    <row r="46" spans="1:15" ht="12.75">
      <c r="A46" s="88" t="s">
        <v>31</v>
      </c>
      <c r="B46" s="126">
        <v>1797</v>
      </c>
      <c r="C46" s="118">
        <v>32</v>
      </c>
      <c r="D46" s="10">
        <v>61</v>
      </c>
      <c r="E46" s="30">
        <f>B46+C46-D46</f>
        <v>1768</v>
      </c>
      <c r="F46" s="126">
        <v>973</v>
      </c>
      <c r="G46" s="118">
        <v>1233</v>
      </c>
      <c r="H46" s="10">
        <v>61</v>
      </c>
      <c r="I46" s="10"/>
      <c r="J46" s="10">
        <v>1616</v>
      </c>
      <c r="K46" s="30">
        <f t="shared" si="8"/>
        <v>651</v>
      </c>
      <c r="L46" s="126">
        <v>648</v>
      </c>
      <c r="M46" s="118"/>
      <c r="N46" s="117"/>
      <c r="O46" s="30">
        <f t="shared" si="9"/>
        <v>648</v>
      </c>
    </row>
    <row r="47" spans="1:15" ht="12.75">
      <c r="A47" s="88" t="s">
        <v>113</v>
      </c>
      <c r="B47" s="125">
        <v>1042.81</v>
      </c>
      <c r="C47" s="116">
        <v>52.696</v>
      </c>
      <c r="D47" s="117">
        <v>33.393</v>
      </c>
      <c r="E47" s="30">
        <f t="shared" si="7"/>
        <v>1062.1129999999998</v>
      </c>
      <c r="F47" s="125">
        <v>61.883</v>
      </c>
      <c r="G47" s="116">
        <v>1125.473</v>
      </c>
      <c r="H47" s="117">
        <v>299.996</v>
      </c>
      <c r="I47" s="117"/>
      <c r="J47" s="117">
        <v>1271.681</v>
      </c>
      <c r="K47" s="30">
        <f t="shared" si="8"/>
        <v>215.67099999999982</v>
      </c>
      <c r="L47" s="125">
        <v>468.521</v>
      </c>
      <c r="M47" s="116"/>
      <c r="N47" s="117"/>
      <c r="O47" s="30">
        <f t="shared" si="9"/>
        <v>468.521</v>
      </c>
    </row>
    <row r="48" spans="1:15" ht="12.75">
      <c r="A48" s="88" t="s">
        <v>114</v>
      </c>
      <c r="B48" s="125">
        <v>715</v>
      </c>
      <c r="C48" s="116">
        <v>4</v>
      </c>
      <c r="D48" s="117">
        <v>9</v>
      </c>
      <c r="E48" s="30">
        <f t="shared" si="7"/>
        <v>710</v>
      </c>
      <c r="F48" s="125">
        <v>62</v>
      </c>
      <c r="G48" s="116">
        <v>2308</v>
      </c>
      <c r="H48" s="117">
        <v>1370</v>
      </c>
      <c r="I48" s="117"/>
      <c r="J48" s="117">
        <v>3299</v>
      </c>
      <c r="K48" s="30">
        <f t="shared" si="8"/>
        <v>441</v>
      </c>
      <c r="L48" s="125">
        <v>123</v>
      </c>
      <c r="M48" s="116">
        <v>2</v>
      </c>
      <c r="N48" s="117"/>
      <c r="O48" s="30">
        <f t="shared" si="9"/>
        <v>125</v>
      </c>
    </row>
    <row r="49" spans="1:15" ht="12.75">
      <c r="A49" s="88" t="s">
        <v>27</v>
      </c>
      <c r="B49" s="126">
        <v>533</v>
      </c>
      <c r="C49" s="118">
        <v>207</v>
      </c>
      <c r="D49" s="10">
        <v>133</v>
      </c>
      <c r="E49" s="30">
        <f t="shared" si="7"/>
        <v>607</v>
      </c>
      <c r="F49" s="126">
        <v>1704</v>
      </c>
      <c r="G49" s="118">
        <v>1891</v>
      </c>
      <c r="H49" s="10"/>
      <c r="I49" s="10"/>
      <c r="J49" s="10">
        <v>1463</v>
      </c>
      <c r="K49" s="30">
        <f t="shared" si="8"/>
        <v>2132</v>
      </c>
      <c r="L49" s="126">
        <v>676</v>
      </c>
      <c r="M49" s="118">
        <v>25</v>
      </c>
      <c r="N49" s="117"/>
      <c r="O49" s="30">
        <f t="shared" si="9"/>
        <v>701</v>
      </c>
    </row>
    <row r="50" spans="1:15" ht="12.75">
      <c r="A50" s="88" t="s">
        <v>115</v>
      </c>
      <c r="B50" s="125">
        <v>2427</v>
      </c>
      <c r="C50" s="116">
        <v>54</v>
      </c>
      <c r="D50" s="117">
        <v>34</v>
      </c>
      <c r="E50" s="30">
        <f t="shared" si="7"/>
        <v>2447</v>
      </c>
      <c r="F50" s="125">
        <v>2810</v>
      </c>
      <c r="G50" s="116">
        <v>2175</v>
      </c>
      <c r="H50" s="117"/>
      <c r="I50" s="117"/>
      <c r="J50" s="117">
        <v>2378</v>
      </c>
      <c r="K50" s="30">
        <f t="shared" si="8"/>
        <v>2607</v>
      </c>
      <c r="L50" s="125">
        <v>337</v>
      </c>
      <c r="M50" s="116">
        <v>72</v>
      </c>
      <c r="N50" s="117"/>
      <c r="O50" s="30">
        <f t="shared" si="9"/>
        <v>409</v>
      </c>
    </row>
    <row r="51" spans="1:15" ht="12.75">
      <c r="A51" s="88" t="s">
        <v>116</v>
      </c>
      <c r="B51" s="125">
        <v>1854</v>
      </c>
      <c r="C51" s="116">
        <v>1044</v>
      </c>
      <c r="D51" s="117">
        <v>54</v>
      </c>
      <c r="E51" s="30">
        <f t="shared" si="7"/>
        <v>2844</v>
      </c>
      <c r="F51" s="125">
        <v>710</v>
      </c>
      <c r="G51" s="116">
        <v>1276</v>
      </c>
      <c r="H51" s="117"/>
      <c r="I51" s="117"/>
      <c r="J51" s="117">
        <v>1564</v>
      </c>
      <c r="K51" s="30">
        <f t="shared" si="8"/>
        <v>422</v>
      </c>
      <c r="L51" s="125">
        <v>504</v>
      </c>
      <c r="M51" s="116"/>
      <c r="N51" s="117"/>
      <c r="O51" s="30">
        <f t="shared" si="9"/>
        <v>504</v>
      </c>
    </row>
    <row r="52" spans="1:15" ht="12.75">
      <c r="A52" s="88" t="s">
        <v>117</v>
      </c>
      <c r="B52" s="125">
        <v>843</v>
      </c>
      <c r="C52" s="116">
        <v>70</v>
      </c>
      <c r="D52" s="117">
        <v>25</v>
      </c>
      <c r="E52" s="30">
        <f t="shared" si="7"/>
        <v>888</v>
      </c>
      <c r="F52" s="125">
        <v>957</v>
      </c>
      <c r="G52" s="116">
        <v>2408</v>
      </c>
      <c r="H52" s="117"/>
      <c r="I52" s="117"/>
      <c r="J52" s="117">
        <v>2267</v>
      </c>
      <c r="K52" s="30">
        <f t="shared" si="8"/>
        <v>1098</v>
      </c>
      <c r="L52" s="125">
        <v>1030</v>
      </c>
      <c r="M52" s="116">
        <v>70</v>
      </c>
      <c r="N52" s="117"/>
      <c r="O52" s="30">
        <f t="shared" si="9"/>
        <v>1100</v>
      </c>
    </row>
    <row r="53" spans="1:15" ht="12.75">
      <c r="A53" s="88" t="s">
        <v>28</v>
      </c>
      <c r="B53" s="126">
        <v>659</v>
      </c>
      <c r="C53" s="118">
        <v>47</v>
      </c>
      <c r="D53" s="10">
        <v>50</v>
      </c>
      <c r="E53" s="30">
        <f t="shared" si="7"/>
        <v>656</v>
      </c>
      <c r="F53" s="126">
        <v>987</v>
      </c>
      <c r="G53" s="118">
        <v>3775</v>
      </c>
      <c r="H53" s="10"/>
      <c r="I53" s="10"/>
      <c r="J53" s="10">
        <v>3312</v>
      </c>
      <c r="K53" s="30">
        <f t="shared" si="8"/>
        <v>1450</v>
      </c>
      <c r="L53" s="126">
        <v>347</v>
      </c>
      <c r="M53" s="118">
        <v>42</v>
      </c>
      <c r="N53" s="117"/>
      <c r="O53" s="30">
        <f t="shared" si="9"/>
        <v>389</v>
      </c>
    </row>
    <row r="54" spans="1:15" ht="12.75">
      <c r="A54" s="88" t="s">
        <v>118</v>
      </c>
      <c r="B54" s="125">
        <v>1057</v>
      </c>
      <c r="C54" s="116">
        <v>114</v>
      </c>
      <c r="D54" s="117">
        <v>134</v>
      </c>
      <c r="E54" s="30">
        <f t="shared" si="7"/>
        <v>1037</v>
      </c>
      <c r="F54" s="125">
        <v>227</v>
      </c>
      <c r="G54" s="116">
        <v>2171</v>
      </c>
      <c r="H54" s="117"/>
      <c r="I54" s="117">
        <v>100</v>
      </c>
      <c r="J54" s="117">
        <v>2321</v>
      </c>
      <c r="K54" s="30">
        <f>F54+G54+H54+I54-J54</f>
        <v>177</v>
      </c>
      <c r="L54" s="125">
        <v>1548</v>
      </c>
      <c r="M54" s="116">
        <v>41</v>
      </c>
      <c r="N54" s="117"/>
      <c r="O54" s="30">
        <f>L54+M54-N54</f>
        <v>1589</v>
      </c>
    </row>
    <row r="55" spans="1:15" ht="12.75">
      <c r="A55" s="88" t="s">
        <v>23</v>
      </c>
      <c r="B55" s="125">
        <v>215</v>
      </c>
      <c r="C55" s="116">
        <v>58</v>
      </c>
      <c r="D55" s="117">
        <v>28</v>
      </c>
      <c r="E55" s="30">
        <f>B55+C55-D55</f>
        <v>245</v>
      </c>
      <c r="F55" s="125">
        <v>26</v>
      </c>
      <c r="G55" s="116">
        <v>346</v>
      </c>
      <c r="H55" s="117"/>
      <c r="I55" s="117"/>
      <c r="J55" s="117">
        <v>266</v>
      </c>
      <c r="K55" s="30">
        <f>F55+G55+H55+I55-J55</f>
        <v>106</v>
      </c>
      <c r="L55" s="125">
        <v>211</v>
      </c>
      <c r="M55" s="116">
        <v>5</v>
      </c>
      <c r="N55" s="117"/>
      <c r="O55" s="36">
        <f>L55+M55-N55</f>
        <v>216</v>
      </c>
    </row>
    <row r="56" spans="1:15" ht="12.75">
      <c r="A56" s="88" t="s">
        <v>24</v>
      </c>
      <c r="B56" s="126">
        <v>453</v>
      </c>
      <c r="C56" s="118">
        <v>143</v>
      </c>
      <c r="D56" s="10">
        <v>42</v>
      </c>
      <c r="E56" s="30">
        <f>B56+C56-D56</f>
        <v>554</v>
      </c>
      <c r="F56" s="126">
        <v>371</v>
      </c>
      <c r="G56" s="118">
        <v>1118</v>
      </c>
      <c r="H56" s="10"/>
      <c r="I56" s="10"/>
      <c r="J56" s="10">
        <v>1198</v>
      </c>
      <c r="K56" s="30">
        <f>F56+G56+H56+I56-J56</f>
        <v>291</v>
      </c>
      <c r="L56" s="126">
        <v>550</v>
      </c>
      <c r="M56" s="118"/>
      <c r="N56" s="117"/>
      <c r="O56" s="30">
        <f>L56+M56-N56</f>
        <v>550</v>
      </c>
    </row>
    <row r="57" spans="1:15" ht="12.75">
      <c r="A57" s="88" t="s">
        <v>55</v>
      </c>
      <c r="B57" s="125">
        <v>1086</v>
      </c>
      <c r="C57" s="116">
        <v>165</v>
      </c>
      <c r="D57" s="117">
        <v>92</v>
      </c>
      <c r="E57" s="30">
        <f>B57+C57-D57</f>
        <v>1159</v>
      </c>
      <c r="F57" s="125">
        <v>561</v>
      </c>
      <c r="G57" s="116">
        <v>1737</v>
      </c>
      <c r="H57" s="117"/>
      <c r="I57" s="117"/>
      <c r="J57" s="117">
        <v>1841</v>
      </c>
      <c r="K57" s="30">
        <f>F57+G57+H57+I57-J57</f>
        <v>457</v>
      </c>
      <c r="L57" s="125">
        <v>530</v>
      </c>
      <c r="M57" s="116">
        <v>30</v>
      </c>
      <c r="N57" s="117"/>
      <c r="O57" s="30">
        <f>L57+M57-N57</f>
        <v>560</v>
      </c>
    </row>
    <row r="58" spans="1:15" ht="12.75">
      <c r="A58" s="88" t="s">
        <v>119</v>
      </c>
      <c r="B58" s="125">
        <v>403</v>
      </c>
      <c r="C58" s="116">
        <v>60</v>
      </c>
      <c r="D58" s="117"/>
      <c r="E58" s="30">
        <f>B58+C58-D58</f>
        <v>463</v>
      </c>
      <c r="F58" s="125">
        <v>832</v>
      </c>
      <c r="G58" s="116">
        <v>1561</v>
      </c>
      <c r="H58" s="117"/>
      <c r="I58" s="117"/>
      <c r="J58" s="117">
        <v>1489</v>
      </c>
      <c r="K58" s="30">
        <f>F58+G58+H58+I58-J58</f>
        <v>904</v>
      </c>
      <c r="L58" s="125">
        <v>379</v>
      </c>
      <c r="M58" s="116">
        <v>2</v>
      </c>
      <c r="N58" s="117"/>
      <c r="O58" s="30">
        <f>L58+M58-N58</f>
        <v>381</v>
      </c>
    </row>
    <row r="59" spans="1:15" ht="17.25" customHeight="1" thickBot="1">
      <c r="A59" s="17" t="s">
        <v>12</v>
      </c>
      <c r="B59" s="32">
        <f>SUM(B35:B58)</f>
        <v>22133.559999999998</v>
      </c>
      <c r="C59" s="55">
        <f>SUM(C35:C58)</f>
        <v>3205.576</v>
      </c>
      <c r="D59" s="46">
        <f>SUM(D35:D58)</f>
        <v>3570.663</v>
      </c>
      <c r="E59" s="32">
        <f>SUM(E35:E58)</f>
        <v>21768.472999999998</v>
      </c>
      <c r="F59" s="32">
        <f>SUM(F35:F58)</f>
        <v>16042.363</v>
      </c>
      <c r="G59" s="55">
        <f aca="true" t="shared" si="10" ref="G59:O59">SUM(G35:G58)</f>
        <v>38155.203</v>
      </c>
      <c r="H59" s="18">
        <f t="shared" si="10"/>
        <v>5948.666</v>
      </c>
      <c r="I59" s="18">
        <f t="shared" si="10"/>
        <v>2028</v>
      </c>
      <c r="J59" s="67">
        <f t="shared" si="10"/>
        <v>43871.571</v>
      </c>
      <c r="K59" s="32">
        <f t="shared" si="10"/>
        <v>18302.661</v>
      </c>
      <c r="L59" s="32">
        <f t="shared" si="10"/>
        <v>11774.871</v>
      </c>
      <c r="M59" s="90">
        <f t="shared" si="10"/>
        <v>553.5</v>
      </c>
      <c r="N59" s="55">
        <f t="shared" si="10"/>
        <v>0</v>
      </c>
      <c r="O59" s="32">
        <f t="shared" si="10"/>
        <v>12328.371</v>
      </c>
    </row>
    <row r="60" spans="1:15" ht="12.75">
      <c r="A60" s="79" t="s">
        <v>26</v>
      </c>
      <c r="B60" s="95"/>
      <c r="C60" s="96"/>
      <c r="D60" s="97"/>
      <c r="E60" s="95"/>
      <c r="F60" s="95"/>
      <c r="G60" s="96"/>
      <c r="H60" s="98"/>
      <c r="I60" s="98"/>
      <c r="J60" s="99"/>
      <c r="K60" s="95"/>
      <c r="L60" s="95"/>
      <c r="M60" s="100"/>
      <c r="N60" s="96"/>
      <c r="O60" s="95"/>
    </row>
    <row r="61" spans="1:15" ht="12.75" customHeight="1">
      <c r="A61" s="161" t="s">
        <v>69</v>
      </c>
      <c r="B61" s="162">
        <v>165.85662</v>
      </c>
      <c r="C61" s="163">
        <v>306.61861</v>
      </c>
      <c r="D61" s="164">
        <v>150.7609</v>
      </c>
      <c r="E61" s="101">
        <f>B61+C61-D61</f>
        <v>321.71433</v>
      </c>
      <c r="F61" s="165">
        <v>2.6334400000000002</v>
      </c>
      <c r="G61" s="165">
        <v>534.678</v>
      </c>
      <c r="H61" s="166">
        <v>913.348</v>
      </c>
      <c r="I61" s="166">
        <v>98.78439999999999</v>
      </c>
      <c r="J61" s="133">
        <v>1512.0265</v>
      </c>
      <c r="K61" s="101">
        <f>F61+G61+H61+I61-J61</f>
        <v>37.41733999999997</v>
      </c>
      <c r="L61" s="165">
        <v>590.579</v>
      </c>
      <c r="M61" s="165">
        <v>9.421</v>
      </c>
      <c r="N61" s="164">
        <v>77.514</v>
      </c>
      <c r="O61" s="102">
        <f>L61+M61-N61</f>
        <v>522.486</v>
      </c>
    </row>
    <row r="62" spans="1:15" ht="12.75" customHeight="1">
      <c r="A62" s="129" t="s">
        <v>70</v>
      </c>
      <c r="B62" s="130">
        <v>1077.64322</v>
      </c>
      <c r="C62" s="131">
        <v>579.6456</v>
      </c>
      <c r="D62" s="132">
        <v>511.44</v>
      </c>
      <c r="E62" s="103">
        <f aca="true" t="shared" si="11" ref="E62:E125">B62+C62-D62</f>
        <v>1145.8488199999997</v>
      </c>
      <c r="F62" s="136">
        <v>101.82621</v>
      </c>
      <c r="G62" s="137">
        <v>480.59472</v>
      </c>
      <c r="H62" s="138">
        <v>0</v>
      </c>
      <c r="I62" s="138">
        <v>12.1</v>
      </c>
      <c r="J62" s="139">
        <v>381.07</v>
      </c>
      <c r="K62" s="103">
        <f aca="true" t="shared" si="12" ref="K62:K125">F62+G62+H62+I62-J62</f>
        <v>213.45093000000003</v>
      </c>
      <c r="L62" s="131">
        <v>102.437</v>
      </c>
      <c r="M62" s="140">
        <v>188.09534</v>
      </c>
      <c r="N62" s="132">
        <v>48.029</v>
      </c>
      <c r="O62" s="104">
        <f aca="true" t="shared" si="13" ref="O62:O125">L62+M62-N62</f>
        <v>242.50333999999998</v>
      </c>
    </row>
    <row r="63" spans="1:15" ht="12.75" customHeight="1">
      <c r="A63" s="129" t="s">
        <v>33</v>
      </c>
      <c r="B63" s="20">
        <v>470.4423</v>
      </c>
      <c r="C63" s="49">
        <v>1109.29505</v>
      </c>
      <c r="D63" s="45">
        <v>92.49211</v>
      </c>
      <c r="E63" s="103">
        <f t="shared" si="11"/>
        <v>1487.24524</v>
      </c>
      <c r="F63" s="141">
        <v>324.71563000000003</v>
      </c>
      <c r="G63" s="141">
        <v>307.27406</v>
      </c>
      <c r="H63" s="142">
        <v>0</v>
      </c>
      <c r="I63" s="142">
        <v>154.1826</v>
      </c>
      <c r="J63" s="45">
        <v>284.471</v>
      </c>
      <c r="K63" s="103">
        <f t="shared" si="12"/>
        <v>501.7012900000001</v>
      </c>
      <c r="L63" s="141">
        <v>12.222</v>
      </c>
      <c r="M63" s="141">
        <v>8.445</v>
      </c>
      <c r="N63" s="45">
        <v>0</v>
      </c>
      <c r="O63" s="104">
        <f t="shared" si="13"/>
        <v>20.667</v>
      </c>
    </row>
    <row r="64" spans="1:15" ht="12.75" customHeight="1">
      <c r="A64" s="129" t="s">
        <v>71</v>
      </c>
      <c r="B64" s="20">
        <v>733.02016</v>
      </c>
      <c r="C64" s="49">
        <v>760.17213</v>
      </c>
      <c r="D64" s="45">
        <v>593.70201</v>
      </c>
      <c r="E64" s="103">
        <f t="shared" si="11"/>
        <v>899.49028</v>
      </c>
      <c r="F64" s="141">
        <v>423.67859999999996</v>
      </c>
      <c r="G64" s="141">
        <v>1569.14111</v>
      </c>
      <c r="H64" s="142">
        <v>500</v>
      </c>
      <c r="I64" s="142">
        <v>0</v>
      </c>
      <c r="J64" s="45">
        <v>1855.56548</v>
      </c>
      <c r="K64" s="103">
        <f t="shared" si="12"/>
        <v>637.2542299999998</v>
      </c>
      <c r="L64" s="141">
        <v>269.5</v>
      </c>
      <c r="M64" s="141">
        <v>5.5</v>
      </c>
      <c r="N64" s="45">
        <v>0</v>
      </c>
      <c r="O64" s="104">
        <f t="shared" si="13"/>
        <v>275</v>
      </c>
    </row>
    <row r="65" spans="1:15" ht="12.75" customHeight="1">
      <c r="A65" s="129" t="s">
        <v>72</v>
      </c>
      <c r="B65" s="20">
        <v>508.04977</v>
      </c>
      <c r="C65" s="49">
        <v>422.62475</v>
      </c>
      <c r="D65" s="45">
        <v>501.73064</v>
      </c>
      <c r="E65" s="103">
        <f t="shared" si="11"/>
        <v>428.94388000000004</v>
      </c>
      <c r="F65" s="141">
        <v>1510.6207</v>
      </c>
      <c r="G65" s="143">
        <v>1012.479</v>
      </c>
      <c r="H65" s="142">
        <v>381.92662</v>
      </c>
      <c r="I65" s="142">
        <v>3370.8583799999997</v>
      </c>
      <c r="J65" s="45">
        <v>4605.03538</v>
      </c>
      <c r="K65" s="103">
        <f t="shared" si="12"/>
        <v>1670.8493199999994</v>
      </c>
      <c r="L65" s="141">
        <v>90.658</v>
      </c>
      <c r="M65" s="141">
        <v>20</v>
      </c>
      <c r="N65" s="45">
        <v>19.177</v>
      </c>
      <c r="O65" s="104">
        <f t="shared" si="13"/>
        <v>91.481</v>
      </c>
    </row>
    <row r="66" spans="1:15" ht="12.75" customHeight="1">
      <c r="A66" s="129" t="s">
        <v>73</v>
      </c>
      <c r="B66" s="20">
        <v>2833.2024300000003</v>
      </c>
      <c r="C66" s="49">
        <v>4356.13088</v>
      </c>
      <c r="D66" s="45">
        <v>2666.63031</v>
      </c>
      <c r="E66" s="103">
        <f t="shared" si="11"/>
        <v>4522.7029999999995</v>
      </c>
      <c r="F66" s="141">
        <v>2357.36448</v>
      </c>
      <c r="G66" s="141">
        <v>2160.15955</v>
      </c>
      <c r="H66" s="142">
        <v>162.15</v>
      </c>
      <c r="I66" s="142">
        <v>0</v>
      </c>
      <c r="J66" s="45">
        <v>2258.43542</v>
      </c>
      <c r="K66" s="103">
        <f t="shared" si="12"/>
        <v>2421.2386100000003</v>
      </c>
      <c r="L66" s="141">
        <v>435.105</v>
      </c>
      <c r="M66" s="141">
        <v>0</v>
      </c>
      <c r="N66" s="45">
        <v>107.186</v>
      </c>
      <c r="O66" s="104">
        <f t="shared" si="13"/>
        <v>327.919</v>
      </c>
    </row>
    <row r="67" spans="1:15" ht="12.75" customHeight="1">
      <c r="A67" s="129" t="s">
        <v>74</v>
      </c>
      <c r="B67" s="20">
        <v>1281.41101</v>
      </c>
      <c r="C67" s="49">
        <v>259.40884</v>
      </c>
      <c r="D67" s="45">
        <v>1050.5518100000002</v>
      </c>
      <c r="E67" s="103">
        <f t="shared" si="11"/>
        <v>490.2680399999999</v>
      </c>
      <c r="F67" s="141">
        <v>2499.1797</v>
      </c>
      <c r="G67" s="141">
        <v>1629.85222</v>
      </c>
      <c r="H67" s="142">
        <v>3624.90762</v>
      </c>
      <c r="I67" s="142">
        <v>0.2</v>
      </c>
      <c r="J67" s="45">
        <v>5839.57438</v>
      </c>
      <c r="K67" s="103">
        <f t="shared" si="12"/>
        <v>1914.56516</v>
      </c>
      <c r="L67" s="141">
        <v>416.11806</v>
      </c>
      <c r="M67" s="141">
        <v>0</v>
      </c>
      <c r="N67" s="45">
        <v>54</v>
      </c>
      <c r="O67" s="104">
        <f t="shared" si="13"/>
        <v>362.11806</v>
      </c>
    </row>
    <row r="68" spans="1:15" ht="12.75" customHeight="1">
      <c r="A68" s="129" t="s">
        <v>75</v>
      </c>
      <c r="B68" s="20">
        <v>2173.0826899999997</v>
      </c>
      <c r="C68" s="49">
        <v>976.02656</v>
      </c>
      <c r="D68" s="45">
        <v>2175.0170099999996</v>
      </c>
      <c r="E68" s="103">
        <f t="shared" si="11"/>
        <v>974.09224</v>
      </c>
      <c r="F68" s="141">
        <v>133.28668</v>
      </c>
      <c r="G68" s="141">
        <v>1180.55424</v>
      </c>
      <c r="H68" s="142">
        <v>4854.959</v>
      </c>
      <c r="I68" s="142">
        <v>0</v>
      </c>
      <c r="J68" s="45">
        <v>5981.265</v>
      </c>
      <c r="K68" s="103">
        <f t="shared" si="12"/>
        <v>187.53491999999915</v>
      </c>
      <c r="L68" s="141">
        <v>0</v>
      </c>
      <c r="M68" s="141">
        <v>50</v>
      </c>
      <c r="N68" s="45">
        <v>50</v>
      </c>
      <c r="O68" s="104">
        <f t="shared" si="13"/>
        <v>0</v>
      </c>
    </row>
    <row r="69" spans="1:15" ht="12.75" customHeight="1">
      <c r="A69" s="129" t="s">
        <v>76</v>
      </c>
      <c r="B69" s="20">
        <v>1306.02192</v>
      </c>
      <c r="C69" s="49">
        <v>662.78834</v>
      </c>
      <c r="D69" s="45">
        <v>1095.06818</v>
      </c>
      <c r="E69" s="103">
        <f t="shared" si="11"/>
        <v>873.7420799999998</v>
      </c>
      <c r="F69" s="141">
        <v>1284.9279</v>
      </c>
      <c r="G69" s="141">
        <v>1368.59804</v>
      </c>
      <c r="H69" s="142">
        <v>0</v>
      </c>
      <c r="I69" s="142">
        <v>0</v>
      </c>
      <c r="J69" s="45">
        <v>1665.33088</v>
      </c>
      <c r="K69" s="103">
        <f t="shared" si="12"/>
        <v>988.19506</v>
      </c>
      <c r="L69" s="141">
        <v>319.194</v>
      </c>
      <c r="M69" s="141">
        <v>146.16</v>
      </c>
      <c r="N69" s="45">
        <v>0</v>
      </c>
      <c r="O69" s="104">
        <f t="shared" si="13"/>
        <v>465.35400000000004</v>
      </c>
    </row>
    <row r="70" spans="1:15" ht="12.75" customHeight="1">
      <c r="A70" s="129" t="s">
        <v>34</v>
      </c>
      <c r="B70" s="20">
        <v>25.20447</v>
      </c>
      <c r="C70" s="49">
        <v>396.81932</v>
      </c>
      <c r="D70" s="45">
        <v>30.78</v>
      </c>
      <c r="E70" s="103">
        <f t="shared" si="11"/>
        <v>391.24379</v>
      </c>
      <c r="F70" s="141">
        <v>637.35061</v>
      </c>
      <c r="G70" s="141">
        <v>1305.56304</v>
      </c>
      <c r="H70" s="142">
        <v>52</v>
      </c>
      <c r="I70" s="142">
        <v>0</v>
      </c>
      <c r="J70" s="45">
        <v>1490.06664</v>
      </c>
      <c r="K70" s="103">
        <f t="shared" si="12"/>
        <v>504.84700999999995</v>
      </c>
      <c r="L70" s="141">
        <v>95</v>
      </c>
      <c r="M70" s="141">
        <v>0</v>
      </c>
      <c r="N70" s="45">
        <v>91.5</v>
      </c>
      <c r="O70" s="104">
        <f t="shared" si="13"/>
        <v>3.5</v>
      </c>
    </row>
    <row r="71" spans="1:15" ht="12.75" customHeight="1">
      <c r="A71" s="129" t="s">
        <v>77</v>
      </c>
      <c r="B71" s="20">
        <v>2107.30724</v>
      </c>
      <c r="C71" s="49">
        <v>2180.7981800000002</v>
      </c>
      <c r="D71" s="45">
        <v>1000.6908000000001</v>
      </c>
      <c r="E71" s="103">
        <f t="shared" si="11"/>
        <v>3287.4146199999996</v>
      </c>
      <c r="F71" s="141">
        <v>365.6101</v>
      </c>
      <c r="G71" s="141">
        <v>704.96005</v>
      </c>
      <c r="H71" s="142">
        <v>57</v>
      </c>
      <c r="I71" s="142">
        <v>1083</v>
      </c>
      <c r="J71" s="45">
        <v>608.9409899999999</v>
      </c>
      <c r="K71" s="103">
        <f t="shared" si="12"/>
        <v>1601.62916</v>
      </c>
      <c r="L71" s="141">
        <v>154.183</v>
      </c>
      <c r="M71" s="141">
        <v>150</v>
      </c>
      <c r="N71" s="45">
        <v>33.585</v>
      </c>
      <c r="O71" s="104">
        <f t="shared" si="13"/>
        <v>270.598</v>
      </c>
    </row>
    <row r="72" spans="1:15" ht="12.75" customHeight="1">
      <c r="A72" s="129" t="s">
        <v>78</v>
      </c>
      <c r="B72" s="20">
        <v>788.2550699999999</v>
      </c>
      <c r="C72" s="49">
        <v>1974.7389699999999</v>
      </c>
      <c r="D72" s="45">
        <v>50.586</v>
      </c>
      <c r="E72" s="103">
        <f t="shared" si="11"/>
        <v>2712.40804</v>
      </c>
      <c r="F72" s="141">
        <v>398.31871</v>
      </c>
      <c r="G72" s="141">
        <v>700.058</v>
      </c>
      <c r="H72" s="142">
        <v>0</v>
      </c>
      <c r="I72" s="142">
        <v>62.92141</v>
      </c>
      <c r="J72" s="45">
        <v>807.437</v>
      </c>
      <c r="K72" s="103">
        <f t="shared" si="12"/>
        <v>353.8611199999999</v>
      </c>
      <c r="L72" s="141">
        <v>563.862</v>
      </c>
      <c r="M72" s="141">
        <v>0.0006</v>
      </c>
      <c r="N72" s="45">
        <v>0</v>
      </c>
      <c r="O72" s="104">
        <f t="shared" si="13"/>
        <v>563.8625999999999</v>
      </c>
    </row>
    <row r="73" spans="1:15" ht="12.75" customHeight="1">
      <c r="A73" s="129" t="s">
        <v>120</v>
      </c>
      <c r="B73" s="20">
        <v>327.66621999999995</v>
      </c>
      <c r="C73" s="49">
        <v>829.69916</v>
      </c>
      <c r="D73" s="45">
        <v>0</v>
      </c>
      <c r="E73" s="103">
        <f t="shared" si="11"/>
        <v>1157.36538</v>
      </c>
      <c r="F73" s="141">
        <v>232.43628</v>
      </c>
      <c r="G73" s="141">
        <v>1533.6524399999998</v>
      </c>
      <c r="H73" s="142">
        <v>0</v>
      </c>
      <c r="I73" s="167">
        <v>0</v>
      </c>
      <c r="J73" s="45">
        <v>1239.485</v>
      </c>
      <c r="K73" s="103">
        <f t="shared" si="12"/>
        <v>526.6037199999998</v>
      </c>
      <c r="L73" s="141">
        <v>338.2</v>
      </c>
      <c r="M73" s="141">
        <v>0</v>
      </c>
      <c r="N73" s="45">
        <v>0</v>
      </c>
      <c r="O73" s="104">
        <f t="shared" si="13"/>
        <v>338.2</v>
      </c>
    </row>
    <row r="74" spans="1:15" ht="12.75" customHeight="1">
      <c r="A74" s="129" t="s">
        <v>79</v>
      </c>
      <c r="B74" s="20">
        <v>174.06925</v>
      </c>
      <c r="C74" s="49">
        <v>0</v>
      </c>
      <c r="D74" s="45">
        <v>0</v>
      </c>
      <c r="E74" s="103">
        <f t="shared" si="11"/>
        <v>174.06925</v>
      </c>
      <c r="F74" s="141">
        <v>162.25047</v>
      </c>
      <c r="G74" s="141">
        <v>652.344</v>
      </c>
      <c r="H74" s="142">
        <v>0</v>
      </c>
      <c r="I74" s="142">
        <v>0</v>
      </c>
      <c r="J74" s="45">
        <v>570.208</v>
      </c>
      <c r="K74" s="103">
        <f t="shared" si="12"/>
        <v>244.38647000000003</v>
      </c>
      <c r="L74" s="141">
        <v>170.578</v>
      </c>
      <c r="M74" s="141">
        <v>0</v>
      </c>
      <c r="N74" s="45">
        <v>0</v>
      </c>
      <c r="O74" s="104">
        <f t="shared" si="13"/>
        <v>170.578</v>
      </c>
    </row>
    <row r="75" spans="1:15" ht="12.75" customHeight="1">
      <c r="A75" s="129" t="s">
        <v>80</v>
      </c>
      <c r="B75" s="20">
        <v>4168.2832</v>
      </c>
      <c r="C75" s="49">
        <v>3352.88518</v>
      </c>
      <c r="D75" s="45">
        <v>3506.0493500000002</v>
      </c>
      <c r="E75" s="103">
        <f t="shared" si="11"/>
        <v>4015.11903</v>
      </c>
      <c r="F75" s="141">
        <v>8933.20832</v>
      </c>
      <c r="G75" s="141">
        <v>884.752</v>
      </c>
      <c r="H75" s="142">
        <v>3078.4189</v>
      </c>
      <c r="I75" s="142">
        <v>0</v>
      </c>
      <c r="J75" s="45">
        <v>5452.364</v>
      </c>
      <c r="K75" s="103">
        <f t="shared" si="12"/>
        <v>7444.015220000001</v>
      </c>
      <c r="L75" s="141">
        <v>163.399</v>
      </c>
      <c r="M75" s="141">
        <v>50</v>
      </c>
      <c r="N75" s="45">
        <v>0</v>
      </c>
      <c r="O75" s="104">
        <f t="shared" si="13"/>
        <v>213.399</v>
      </c>
    </row>
    <row r="76" spans="1:15" ht="12.75" customHeight="1">
      <c r="A76" s="129" t="s">
        <v>81</v>
      </c>
      <c r="B76" s="20">
        <v>304.38585</v>
      </c>
      <c r="C76" s="49">
        <v>437.10033000000004</v>
      </c>
      <c r="D76" s="45">
        <v>260.2314</v>
      </c>
      <c r="E76" s="103">
        <f t="shared" si="11"/>
        <v>481.2547800000001</v>
      </c>
      <c r="F76" s="141">
        <v>14.958</v>
      </c>
      <c r="G76" s="141">
        <v>0.84</v>
      </c>
      <c r="H76" s="142">
        <v>0</v>
      </c>
      <c r="I76" s="142">
        <v>0</v>
      </c>
      <c r="J76" s="45">
        <v>0.7</v>
      </c>
      <c r="K76" s="103">
        <f t="shared" si="12"/>
        <v>15.098</v>
      </c>
      <c r="L76" s="141">
        <v>23.2</v>
      </c>
      <c r="M76" s="141">
        <v>0</v>
      </c>
      <c r="N76" s="45">
        <v>0</v>
      </c>
      <c r="O76" s="104">
        <f t="shared" si="13"/>
        <v>23.2</v>
      </c>
    </row>
    <row r="77" spans="1:15" ht="12.75" customHeight="1">
      <c r="A77" s="129" t="s">
        <v>35</v>
      </c>
      <c r="B77" s="20">
        <v>212.78543</v>
      </c>
      <c r="C77" s="49">
        <v>104.53943</v>
      </c>
      <c r="D77" s="45">
        <v>172.68234</v>
      </c>
      <c r="E77" s="103">
        <f t="shared" si="11"/>
        <v>144.64252</v>
      </c>
      <c r="F77" s="141">
        <v>2.175</v>
      </c>
      <c r="G77" s="141">
        <v>5.328</v>
      </c>
      <c r="H77" s="142">
        <v>0</v>
      </c>
      <c r="I77" s="142">
        <v>0</v>
      </c>
      <c r="J77" s="45">
        <v>4.22</v>
      </c>
      <c r="K77" s="103">
        <f t="shared" si="12"/>
        <v>3.2830000000000004</v>
      </c>
      <c r="L77" s="141">
        <v>79</v>
      </c>
      <c r="M77" s="141">
        <v>2</v>
      </c>
      <c r="N77" s="45">
        <v>0</v>
      </c>
      <c r="O77" s="104">
        <f t="shared" si="13"/>
        <v>81</v>
      </c>
    </row>
    <row r="78" spans="1:15" ht="12.75" customHeight="1">
      <c r="A78" s="129" t="s">
        <v>36</v>
      </c>
      <c r="B78" s="20">
        <v>444.66339</v>
      </c>
      <c r="C78" s="49">
        <v>66.48554</v>
      </c>
      <c r="D78" s="45">
        <v>0</v>
      </c>
      <c r="E78" s="103">
        <f t="shared" si="11"/>
        <v>511.14893</v>
      </c>
      <c r="F78" s="141">
        <v>86.23214</v>
      </c>
      <c r="G78" s="141">
        <v>232.597</v>
      </c>
      <c r="H78" s="142">
        <v>1326.8986</v>
      </c>
      <c r="I78" s="142">
        <v>0</v>
      </c>
      <c r="J78" s="45">
        <v>1577.576</v>
      </c>
      <c r="K78" s="103">
        <f t="shared" si="12"/>
        <v>68.15174000000002</v>
      </c>
      <c r="L78" s="141">
        <v>123</v>
      </c>
      <c r="M78" s="141">
        <v>22</v>
      </c>
      <c r="N78" s="45">
        <v>0</v>
      </c>
      <c r="O78" s="104">
        <f t="shared" si="13"/>
        <v>145</v>
      </c>
    </row>
    <row r="79" spans="1:15" ht="12.75" customHeight="1">
      <c r="A79" s="129" t="s">
        <v>82</v>
      </c>
      <c r="B79" s="20">
        <v>1037.69128</v>
      </c>
      <c r="C79" s="49">
        <v>713.56451</v>
      </c>
      <c r="D79" s="45">
        <v>0</v>
      </c>
      <c r="E79" s="103">
        <f t="shared" si="11"/>
        <v>1751.2557900000002</v>
      </c>
      <c r="F79" s="141">
        <v>304.993</v>
      </c>
      <c r="G79" s="141">
        <v>255.24</v>
      </c>
      <c r="H79" s="142">
        <v>0</v>
      </c>
      <c r="I79" s="142">
        <v>0</v>
      </c>
      <c r="J79" s="45">
        <v>180.73</v>
      </c>
      <c r="K79" s="103">
        <f t="shared" si="12"/>
        <v>379.50299999999993</v>
      </c>
      <c r="L79" s="141">
        <v>210</v>
      </c>
      <c r="M79" s="141">
        <v>70</v>
      </c>
      <c r="N79" s="45">
        <v>100</v>
      </c>
      <c r="O79" s="104">
        <f t="shared" si="13"/>
        <v>180</v>
      </c>
    </row>
    <row r="80" spans="1:15" ht="12.75" customHeight="1">
      <c r="A80" s="129" t="s">
        <v>83</v>
      </c>
      <c r="B80" s="20">
        <v>218.4844</v>
      </c>
      <c r="C80" s="49">
        <v>351.60836</v>
      </c>
      <c r="D80" s="45">
        <v>361.89017</v>
      </c>
      <c r="E80" s="103">
        <f t="shared" si="11"/>
        <v>208.20259</v>
      </c>
      <c r="F80" s="141">
        <v>20.92029</v>
      </c>
      <c r="G80" s="141">
        <v>1389.12345</v>
      </c>
      <c r="H80" s="142">
        <v>130</v>
      </c>
      <c r="I80" s="142">
        <v>320</v>
      </c>
      <c r="J80" s="45">
        <v>1772.1647600000001</v>
      </c>
      <c r="K80" s="103">
        <f t="shared" si="12"/>
        <v>87.87897999999996</v>
      </c>
      <c r="L80" s="141">
        <v>751.9940600000001</v>
      </c>
      <c r="M80" s="141">
        <v>50</v>
      </c>
      <c r="N80" s="45">
        <v>141.941</v>
      </c>
      <c r="O80" s="104">
        <f t="shared" si="13"/>
        <v>660.0530600000001</v>
      </c>
    </row>
    <row r="81" spans="1:15" ht="12.75" customHeight="1">
      <c r="A81" s="129" t="s">
        <v>37</v>
      </c>
      <c r="B81" s="20">
        <v>672.79382</v>
      </c>
      <c r="C81" s="49">
        <v>203.59029999999998</v>
      </c>
      <c r="D81" s="45">
        <v>290</v>
      </c>
      <c r="E81" s="103">
        <f t="shared" si="11"/>
        <v>586.3841199999999</v>
      </c>
      <c r="F81" s="141">
        <v>307.47976</v>
      </c>
      <c r="G81" s="141">
        <v>933.311</v>
      </c>
      <c r="H81" s="142">
        <v>281.379</v>
      </c>
      <c r="I81" s="142">
        <v>200</v>
      </c>
      <c r="J81" s="45">
        <v>1326.867</v>
      </c>
      <c r="K81" s="103">
        <f t="shared" si="12"/>
        <v>395.30276000000026</v>
      </c>
      <c r="L81" s="141">
        <v>746.93741</v>
      </c>
      <c r="M81" s="141">
        <v>22.6</v>
      </c>
      <c r="N81" s="45">
        <v>112.502</v>
      </c>
      <c r="O81" s="104">
        <f t="shared" si="13"/>
        <v>657.0354100000001</v>
      </c>
    </row>
    <row r="82" spans="1:15" ht="12.75" customHeight="1">
      <c r="A82" s="129" t="s">
        <v>84</v>
      </c>
      <c r="B82" s="20">
        <v>1364.91124</v>
      </c>
      <c r="C82" s="49">
        <v>68.92481</v>
      </c>
      <c r="D82" s="45">
        <v>18.46857</v>
      </c>
      <c r="E82" s="101">
        <f t="shared" si="11"/>
        <v>1415.36748</v>
      </c>
      <c r="F82" s="77">
        <v>302.52119</v>
      </c>
      <c r="G82" s="77">
        <v>0</v>
      </c>
      <c r="H82" s="168">
        <v>0</v>
      </c>
      <c r="I82" s="168">
        <v>0</v>
      </c>
      <c r="J82" s="40">
        <v>0</v>
      </c>
      <c r="K82" s="101">
        <f t="shared" si="12"/>
        <v>302.52119</v>
      </c>
      <c r="L82" s="77">
        <v>0</v>
      </c>
      <c r="M82" s="77">
        <v>8</v>
      </c>
      <c r="N82" s="40">
        <v>0</v>
      </c>
      <c r="O82" s="102">
        <f t="shared" si="13"/>
        <v>8</v>
      </c>
    </row>
    <row r="83" spans="1:15" ht="12.75" customHeight="1">
      <c r="A83" s="129" t="s">
        <v>38</v>
      </c>
      <c r="B83" s="20">
        <v>144.04694</v>
      </c>
      <c r="C83" s="49">
        <v>233.91421</v>
      </c>
      <c r="D83" s="45">
        <v>3.134</v>
      </c>
      <c r="E83" s="103">
        <f t="shared" si="11"/>
        <v>374.82714999999996</v>
      </c>
      <c r="F83" s="20">
        <v>90.8036</v>
      </c>
      <c r="G83" s="49">
        <v>261.264</v>
      </c>
      <c r="H83" s="142">
        <v>1069.952</v>
      </c>
      <c r="I83" s="142">
        <v>0</v>
      </c>
      <c r="J83" s="45">
        <v>1278.962</v>
      </c>
      <c r="K83" s="103">
        <f t="shared" si="12"/>
        <v>143.0576000000001</v>
      </c>
      <c r="L83" s="20">
        <v>7.98</v>
      </c>
      <c r="M83" s="49">
        <v>16.89</v>
      </c>
      <c r="N83" s="45">
        <v>24.87</v>
      </c>
      <c r="O83" s="104">
        <f t="shared" si="13"/>
        <v>0</v>
      </c>
    </row>
    <row r="84" spans="1:15" ht="12.75" customHeight="1">
      <c r="A84" s="129" t="s">
        <v>126</v>
      </c>
      <c r="B84" s="20">
        <v>0</v>
      </c>
      <c r="C84" s="49">
        <v>901.96915</v>
      </c>
      <c r="D84" s="45">
        <v>901.96915</v>
      </c>
      <c r="E84" s="103">
        <f t="shared" si="11"/>
        <v>0</v>
      </c>
      <c r="F84" s="20">
        <v>0</v>
      </c>
      <c r="G84" s="49">
        <v>1072.814</v>
      </c>
      <c r="H84" s="142">
        <v>17802.51569</v>
      </c>
      <c r="I84" s="142">
        <v>0</v>
      </c>
      <c r="J84" s="45">
        <v>17090.341579999997</v>
      </c>
      <c r="K84" s="103">
        <f t="shared" si="12"/>
        <v>1784.988110000002</v>
      </c>
      <c r="L84" s="20">
        <v>0</v>
      </c>
      <c r="M84" s="49">
        <v>53.213010000000004</v>
      </c>
      <c r="N84" s="45">
        <v>0</v>
      </c>
      <c r="O84" s="104">
        <f t="shared" si="13"/>
        <v>53.213010000000004</v>
      </c>
    </row>
    <row r="85" spans="1:15" ht="12.75" customHeight="1">
      <c r="A85" s="129" t="s">
        <v>85</v>
      </c>
      <c r="B85" s="20">
        <v>486.92003000000005</v>
      </c>
      <c r="C85" s="49">
        <v>257.51145</v>
      </c>
      <c r="D85" s="45">
        <v>322.0208</v>
      </c>
      <c r="E85" s="103">
        <f t="shared" si="11"/>
        <v>422.41068000000007</v>
      </c>
      <c r="F85" s="20">
        <v>1571.956</v>
      </c>
      <c r="G85" s="49">
        <v>847.9394</v>
      </c>
      <c r="H85" s="142">
        <v>14613.406439999999</v>
      </c>
      <c r="I85" s="142">
        <v>30</v>
      </c>
      <c r="J85" s="45">
        <v>16399.52594</v>
      </c>
      <c r="K85" s="103">
        <f t="shared" si="12"/>
        <v>663.7759000000005</v>
      </c>
      <c r="L85" s="20">
        <v>242.241</v>
      </c>
      <c r="M85" s="49">
        <v>157.759</v>
      </c>
      <c r="N85" s="45">
        <v>46.238</v>
      </c>
      <c r="O85" s="104">
        <f t="shared" si="13"/>
        <v>353.762</v>
      </c>
    </row>
    <row r="86" spans="1:15" ht="12.75" customHeight="1">
      <c r="A86" s="129" t="s">
        <v>86</v>
      </c>
      <c r="B86" s="20">
        <v>479.69089</v>
      </c>
      <c r="C86" s="49">
        <v>725.83311</v>
      </c>
      <c r="D86" s="45">
        <v>189.75779999999997</v>
      </c>
      <c r="E86" s="103">
        <f t="shared" si="11"/>
        <v>1015.7662000000001</v>
      </c>
      <c r="F86" s="20">
        <v>107.20108</v>
      </c>
      <c r="G86" s="49">
        <v>469.6528</v>
      </c>
      <c r="H86" s="142">
        <v>0</v>
      </c>
      <c r="I86" s="142">
        <v>0</v>
      </c>
      <c r="J86" s="45">
        <v>445.591</v>
      </c>
      <c r="K86" s="103">
        <f t="shared" si="12"/>
        <v>131.26288</v>
      </c>
      <c r="L86" s="20">
        <v>232.256</v>
      </c>
      <c r="M86" s="144">
        <v>33.757</v>
      </c>
      <c r="N86" s="145">
        <v>34.26</v>
      </c>
      <c r="O86" s="104">
        <f t="shared" si="13"/>
        <v>231.753</v>
      </c>
    </row>
    <row r="87" spans="1:15" ht="12.75" customHeight="1">
      <c r="A87" s="129" t="s">
        <v>87</v>
      </c>
      <c r="B87" s="20">
        <v>471.99598</v>
      </c>
      <c r="C87" s="49">
        <v>541.7099000000001</v>
      </c>
      <c r="D87" s="45">
        <v>810.9878</v>
      </c>
      <c r="E87" s="103">
        <f t="shared" si="11"/>
        <v>202.71808</v>
      </c>
      <c r="F87" s="20">
        <v>235.58605</v>
      </c>
      <c r="G87" s="49">
        <v>399.87091999999996</v>
      </c>
      <c r="H87" s="142">
        <v>250</v>
      </c>
      <c r="I87" s="142">
        <v>100</v>
      </c>
      <c r="J87" s="45">
        <v>810.311</v>
      </c>
      <c r="K87" s="103">
        <f t="shared" si="12"/>
        <v>175.14596999999992</v>
      </c>
      <c r="L87" s="20">
        <v>154.24535</v>
      </c>
      <c r="M87" s="49">
        <v>48</v>
      </c>
      <c r="N87" s="45">
        <v>16.592</v>
      </c>
      <c r="O87" s="104">
        <f t="shared" si="13"/>
        <v>185.65335</v>
      </c>
    </row>
    <row r="88" spans="1:15" ht="12.75" customHeight="1">
      <c r="A88" s="129" t="s">
        <v>88</v>
      </c>
      <c r="B88" s="146">
        <v>467.24003000000005</v>
      </c>
      <c r="C88" s="147">
        <v>217.86532</v>
      </c>
      <c r="D88" s="148">
        <v>173.2754</v>
      </c>
      <c r="E88" s="103">
        <f t="shared" si="11"/>
        <v>511.82995000000005</v>
      </c>
      <c r="F88" s="20">
        <v>502.7255</v>
      </c>
      <c r="G88" s="49">
        <v>911.79644</v>
      </c>
      <c r="H88" s="142">
        <v>550</v>
      </c>
      <c r="I88" s="142">
        <v>0</v>
      </c>
      <c r="J88" s="45">
        <v>1350.582</v>
      </c>
      <c r="K88" s="103">
        <f t="shared" si="12"/>
        <v>613.93994</v>
      </c>
      <c r="L88" s="20">
        <v>77.30373</v>
      </c>
      <c r="M88" s="49">
        <v>13</v>
      </c>
      <c r="N88" s="45">
        <v>16.2</v>
      </c>
      <c r="O88" s="104">
        <f t="shared" si="13"/>
        <v>74.10373</v>
      </c>
    </row>
    <row r="89" spans="1:15" ht="12.75" customHeight="1">
      <c r="A89" s="129" t="s">
        <v>127</v>
      </c>
      <c r="B89" s="20">
        <v>0</v>
      </c>
      <c r="C89" s="49">
        <v>1752.23801</v>
      </c>
      <c r="D89" s="45">
        <v>161.3411</v>
      </c>
      <c r="E89" s="103">
        <f t="shared" si="11"/>
        <v>1590.89691</v>
      </c>
      <c r="F89" s="20">
        <v>0</v>
      </c>
      <c r="G89" s="49">
        <v>231.66</v>
      </c>
      <c r="H89" s="142">
        <v>2420</v>
      </c>
      <c r="I89" s="142">
        <v>714.8094699999999</v>
      </c>
      <c r="J89" s="45">
        <v>518.565</v>
      </c>
      <c r="K89" s="103">
        <f t="shared" si="12"/>
        <v>2847.90447</v>
      </c>
      <c r="L89" s="20">
        <v>0</v>
      </c>
      <c r="M89" s="49">
        <v>45.96898</v>
      </c>
      <c r="N89" s="45">
        <v>0</v>
      </c>
      <c r="O89" s="104">
        <f t="shared" si="13"/>
        <v>45.96898</v>
      </c>
    </row>
    <row r="90" spans="1:15" ht="12.75" customHeight="1">
      <c r="A90" s="129" t="s">
        <v>89</v>
      </c>
      <c r="B90" s="20">
        <v>490.43027</v>
      </c>
      <c r="C90" s="49">
        <v>1197.5165900000002</v>
      </c>
      <c r="D90" s="45">
        <v>360.3084</v>
      </c>
      <c r="E90" s="103">
        <f t="shared" si="11"/>
        <v>1327.6384600000001</v>
      </c>
      <c r="F90" s="20">
        <v>132.939</v>
      </c>
      <c r="G90" s="49">
        <v>617.454</v>
      </c>
      <c r="H90" s="142">
        <v>1745.58641</v>
      </c>
      <c r="I90" s="142">
        <v>0</v>
      </c>
      <c r="J90" s="45">
        <v>2280.25041</v>
      </c>
      <c r="K90" s="103">
        <f t="shared" si="12"/>
        <v>215.72899999999981</v>
      </c>
      <c r="L90" s="20">
        <v>28.128</v>
      </c>
      <c r="M90" s="49">
        <v>166.292</v>
      </c>
      <c r="N90" s="45">
        <v>50</v>
      </c>
      <c r="O90" s="104">
        <f t="shared" si="13"/>
        <v>144.42000000000002</v>
      </c>
    </row>
    <row r="91" spans="1:15" ht="12.75" customHeight="1">
      <c r="A91" s="129" t="s">
        <v>90</v>
      </c>
      <c r="B91" s="20">
        <v>848.54712</v>
      </c>
      <c r="C91" s="49">
        <v>956.89651</v>
      </c>
      <c r="D91" s="45">
        <v>783.47714</v>
      </c>
      <c r="E91" s="103">
        <f t="shared" si="11"/>
        <v>1021.96649</v>
      </c>
      <c r="F91" s="20">
        <v>236.66118</v>
      </c>
      <c r="G91" s="49">
        <v>845.48752</v>
      </c>
      <c r="H91" s="142">
        <v>1041.720223</v>
      </c>
      <c r="I91" s="142">
        <v>0</v>
      </c>
      <c r="J91" s="45">
        <v>1718.95822</v>
      </c>
      <c r="K91" s="103">
        <f t="shared" si="12"/>
        <v>404.910703</v>
      </c>
      <c r="L91" s="20">
        <v>215</v>
      </c>
      <c r="M91" s="49">
        <v>0</v>
      </c>
      <c r="N91" s="45">
        <v>130</v>
      </c>
      <c r="O91" s="104">
        <f t="shared" si="13"/>
        <v>85</v>
      </c>
    </row>
    <row r="92" spans="1:15" ht="12.75" customHeight="1">
      <c r="A92" s="129" t="s">
        <v>91</v>
      </c>
      <c r="B92" s="20">
        <v>572.3651</v>
      </c>
      <c r="C92" s="49">
        <v>269.53101000000004</v>
      </c>
      <c r="D92" s="45">
        <v>4</v>
      </c>
      <c r="E92" s="103">
        <f t="shared" si="11"/>
        <v>837.89611</v>
      </c>
      <c r="F92" s="20">
        <v>472.06574</v>
      </c>
      <c r="G92" s="49">
        <v>176.58784</v>
      </c>
      <c r="H92" s="142">
        <v>0</v>
      </c>
      <c r="I92" s="142">
        <v>64.05</v>
      </c>
      <c r="J92" s="45">
        <v>141.24</v>
      </c>
      <c r="K92" s="103">
        <f t="shared" si="12"/>
        <v>571.46358</v>
      </c>
      <c r="L92" s="20">
        <v>143.705</v>
      </c>
      <c r="M92" s="49">
        <v>25.189</v>
      </c>
      <c r="N92" s="45">
        <v>0</v>
      </c>
      <c r="O92" s="104">
        <f t="shared" si="13"/>
        <v>168.894</v>
      </c>
    </row>
    <row r="93" spans="1:15" ht="12.75" customHeight="1">
      <c r="A93" s="129" t="s">
        <v>92</v>
      </c>
      <c r="B93" s="20">
        <v>368.33365999999995</v>
      </c>
      <c r="C93" s="49">
        <v>234.35312</v>
      </c>
      <c r="D93" s="45">
        <v>245.8138</v>
      </c>
      <c r="E93" s="103">
        <f t="shared" si="11"/>
        <v>356.87298</v>
      </c>
      <c r="F93" s="20">
        <v>41.946</v>
      </c>
      <c r="G93" s="49">
        <v>31.584</v>
      </c>
      <c r="H93" s="142">
        <v>0</v>
      </c>
      <c r="I93" s="142">
        <v>15</v>
      </c>
      <c r="J93" s="45">
        <v>40.29</v>
      </c>
      <c r="K93" s="103">
        <f t="shared" si="12"/>
        <v>48.24</v>
      </c>
      <c r="L93" s="20">
        <v>32.119</v>
      </c>
      <c r="M93" s="49">
        <v>2</v>
      </c>
      <c r="N93" s="45">
        <v>0</v>
      </c>
      <c r="O93" s="104">
        <f t="shared" si="13"/>
        <v>34.119</v>
      </c>
    </row>
    <row r="94" spans="1:15" ht="12.75" customHeight="1">
      <c r="A94" s="129" t="s">
        <v>39</v>
      </c>
      <c r="B94" s="20">
        <v>11.89894</v>
      </c>
      <c r="C94" s="49">
        <v>50.057430000000004</v>
      </c>
      <c r="D94" s="45">
        <v>60</v>
      </c>
      <c r="E94" s="103">
        <f t="shared" si="11"/>
        <v>1.9563700000000068</v>
      </c>
      <c r="F94" s="141">
        <v>11.948540000000001</v>
      </c>
      <c r="G94" s="141">
        <v>111.422</v>
      </c>
      <c r="H94" s="142">
        <v>60</v>
      </c>
      <c r="I94" s="142">
        <v>0</v>
      </c>
      <c r="J94" s="45">
        <v>171.547</v>
      </c>
      <c r="K94" s="103">
        <f t="shared" si="12"/>
        <v>11.823540000000008</v>
      </c>
      <c r="L94" s="141">
        <v>51.167</v>
      </c>
      <c r="M94" s="141">
        <v>5.56194</v>
      </c>
      <c r="N94" s="45">
        <v>0</v>
      </c>
      <c r="O94" s="104">
        <f t="shared" si="13"/>
        <v>56.72894</v>
      </c>
    </row>
    <row r="95" spans="1:15" ht="12.75" customHeight="1">
      <c r="A95" s="129" t="s">
        <v>93</v>
      </c>
      <c r="B95" s="20">
        <v>302.1988</v>
      </c>
      <c r="C95" s="49">
        <v>466.19587</v>
      </c>
      <c r="D95" s="45">
        <v>426.5508</v>
      </c>
      <c r="E95" s="103">
        <f t="shared" si="11"/>
        <v>341.84387000000004</v>
      </c>
      <c r="F95" s="141">
        <v>2.114</v>
      </c>
      <c r="G95" s="141">
        <v>198.612</v>
      </c>
      <c r="H95" s="142">
        <v>0</v>
      </c>
      <c r="I95" s="142">
        <v>0</v>
      </c>
      <c r="J95" s="45">
        <v>157.094</v>
      </c>
      <c r="K95" s="103">
        <f t="shared" si="12"/>
        <v>43.632000000000005</v>
      </c>
      <c r="L95" s="141">
        <v>0</v>
      </c>
      <c r="M95" s="141">
        <v>16.725</v>
      </c>
      <c r="N95" s="45">
        <v>16.725</v>
      </c>
      <c r="O95" s="104">
        <f t="shared" si="13"/>
        <v>0</v>
      </c>
    </row>
    <row r="96" spans="1:15" ht="12.75" customHeight="1">
      <c r="A96" s="129" t="s">
        <v>94</v>
      </c>
      <c r="B96" s="20">
        <v>394.83090999999996</v>
      </c>
      <c r="C96" s="49">
        <v>269.171</v>
      </c>
      <c r="D96" s="45">
        <v>263.39289</v>
      </c>
      <c r="E96" s="103">
        <f t="shared" si="11"/>
        <v>400.60901999999993</v>
      </c>
      <c r="F96" s="141">
        <v>1.60091</v>
      </c>
      <c r="G96" s="141">
        <v>404.1485</v>
      </c>
      <c r="H96" s="142">
        <v>0</v>
      </c>
      <c r="I96" s="142">
        <v>0</v>
      </c>
      <c r="J96" s="45">
        <v>403.3</v>
      </c>
      <c r="K96" s="103">
        <f t="shared" si="12"/>
        <v>2.4494100000000003</v>
      </c>
      <c r="L96" s="141">
        <v>14.805</v>
      </c>
      <c r="M96" s="141">
        <v>0</v>
      </c>
      <c r="N96" s="45">
        <v>2.712</v>
      </c>
      <c r="O96" s="104">
        <f t="shared" si="13"/>
        <v>12.093</v>
      </c>
    </row>
    <row r="97" spans="1:15" ht="12.75" customHeight="1">
      <c r="A97" s="129" t="s">
        <v>128</v>
      </c>
      <c r="B97" s="20">
        <v>0</v>
      </c>
      <c r="C97" s="49">
        <v>517.1022</v>
      </c>
      <c r="D97" s="45">
        <v>133.472</v>
      </c>
      <c r="E97" s="103">
        <f t="shared" si="11"/>
        <v>383.63020000000006</v>
      </c>
      <c r="F97" s="141">
        <v>0</v>
      </c>
      <c r="G97" s="141">
        <v>902.832</v>
      </c>
      <c r="H97" s="142">
        <v>6164.785</v>
      </c>
      <c r="I97" s="142">
        <v>669.9450400000001</v>
      </c>
      <c r="J97" s="45">
        <v>6948.405</v>
      </c>
      <c r="K97" s="103">
        <f t="shared" si="12"/>
        <v>789.157040000001</v>
      </c>
      <c r="L97" s="141">
        <v>0</v>
      </c>
      <c r="M97" s="141">
        <v>168.74011</v>
      </c>
      <c r="N97" s="45">
        <v>75.976</v>
      </c>
      <c r="O97" s="104">
        <f t="shared" si="13"/>
        <v>92.76410999999999</v>
      </c>
    </row>
    <row r="98" spans="1:15" ht="12.75" customHeight="1">
      <c r="A98" s="129" t="s">
        <v>129</v>
      </c>
      <c r="B98" s="20">
        <v>0</v>
      </c>
      <c r="C98" s="49">
        <v>1779.90535</v>
      </c>
      <c r="D98" s="45">
        <v>358.73765999999995</v>
      </c>
      <c r="E98" s="103">
        <f t="shared" si="11"/>
        <v>1421.16769</v>
      </c>
      <c r="F98" s="141">
        <v>0</v>
      </c>
      <c r="G98" s="141">
        <v>1190.9503300000001</v>
      </c>
      <c r="H98" s="142">
        <v>7510.6100400000005</v>
      </c>
      <c r="I98" s="152">
        <v>438.32941</v>
      </c>
      <c r="J98" s="45">
        <v>8586.92749</v>
      </c>
      <c r="K98" s="103">
        <f t="shared" si="12"/>
        <v>552.9622900000013</v>
      </c>
      <c r="L98" s="141">
        <v>0</v>
      </c>
      <c r="M98" s="141">
        <v>60</v>
      </c>
      <c r="N98" s="45">
        <v>0</v>
      </c>
      <c r="O98" s="104">
        <f t="shared" si="13"/>
        <v>60</v>
      </c>
    </row>
    <row r="99" spans="1:15" ht="12.75" customHeight="1">
      <c r="A99" s="129" t="s">
        <v>95</v>
      </c>
      <c r="B99" s="20">
        <v>638.7314200000001</v>
      </c>
      <c r="C99" s="49">
        <v>618.8985600000001</v>
      </c>
      <c r="D99" s="45">
        <v>718.80432</v>
      </c>
      <c r="E99" s="103">
        <f t="shared" si="11"/>
        <v>538.8256600000002</v>
      </c>
      <c r="F99" s="141">
        <v>90.48275</v>
      </c>
      <c r="G99" s="141">
        <v>578.361</v>
      </c>
      <c r="H99" s="142">
        <v>215.61</v>
      </c>
      <c r="I99" s="142">
        <v>432.59433</v>
      </c>
      <c r="J99" s="45">
        <v>1105.21433</v>
      </c>
      <c r="K99" s="103">
        <f t="shared" si="12"/>
        <v>211.83375</v>
      </c>
      <c r="L99" s="141">
        <v>2.132</v>
      </c>
      <c r="M99" s="141">
        <v>88.43</v>
      </c>
      <c r="N99" s="45">
        <v>80</v>
      </c>
      <c r="O99" s="104">
        <f t="shared" si="13"/>
        <v>10.562000000000012</v>
      </c>
    </row>
    <row r="100" spans="1:15" ht="12.75" customHeight="1">
      <c r="A100" s="129" t="s">
        <v>130</v>
      </c>
      <c r="B100" s="20">
        <v>79.77488000000001</v>
      </c>
      <c r="C100" s="49">
        <v>78.17181</v>
      </c>
      <c r="D100" s="45">
        <v>54.48357</v>
      </c>
      <c r="E100" s="103">
        <f t="shared" si="11"/>
        <v>103.46311999999999</v>
      </c>
      <c r="F100" s="141">
        <v>762.2096700000001</v>
      </c>
      <c r="G100" s="141">
        <v>1958.8806399999999</v>
      </c>
      <c r="H100" s="142">
        <v>10441.17782</v>
      </c>
      <c r="I100" s="142">
        <v>194.47479</v>
      </c>
      <c r="J100" s="45">
        <v>11282.58364</v>
      </c>
      <c r="K100" s="103">
        <f t="shared" si="12"/>
        <v>2074.15928</v>
      </c>
      <c r="L100" s="141">
        <v>85</v>
      </c>
      <c r="M100" s="141">
        <v>40.00058</v>
      </c>
      <c r="N100" s="45">
        <v>0</v>
      </c>
      <c r="O100" s="104">
        <f t="shared" si="13"/>
        <v>125.00058</v>
      </c>
    </row>
    <row r="101" spans="1:15" ht="12.75" customHeight="1">
      <c r="A101" s="129" t="s">
        <v>131</v>
      </c>
      <c r="B101" s="20">
        <v>42.85949</v>
      </c>
      <c r="C101" s="49">
        <v>26.38613</v>
      </c>
      <c r="D101" s="45">
        <v>15.405479999999999</v>
      </c>
      <c r="E101" s="103">
        <f t="shared" si="11"/>
        <v>53.840140000000005</v>
      </c>
      <c r="F101" s="141">
        <v>15.644</v>
      </c>
      <c r="G101" s="141">
        <v>45.696</v>
      </c>
      <c r="H101" s="142">
        <v>0</v>
      </c>
      <c r="I101" s="142">
        <v>0</v>
      </c>
      <c r="J101" s="45">
        <v>36.6</v>
      </c>
      <c r="K101" s="103">
        <f t="shared" si="12"/>
        <v>24.739999999999995</v>
      </c>
      <c r="L101" s="141">
        <v>39.7</v>
      </c>
      <c r="M101" s="141">
        <v>0.37624</v>
      </c>
      <c r="N101" s="45">
        <v>0</v>
      </c>
      <c r="O101" s="104">
        <f t="shared" si="13"/>
        <v>40.076240000000006</v>
      </c>
    </row>
    <row r="102" spans="1:15" ht="12.75" customHeight="1">
      <c r="A102" s="129" t="s">
        <v>96</v>
      </c>
      <c r="B102" s="20">
        <v>536.6030400000001</v>
      </c>
      <c r="C102" s="49">
        <v>677.68832</v>
      </c>
      <c r="D102" s="45">
        <v>255.38262</v>
      </c>
      <c r="E102" s="103">
        <f t="shared" si="11"/>
        <v>958.9087400000002</v>
      </c>
      <c r="F102" s="141">
        <v>42.21232</v>
      </c>
      <c r="G102" s="141">
        <v>393.417</v>
      </c>
      <c r="H102" s="142">
        <v>0</v>
      </c>
      <c r="I102" s="142">
        <v>175.649</v>
      </c>
      <c r="J102" s="45">
        <v>490.426</v>
      </c>
      <c r="K102" s="103">
        <f t="shared" si="12"/>
        <v>120.8523199999999</v>
      </c>
      <c r="L102" s="141">
        <v>83</v>
      </c>
      <c r="M102" s="141">
        <v>0</v>
      </c>
      <c r="N102" s="45">
        <v>0</v>
      </c>
      <c r="O102" s="104">
        <f t="shared" si="13"/>
        <v>83</v>
      </c>
    </row>
    <row r="103" spans="1:15" ht="12.75" customHeight="1">
      <c r="A103" s="129" t="s">
        <v>132</v>
      </c>
      <c r="B103" s="20">
        <v>666.3168900000001</v>
      </c>
      <c r="C103" s="49">
        <v>494.51564</v>
      </c>
      <c r="D103" s="45">
        <v>297.767</v>
      </c>
      <c r="E103" s="103">
        <f t="shared" si="11"/>
        <v>863.0655300000001</v>
      </c>
      <c r="F103" s="141">
        <v>645.54725</v>
      </c>
      <c r="G103" s="141">
        <v>411.558</v>
      </c>
      <c r="H103" s="142">
        <v>0</v>
      </c>
      <c r="I103" s="142">
        <v>0</v>
      </c>
      <c r="J103" s="45">
        <v>330.95</v>
      </c>
      <c r="K103" s="103">
        <f t="shared" si="12"/>
        <v>726.15525</v>
      </c>
      <c r="L103" s="141">
        <v>533.7604699999999</v>
      </c>
      <c r="M103" s="141">
        <v>17.0485</v>
      </c>
      <c r="N103" s="45">
        <v>0</v>
      </c>
      <c r="O103" s="104">
        <f t="shared" si="13"/>
        <v>550.8089699999999</v>
      </c>
    </row>
    <row r="104" spans="1:15" ht="12.75" customHeight="1">
      <c r="A104" s="129" t="s">
        <v>133</v>
      </c>
      <c r="B104" s="20">
        <v>181.05426</v>
      </c>
      <c r="C104" s="49">
        <v>731.4069499999999</v>
      </c>
      <c r="D104" s="45">
        <v>215.8404</v>
      </c>
      <c r="E104" s="103">
        <f t="shared" si="11"/>
        <v>696.6208099999999</v>
      </c>
      <c r="F104" s="141">
        <v>52.25785</v>
      </c>
      <c r="G104" s="141">
        <v>196.012</v>
      </c>
      <c r="H104" s="142">
        <v>0</v>
      </c>
      <c r="I104" s="142">
        <v>150</v>
      </c>
      <c r="J104" s="45">
        <v>345.439</v>
      </c>
      <c r="K104" s="103">
        <f t="shared" si="12"/>
        <v>52.83085</v>
      </c>
      <c r="L104" s="141">
        <v>27.448</v>
      </c>
      <c r="M104" s="141">
        <v>5.385</v>
      </c>
      <c r="N104" s="45">
        <v>0</v>
      </c>
      <c r="O104" s="104">
        <f t="shared" si="13"/>
        <v>32.833</v>
      </c>
    </row>
    <row r="105" spans="1:15" ht="12.75" customHeight="1">
      <c r="A105" s="129" t="s">
        <v>97</v>
      </c>
      <c r="B105" s="20">
        <v>502.2412</v>
      </c>
      <c r="C105" s="49">
        <v>455.59767</v>
      </c>
      <c r="D105" s="45">
        <v>394.16527</v>
      </c>
      <c r="E105" s="103">
        <f t="shared" si="11"/>
        <v>563.6736000000001</v>
      </c>
      <c r="F105" s="141">
        <v>0</v>
      </c>
      <c r="G105" s="141">
        <v>506.92942</v>
      </c>
      <c r="H105" s="142">
        <v>518</v>
      </c>
      <c r="I105" s="142">
        <v>14.35087</v>
      </c>
      <c r="J105" s="45">
        <v>1039.2802900000002</v>
      </c>
      <c r="K105" s="103">
        <f t="shared" si="12"/>
        <v>0</v>
      </c>
      <c r="L105" s="150">
        <v>0</v>
      </c>
      <c r="M105" s="141">
        <v>1.59</v>
      </c>
      <c r="N105" s="45">
        <v>0</v>
      </c>
      <c r="O105" s="104">
        <f t="shared" si="13"/>
        <v>1.59</v>
      </c>
    </row>
    <row r="106" spans="1:15" ht="12.75" customHeight="1">
      <c r="A106" s="129" t="s">
        <v>40</v>
      </c>
      <c r="B106" s="20">
        <v>551.7885</v>
      </c>
      <c r="C106" s="49">
        <v>716.49215</v>
      </c>
      <c r="D106" s="45">
        <v>754.0536</v>
      </c>
      <c r="E106" s="103">
        <f t="shared" si="11"/>
        <v>514.2270500000002</v>
      </c>
      <c r="F106" s="141">
        <v>452.78932000000003</v>
      </c>
      <c r="G106" s="141">
        <v>474.723</v>
      </c>
      <c r="H106" s="142">
        <v>22315.199559999997</v>
      </c>
      <c r="I106" s="142">
        <v>250</v>
      </c>
      <c r="J106" s="45">
        <v>23260.24356</v>
      </c>
      <c r="K106" s="103">
        <f t="shared" si="12"/>
        <v>232.46831999999995</v>
      </c>
      <c r="L106" s="141">
        <v>0</v>
      </c>
      <c r="M106" s="141">
        <v>28</v>
      </c>
      <c r="N106" s="45">
        <v>28</v>
      </c>
      <c r="O106" s="104">
        <f t="shared" si="13"/>
        <v>0</v>
      </c>
    </row>
    <row r="107" spans="1:15" ht="12.75" customHeight="1">
      <c r="A107" s="129" t="s">
        <v>41</v>
      </c>
      <c r="B107" s="20">
        <v>639.0736999999999</v>
      </c>
      <c r="C107" s="49">
        <v>409.88340000000005</v>
      </c>
      <c r="D107" s="45">
        <v>559.34653</v>
      </c>
      <c r="E107" s="103">
        <f t="shared" si="11"/>
        <v>489.61057000000005</v>
      </c>
      <c r="F107" s="141">
        <v>144.27829300000002</v>
      </c>
      <c r="G107" s="141">
        <v>70.188</v>
      </c>
      <c r="H107" s="142">
        <v>0</v>
      </c>
      <c r="I107" s="142">
        <v>20</v>
      </c>
      <c r="J107" s="45">
        <v>56.17</v>
      </c>
      <c r="K107" s="103">
        <f t="shared" si="12"/>
        <v>178.296293</v>
      </c>
      <c r="L107" s="141">
        <v>143.162</v>
      </c>
      <c r="M107" s="141">
        <v>227.33</v>
      </c>
      <c r="N107" s="45">
        <v>169.398</v>
      </c>
      <c r="O107" s="104">
        <f t="shared" si="13"/>
        <v>201.09400000000002</v>
      </c>
    </row>
    <row r="108" spans="1:15" ht="12.75" customHeight="1">
      <c r="A108" s="129" t="s">
        <v>134</v>
      </c>
      <c r="B108" s="20">
        <v>507.91583</v>
      </c>
      <c r="C108" s="49">
        <v>433.38466</v>
      </c>
      <c r="D108" s="45">
        <v>533.15987</v>
      </c>
      <c r="E108" s="103">
        <f t="shared" si="11"/>
        <v>408.1406200000001</v>
      </c>
      <c r="F108" s="141">
        <v>228.20904000000002</v>
      </c>
      <c r="G108" s="141">
        <v>351.74482</v>
      </c>
      <c r="H108" s="142">
        <v>5382.95697</v>
      </c>
      <c r="I108" s="142">
        <v>0</v>
      </c>
      <c r="J108" s="45">
        <v>4783.692389999999</v>
      </c>
      <c r="K108" s="103">
        <f t="shared" si="12"/>
        <v>1179.2184400000015</v>
      </c>
      <c r="L108" s="141">
        <v>30.625</v>
      </c>
      <c r="M108" s="141">
        <v>4</v>
      </c>
      <c r="N108" s="45">
        <v>0</v>
      </c>
      <c r="O108" s="104">
        <f t="shared" si="13"/>
        <v>34.625</v>
      </c>
    </row>
    <row r="109" spans="1:15" ht="12.75" customHeight="1">
      <c r="A109" s="129" t="s">
        <v>42</v>
      </c>
      <c r="B109" s="20">
        <v>782.82385</v>
      </c>
      <c r="C109" s="49">
        <v>773.9923100000001</v>
      </c>
      <c r="D109" s="45">
        <v>274.8105</v>
      </c>
      <c r="E109" s="103">
        <f t="shared" si="11"/>
        <v>1282.00566</v>
      </c>
      <c r="F109" s="141">
        <v>1439.78943</v>
      </c>
      <c r="G109" s="141">
        <v>4390.655</v>
      </c>
      <c r="H109" s="142">
        <v>10669.43176</v>
      </c>
      <c r="I109" s="142">
        <v>274.8105</v>
      </c>
      <c r="J109" s="45">
        <v>16607.01592</v>
      </c>
      <c r="K109" s="103">
        <f t="shared" si="12"/>
        <v>167.670769999997</v>
      </c>
      <c r="L109" s="141">
        <v>162.32842000000002</v>
      </c>
      <c r="M109" s="141">
        <v>261.325</v>
      </c>
      <c r="N109" s="45">
        <v>353.3</v>
      </c>
      <c r="O109" s="104">
        <f t="shared" si="13"/>
        <v>70.35341999999997</v>
      </c>
    </row>
    <row r="110" spans="1:15" ht="12.75" customHeight="1">
      <c r="A110" s="129" t="s">
        <v>98</v>
      </c>
      <c r="B110" s="20">
        <v>406.56214</v>
      </c>
      <c r="C110" s="49">
        <v>757.53376</v>
      </c>
      <c r="D110" s="45">
        <v>487.082</v>
      </c>
      <c r="E110" s="103">
        <f t="shared" si="11"/>
        <v>677.0139</v>
      </c>
      <c r="F110" s="151">
        <v>892.42458</v>
      </c>
      <c r="G110" s="151">
        <v>1018.2204</v>
      </c>
      <c r="H110" s="152">
        <v>4539.14774</v>
      </c>
      <c r="I110" s="152">
        <v>150</v>
      </c>
      <c r="J110" s="149">
        <v>6304.35274</v>
      </c>
      <c r="K110" s="103">
        <f t="shared" si="12"/>
        <v>295.4399800000001</v>
      </c>
      <c r="L110" s="141">
        <v>592.45295</v>
      </c>
      <c r="M110" s="141">
        <v>400</v>
      </c>
      <c r="N110" s="45">
        <v>193.994</v>
      </c>
      <c r="O110" s="104">
        <f t="shared" si="13"/>
        <v>798.45895</v>
      </c>
    </row>
    <row r="111" spans="1:15" ht="12.75" customHeight="1">
      <c r="A111" s="129" t="s">
        <v>99</v>
      </c>
      <c r="B111" s="20">
        <v>530.05309</v>
      </c>
      <c r="C111" s="49">
        <v>117.537</v>
      </c>
      <c r="D111" s="45">
        <v>405.92956</v>
      </c>
      <c r="E111" s="103">
        <f t="shared" si="11"/>
        <v>241.66053000000005</v>
      </c>
      <c r="F111" s="141">
        <v>141.7369</v>
      </c>
      <c r="G111" s="141">
        <v>24.504</v>
      </c>
      <c r="H111" s="142">
        <v>0</v>
      </c>
      <c r="I111" s="142">
        <v>0</v>
      </c>
      <c r="J111" s="45">
        <v>19.6</v>
      </c>
      <c r="K111" s="103">
        <f t="shared" si="12"/>
        <v>146.6409</v>
      </c>
      <c r="L111" s="141">
        <v>32.248</v>
      </c>
      <c r="M111" s="141">
        <v>0</v>
      </c>
      <c r="N111" s="45">
        <v>0</v>
      </c>
      <c r="O111" s="104">
        <f t="shared" si="13"/>
        <v>32.248</v>
      </c>
    </row>
    <row r="112" spans="1:15" ht="12.75" customHeight="1">
      <c r="A112" s="129" t="s">
        <v>43</v>
      </c>
      <c r="B112" s="20">
        <v>77.29661</v>
      </c>
      <c r="C112" s="49">
        <v>7.03237</v>
      </c>
      <c r="D112" s="45">
        <v>0</v>
      </c>
      <c r="E112" s="103">
        <f t="shared" si="11"/>
        <v>84.32898</v>
      </c>
      <c r="F112" s="141">
        <v>64.762</v>
      </c>
      <c r="G112" s="141">
        <v>35.46</v>
      </c>
      <c r="H112" s="142">
        <v>0</v>
      </c>
      <c r="I112" s="142">
        <v>0</v>
      </c>
      <c r="J112" s="45">
        <v>38.634</v>
      </c>
      <c r="K112" s="103">
        <f t="shared" si="12"/>
        <v>61.58800000000001</v>
      </c>
      <c r="L112" s="141">
        <v>4</v>
      </c>
      <c r="M112" s="141">
        <v>0.7</v>
      </c>
      <c r="N112" s="45">
        <v>0</v>
      </c>
      <c r="O112" s="104">
        <f t="shared" si="13"/>
        <v>4.7</v>
      </c>
    </row>
    <row r="113" spans="1:15" ht="12.75" customHeight="1">
      <c r="A113" s="129" t="s">
        <v>44</v>
      </c>
      <c r="B113" s="20">
        <v>358.22937</v>
      </c>
      <c r="C113" s="49">
        <v>211.64943</v>
      </c>
      <c r="D113" s="45">
        <v>200.39438</v>
      </c>
      <c r="E113" s="103">
        <f t="shared" si="11"/>
        <v>369.48441999999994</v>
      </c>
      <c r="F113" s="141">
        <v>41.54335</v>
      </c>
      <c r="G113" s="141">
        <v>120.324</v>
      </c>
      <c r="H113" s="142">
        <v>0</v>
      </c>
      <c r="I113" s="142">
        <v>0</v>
      </c>
      <c r="J113" s="45">
        <v>96.3</v>
      </c>
      <c r="K113" s="103">
        <f t="shared" si="12"/>
        <v>65.56734999999999</v>
      </c>
      <c r="L113" s="141">
        <v>62.14975</v>
      </c>
      <c r="M113" s="141">
        <v>0</v>
      </c>
      <c r="N113" s="45">
        <v>0</v>
      </c>
      <c r="O113" s="104">
        <f t="shared" si="13"/>
        <v>62.14975</v>
      </c>
    </row>
    <row r="114" spans="1:15" ht="12.75" customHeight="1">
      <c r="A114" s="129" t="s">
        <v>45</v>
      </c>
      <c r="B114" s="20">
        <v>119.13628999999999</v>
      </c>
      <c r="C114" s="49">
        <v>244.769</v>
      </c>
      <c r="D114" s="45">
        <v>251.071</v>
      </c>
      <c r="E114" s="103">
        <f t="shared" si="11"/>
        <v>112.83428999999998</v>
      </c>
      <c r="F114" s="141">
        <v>256.71245</v>
      </c>
      <c r="G114" s="141">
        <v>191.196</v>
      </c>
      <c r="H114" s="142">
        <v>0</v>
      </c>
      <c r="I114" s="142">
        <v>0</v>
      </c>
      <c r="J114" s="45">
        <v>158</v>
      </c>
      <c r="K114" s="103">
        <f t="shared" si="12"/>
        <v>289.90845</v>
      </c>
      <c r="L114" s="141">
        <v>0</v>
      </c>
      <c r="M114" s="141">
        <v>0</v>
      </c>
      <c r="N114" s="45">
        <v>0</v>
      </c>
      <c r="O114" s="104">
        <f t="shared" si="13"/>
        <v>0</v>
      </c>
    </row>
    <row r="115" spans="1:15" ht="12.75" customHeight="1">
      <c r="A115" s="129" t="s">
        <v>100</v>
      </c>
      <c r="B115" s="20">
        <v>1332.67982</v>
      </c>
      <c r="C115" s="49">
        <v>2500.23721</v>
      </c>
      <c r="D115" s="45">
        <v>553.0111999999999</v>
      </c>
      <c r="E115" s="103">
        <f t="shared" si="11"/>
        <v>3279.9058299999997</v>
      </c>
      <c r="F115" s="20">
        <v>80.80784</v>
      </c>
      <c r="G115" s="49">
        <v>28.092</v>
      </c>
      <c r="H115" s="142">
        <v>0</v>
      </c>
      <c r="I115" s="142">
        <v>0</v>
      </c>
      <c r="J115" s="45">
        <v>22.47</v>
      </c>
      <c r="K115" s="103">
        <f t="shared" si="12"/>
        <v>86.42984</v>
      </c>
      <c r="L115" s="20">
        <v>256.718</v>
      </c>
      <c r="M115" s="49">
        <v>17.9</v>
      </c>
      <c r="N115" s="45">
        <v>180.838</v>
      </c>
      <c r="O115" s="104">
        <f t="shared" si="13"/>
        <v>93.78</v>
      </c>
    </row>
    <row r="116" spans="1:15" ht="12.75" customHeight="1">
      <c r="A116" s="129" t="s">
        <v>46</v>
      </c>
      <c r="B116" s="20">
        <v>1387.10231</v>
      </c>
      <c r="C116" s="49">
        <v>855.7539</v>
      </c>
      <c r="D116" s="45">
        <v>393.58684999999997</v>
      </c>
      <c r="E116" s="103">
        <f t="shared" si="11"/>
        <v>1849.26936</v>
      </c>
      <c r="F116" s="20">
        <v>1785.6456699999999</v>
      </c>
      <c r="G116" s="49">
        <v>1460.01453</v>
      </c>
      <c r="H116" s="142">
        <v>27769.27149</v>
      </c>
      <c r="I116" s="142">
        <v>0</v>
      </c>
      <c r="J116" s="45">
        <v>29905.34028</v>
      </c>
      <c r="K116" s="103">
        <f t="shared" si="12"/>
        <v>1109.5914099999973</v>
      </c>
      <c r="L116" s="20">
        <v>177.71</v>
      </c>
      <c r="M116" s="49">
        <v>59.29</v>
      </c>
      <c r="N116" s="45">
        <v>0</v>
      </c>
      <c r="O116" s="104">
        <f t="shared" si="13"/>
        <v>237</v>
      </c>
    </row>
    <row r="117" spans="1:15" ht="12.75" customHeight="1">
      <c r="A117" s="129" t="s">
        <v>47</v>
      </c>
      <c r="B117" s="20">
        <v>321.85955</v>
      </c>
      <c r="C117" s="49">
        <v>363.08395</v>
      </c>
      <c r="D117" s="45">
        <v>183.143</v>
      </c>
      <c r="E117" s="103">
        <f t="shared" si="11"/>
        <v>501.80050000000006</v>
      </c>
      <c r="F117" s="20">
        <v>14.28828</v>
      </c>
      <c r="G117" s="49">
        <v>399.594</v>
      </c>
      <c r="H117" s="142">
        <v>0</v>
      </c>
      <c r="I117" s="142">
        <v>40.68233</v>
      </c>
      <c r="J117" s="45">
        <v>322.58</v>
      </c>
      <c r="K117" s="103">
        <f t="shared" si="12"/>
        <v>131.98460999999998</v>
      </c>
      <c r="L117" s="20">
        <v>0</v>
      </c>
      <c r="M117" s="49">
        <v>100.294</v>
      </c>
      <c r="N117" s="45">
        <v>0</v>
      </c>
      <c r="O117" s="104">
        <f t="shared" si="13"/>
        <v>100.294</v>
      </c>
    </row>
    <row r="118" spans="1:15" ht="12.75" customHeight="1">
      <c r="A118" s="129" t="s">
        <v>101</v>
      </c>
      <c r="B118" s="20">
        <v>351.98389000000003</v>
      </c>
      <c r="C118" s="49">
        <v>12381.332380000002</v>
      </c>
      <c r="D118" s="45">
        <v>390</v>
      </c>
      <c r="E118" s="103">
        <f t="shared" si="11"/>
        <v>12343.316270000001</v>
      </c>
      <c r="F118" s="20">
        <v>1941.52315</v>
      </c>
      <c r="G118" s="49">
        <v>789.10891</v>
      </c>
      <c r="H118" s="142">
        <v>9497.417039999998</v>
      </c>
      <c r="I118" s="142">
        <v>340</v>
      </c>
      <c r="J118" s="45">
        <v>11073.54082</v>
      </c>
      <c r="K118" s="103">
        <f t="shared" si="12"/>
        <v>1494.5082799999982</v>
      </c>
      <c r="L118" s="20">
        <v>83.48283</v>
      </c>
      <c r="M118" s="49">
        <v>4.05929</v>
      </c>
      <c r="N118" s="45">
        <v>0</v>
      </c>
      <c r="O118" s="104">
        <f t="shared" si="13"/>
        <v>87.54212000000001</v>
      </c>
    </row>
    <row r="119" spans="1:15" ht="12.75" customHeight="1">
      <c r="A119" s="129" t="s">
        <v>48</v>
      </c>
      <c r="B119" s="20">
        <v>1010.53328</v>
      </c>
      <c r="C119" s="49">
        <v>1710.19352</v>
      </c>
      <c r="D119" s="45">
        <v>682.985</v>
      </c>
      <c r="E119" s="103">
        <f t="shared" si="11"/>
        <v>2037.7417999999998</v>
      </c>
      <c r="F119" s="20">
        <v>489.18143</v>
      </c>
      <c r="G119" s="49">
        <v>1509.96866</v>
      </c>
      <c r="H119" s="142">
        <v>1915.0005</v>
      </c>
      <c r="I119" s="142">
        <v>50</v>
      </c>
      <c r="J119" s="45">
        <v>3389.115</v>
      </c>
      <c r="K119" s="103">
        <f t="shared" si="12"/>
        <v>575.0355900000004</v>
      </c>
      <c r="L119" s="20">
        <v>448.19788</v>
      </c>
      <c r="M119" s="49">
        <v>55.67</v>
      </c>
      <c r="N119" s="45">
        <v>177.862</v>
      </c>
      <c r="O119" s="104">
        <f t="shared" si="13"/>
        <v>326.00588000000005</v>
      </c>
    </row>
    <row r="120" spans="1:15" ht="12.75" customHeight="1">
      <c r="A120" s="129" t="s">
        <v>102</v>
      </c>
      <c r="B120" s="20">
        <v>594.77628</v>
      </c>
      <c r="C120" s="49">
        <v>1403.678</v>
      </c>
      <c r="D120" s="45">
        <v>707.3511</v>
      </c>
      <c r="E120" s="103">
        <f t="shared" si="11"/>
        <v>1291.10318</v>
      </c>
      <c r="F120" s="20">
        <v>49.64651</v>
      </c>
      <c r="G120" s="49">
        <v>520.9043800000001</v>
      </c>
      <c r="H120" s="142">
        <v>99.54</v>
      </c>
      <c r="I120" s="142">
        <v>0</v>
      </c>
      <c r="J120" s="45">
        <v>646.864</v>
      </c>
      <c r="K120" s="103">
        <f t="shared" si="12"/>
        <v>23.226890000000026</v>
      </c>
      <c r="L120" s="20">
        <v>215</v>
      </c>
      <c r="M120" s="49">
        <v>0</v>
      </c>
      <c r="N120" s="45">
        <v>0</v>
      </c>
      <c r="O120" s="104">
        <f t="shared" si="13"/>
        <v>215</v>
      </c>
    </row>
    <row r="121" spans="1:15" ht="12.75" customHeight="1">
      <c r="A121" s="129" t="s">
        <v>103</v>
      </c>
      <c r="B121" s="20">
        <v>0</v>
      </c>
      <c r="C121" s="49">
        <v>835.66966</v>
      </c>
      <c r="D121" s="45">
        <v>0</v>
      </c>
      <c r="E121" s="103">
        <f t="shared" si="11"/>
        <v>835.66966</v>
      </c>
      <c r="F121" s="20">
        <v>0</v>
      </c>
      <c r="G121" s="49">
        <v>577.434</v>
      </c>
      <c r="H121" s="142">
        <v>74.165</v>
      </c>
      <c r="I121" s="142">
        <v>528.78004</v>
      </c>
      <c r="J121" s="45">
        <v>540.684</v>
      </c>
      <c r="K121" s="103">
        <f t="shared" si="12"/>
        <v>639.6950399999998</v>
      </c>
      <c r="L121" s="20">
        <v>0</v>
      </c>
      <c r="M121" s="49">
        <v>0.248</v>
      </c>
      <c r="N121" s="45">
        <v>0</v>
      </c>
      <c r="O121" s="104">
        <f t="shared" si="13"/>
        <v>0.248</v>
      </c>
    </row>
    <row r="122" spans="1:15" ht="12.75" customHeight="1">
      <c r="A122" s="129" t="s">
        <v>104</v>
      </c>
      <c r="B122" s="20">
        <v>388.25803</v>
      </c>
      <c r="C122" s="49">
        <v>613.8391</v>
      </c>
      <c r="D122" s="45">
        <v>0</v>
      </c>
      <c r="E122" s="101">
        <f t="shared" si="11"/>
        <v>1002.0971300000001</v>
      </c>
      <c r="F122" s="22">
        <v>93.41443</v>
      </c>
      <c r="G122" s="51">
        <v>485.869</v>
      </c>
      <c r="H122" s="168">
        <v>599.417</v>
      </c>
      <c r="I122" s="168">
        <v>0</v>
      </c>
      <c r="J122" s="40">
        <v>988.316</v>
      </c>
      <c r="K122" s="101">
        <f t="shared" si="12"/>
        <v>190.38443000000007</v>
      </c>
      <c r="L122" s="22">
        <v>44.898</v>
      </c>
      <c r="M122" s="51">
        <v>5.019</v>
      </c>
      <c r="N122" s="40">
        <v>0</v>
      </c>
      <c r="O122" s="102">
        <f t="shared" si="13"/>
        <v>49.917</v>
      </c>
    </row>
    <row r="123" spans="1:15" ht="12.75" customHeight="1">
      <c r="A123" s="129" t="s">
        <v>49</v>
      </c>
      <c r="B123" s="20">
        <v>144.04632999999998</v>
      </c>
      <c r="C123" s="49">
        <v>65.122</v>
      </c>
      <c r="D123" s="145">
        <v>125.62006</v>
      </c>
      <c r="E123" s="103">
        <f t="shared" si="11"/>
        <v>83.54826999999997</v>
      </c>
      <c r="F123" s="141">
        <v>67.4528</v>
      </c>
      <c r="G123" s="141">
        <v>49.767</v>
      </c>
      <c r="H123" s="142">
        <v>0</v>
      </c>
      <c r="I123" s="142">
        <v>0</v>
      </c>
      <c r="J123" s="45">
        <v>38.7</v>
      </c>
      <c r="K123" s="103">
        <f t="shared" si="12"/>
        <v>78.51979999999999</v>
      </c>
      <c r="L123" s="141">
        <v>57.967</v>
      </c>
      <c r="M123" s="141">
        <v>0</v>
      </c>
      <c r="N123" s="45">
        <v>0</v>
      </c>
      <c r="O123" s="104">
        <f t="shared" si="13"/>
        <v>57.967</v>
      </c>
    </row>
    <row r="124" spans="1:15" ht="12.75" customHeight="1">
      <c r="A124" s="129" t="s">
        <v>50</v>
      </c>
      <c r="B124" s="20">
        <v>214.13305</v>
      </c>
      <c r="C124" s="49">
        <v>42.485</v>
      </c>
      <c r="D124" s="45">
        <v>0</v>
      </c>
      <c r="E124" s="101">
        <f t="shared" si="11"/>
        <v>256.61805</v>
      </c>
      <c r="F124" s="141">
        <v>0</v>
      </c>
      <c r="G124" s="141">
        <v>0</v>
      </c>
      <c r="H124" s="142">
        <v>0</v>
      </c>
      <c r="I124" s="142">
        <v>0</v>
      </c>
      <c r="J124" s="45">
        <v>0</v>
      </c>
      <c r="K124" s="101">
        <f t="shared" si="12"/>
        <v>0</v>
      </c>
      <c r="L124" s="141">
        <v>0</v>
      </c>
      <c r="M124" s="141">
        <v>0</v>
      </c>
      <c r="N124" s="45">
        <v>0</v>
      </c>
      <c r="O124" s="102">
        <f t="shared" si="13"/>
        <v>0</v>
      </c>
    </row>
    <row r="125" spans="1:15" ht="12.75" customHeight="1">
      <c r="A125" s="129" t="s">
        <v>105</v>
      </c>
      <c r="B125" s="20">
        <v>691.3223</v>
      </c>
      <c r="C125" s="49">
        <v>78.81447999999999</v>
      </c>
      <c r="D125" s="45">
        <v>0</v>
      </c>
      <c r="E125" s="103">
        <f t="shared" si="11"/>
        <v>770.13678</v>
      </c>
      <c r="F125" s="141">
        <v>7.236</v>
      </c>
      <c r="G125" s="141">
        <v>72.528</v>
      </c>
      <c r="H125" s="142">
        <v>0</v>
      </c>
      <c r="I125" s="142">
        <v>0</v>
      </c>
      <c r="J125" s="45">
        <v>58</v>
      </c>
      <c r="K125" s="103">
        <f t="shared" si="12"/>
        <v>21.76400000000001</v>
      </c>
      <c r="L125" s="141">
        <v>146.067</v>
      </c>
      <c r="M125" s="141">
        <v>0</v>
      </c>
      <c r="N125" s="45">
        <v>0</v>
      </c>
      <c r="O125" s="104">
        <f t="shared" si="13"/>
        <v>146.067</v>
      </c>
    </row>
    <row r="126" spans="1:15" ht="12.75" customHeight="1">
      <c r="A126" s="129" t="s">
        <v>106</v>
      </c>
      <c r="B126" s="20">
        <v>147.39122</v>
      </c>
      <c r="C126" s="49">
        <v>15.158280000000001</v>
      </c>
      <c r="D126" s="45">
        <v>0</v>
      </c>
      <c r="E126" s="103">
        <f aca="true" t="shared" si="14" ref="E126:E132">B126+C126-D126</f>
        <v>162.5495</v>
      </c>
      <c r="F126" s="141">
        <v>31.203</v>
      </c>
      <c r="G126" s="141">
        <v>1.256</v>
      </c>
      <c r="H126" s="142">
        <v>0</v>
      </c>
      <c r="I126" s="142">
        <v>0</v>
      </c>
      <c r="J126" s="45">
        <v>1.1</v>
      </c>
      <c r="K126" s="103">
        <f aca="true" t="shared" si="15" ref="K126:K133">F126+G126+H126+I126-J126</f>
        <v>31.358999999999995</v>
      </c>
      <c r="L126" s="141">
        <v>11.585</v>
      </c>
      <c r="M126" s="141">
        <v>0</v>
      </c>
      <c r="N126" s="45">
        <v>0</v>
      </c>
      <c r="O126" s="104">
        <f aca="true" t="shared" si="16" ref="O126:O133">L126+M126-N126</f>
        <v>11.585</v>
      </c>
    </row>
    <row r="127" spans="1:15" ht="12.75" customHeight="1">
      <c r="A127" s="129" t="s">
        <v>107</v>
      </c>
      <c r="B127" s="20">
        <v>659.1713000000001</v>
      </c>
      <c r="C127" s="49">
        <v>276.69234</v>
      </c>
      <c r="D127" s="45">
        <v>385.12568</v>
      </c>
      <c r="E127" s="103">
        <f t="shared" si="14"/>
        <v>550.73796</v>
      </c>
      <c r="F127" s="141">
        <v>7.373</v>
      </c>
      <c r="G127" s="141">
        <v>12.3</v>
      </c>
      <c r="H127" s="142">
        <v>0</v>
      </c>
      <c r="I127" s="142">
        <v>0</v>
      </c>
      <c r="J127" s="45">
        <v>9.8</v>
      </c>
      <c r="K127" s="103">
        <f t="shared" si="15"/>
        <v>9.873000000000001</v>
      </c>
      <c r="L127" s="141">
        <v>47.971</v>
      </c>
      <c r="M127" s="141">
        <v>3.072</v>
      </c>
      <c r="N127" s="45">
        <v>0</v>
      </c>
      <c r="O127" s="104">
        <f t="shared" si="16"/>
        <v>51.043</v>
      </c>
    </row>
    <row r="128" spans="1:15" ht="12.75" customHeight="1">
      <c r="A128" s="129" t="s">
        <v>108</v>
      </c>
      <c r="B128" s="20">
        <v>570.56808</v>
      </c>
      <c r="C128" s="49">
        <v>96.59861</v>
      </c>
      <c r="D128" s="45">
        <v>79.0638</v>
      </c>
      <c r="E128" s="103">
        <f t="shared" si="14"/>
        <v>588.10289</v>
      </c>
      <c r="F128" s="141">
        <v>178.55739000000003</v>
      </c>
      <c r="G128" s="141">
        <v>153.54</v>
      </c>
      <c r="H128" s="142">
        <v>49.85</v>
      </c>
      <c r="I128" s="142">
        <v>0</v>
      </c>
      <c r="J128" s="45">
        <v>172.67</v>
      </c>
      <c r="K128" s="103">
        <f t="shared" si="15"/>
        <v>209.27739000000005</v>
      </c>
      <c r="L128" s="141">
        <v>74.036</v>
      </c>
      <c r="M128" s="141">
        <v>9.6</v>
      </c>
      <c r="N128" s="45">
        <v>0</v>
      </c>
      <c r="O128" s="104">
        <f t="shared" si="16"/>
        <v>83.636</v>
      </c>
    </row>
    <row r="129" spans="1:15" ht="12.75" customHeight="1">
      <c r="A129" s="129" t="s">
        <v>51</v>
      </c>
      <c r="B129" s="20">
        <v>496.48984</v>
      </c>
      <c r="C129" s="49">
        <v>140.46898000000002</v>
      </c>
      <c r="D129" s="45">
        <v>148.191</v>
      </c>
      <c r="E129" s="103">
        <f t="shared" si="14"/>
        <v>488.76782000000003</v>
      </c>
      <c r="F129" s="141">
        <v>167.91585</v>
      </c>
      <c r="G129" s="141">
        <v>301.42920000000004</v>
      </c>
      <c r="H129" s="142">
        <v>0</v>
      </c>
      <c r="I129" s="142">
        <v>0</v>
      </c>
      <c r="J129" s="45">
        <v>269.239</v>
      </c>
      <c r="K129" s="103">
        <f t="shared" si="15"/>
        <v>200.10605000000004</v>
      </c>
      <c r="L129" s="141">
        <v>50</v>
      </c>
      <c r="M129" s="141">
        <v>5</v>
      </c>
      <c r="N129" s="45">
        <v>0</v>
      </c>
      <c r="O129" s="104">
        <f t="shared" si="16"/>
        <v>55</v>
      </c>
    </row>
    <row r="130" spans="1:15" ht="12.75" customHeight="1">
      <c r="A130" s="129" t="s">
        <v>52</v>
      </c>
      <c r="B130" s="20">
        <v>335.71631</v>
      </c>
      <c r="C130" s="49">
        <v>259.39558</v>
      </c>
      <c r="D130" s="45">
        <v>109.2</v>
      </c>
      <c r="E130" s="103">
        <f t="shared" si="14"/>
        <v>485.91189</v>
      </c>
      <c r="F130" s="141">
        <v>555.0623</v>
      </c>
      <c r="G130" s="141">
        <v>79.98</v>
      </c>
      <c r="H130" s="142">
        <v>0</v>
      </c>
      <c r="I130" s="142">
        <v>0</v>
      </c>
      <c r="J130" s="45">
        <v>63.96</v>
      </c>
      <c r="K130" s="103">
        <f t="shared" si="15"/>
        <v>571.0823</v>
      </c>
      <c r="L130" s="141">
        <v>63.532</v>
      </c>
      <c r="M130" s="141">
        <v>15.47</v>
      </c>
      <c r="N130" s="45">
        <v>51</v>
      </c>
      <c r="O130" s="104">
        <f t="shared" si="16"/>
        <v>28.001999999999995</v>
      </c>
    </row>
    <row r="131" spans="1:15" ht="12.75" customHeight="1">
      <c r="A131" s="129" t="s">
        <v>109</v>
      </c>
      <c r="B131" s="20">
        <v>275.14749</v>
      </c>
      <c r="C131" s="49">
        <v>83.69618</v>
      </c>
      <c r="D131" s="45">
        <v>98.2206</v>
      </c>
      <c r="E131" s="103">
        <f t="shared" si="14"/>
        <v>260.62307</v>
      </c>
      <c r="F131" s="141">
        <v>90.91467</v>
      </c>
      <c r="G131" s="141">
        <v>221.106</v>
      </c>
      <c r="H131" s="142">
        <v>0</v>
      </c>
      <c r="I131" s="142">
        <v>0</v>
      </c>
      <c r="J131" s="45">
        <v>175.61</v>
      </c>
      <c r="K131" s="103">
        <f t="shared" si="15"/>
        <v>136.41066999999998</v>
      </c>
      <c r="L131" s="141">
        <v>23.72</v>
      </c>
      <c r="M131" s="141">
        <v>0.66</v>
      </c>
      <c r="N131" s="45">
        <v>0</v>
      </c>
      <c r="O131" s="104">
        <f t="shared" si="16"/>
        <v>24.38</v>
      </c>
    </row>
    <row r="132" spans="1:15" ht="12.75" customHeight="1" thickBot="1">
      <c r="A132" s="134" t="s">
        <v>110</v>
      </c>
      <c r="B132" s="37">
        <v>2796.55083</v>
      </c>
      <c r="C132" s="153">
        <v>940.7368100000001</v>
      </c>
      <c r="D132" s="154">
        <v>793.73086</v>
      </c>
      <c r="E132" s="103">
        <f t="shared" si="14"/>
        <v>2943.5567800000003</v>
      </c>
      <c r="F132" s="155">
        <v>2082.87467</v>
      </c>
      <c r="G132" s="155">
        <v>2879.28252</v>
      </c>
      <c r="H132" s="156">
        <v>3234.022</v>
      </c>
      <c r="I132" s="156">
        <v>500</v>
      </c>
      <c r="J132" s="154">
        <v>6179.186</v>
      </c>
      <c r="K132" s="103">
        <f t="shared" si="15"/>
        <v>2516.9931899999992</v>
      </c>
      <c r="L132" s="155">
        <v>523.145</v>
      </c>
      <c r="M132" s="155">
        <v>0</v>
      </c>
      <c r="N132" s="154">
        <v>5</v>
      </c>
      <c r="O132" s="104">
        <f t="shared" si="16"/>
        <v>518.145</v>
      </c>
    </row>
    <row r="133" spans="1:15" ht="12.75" customHeight="1" thickBot="1">
      <c r="A133" s="135" t="s">
        <v>12</v>
      </c>
      <c r="B133" s="157">
        <f aca="true" t="shared" si="17" ref="B133:K133">SUM(B60:B132)</f>
        <v>45771.92012000001</v>
      </c>
      <c r="C133" s="158">
        <f t="shared" si="17"/>
        <v>59903.13022000001</v>
      </c>
      <c r="D133" s="159">
        <f t="shared" si="17"/>
        <v>29793.935590000005</v>
      </c>
      <c r="E133" s="159">
        <f t="shared" si="17"/>
        <v>75881.11475</v>
      </c>
      <c r="F133" s="157">
        <f t="shared" si="17"/>
        <v>36727.931002999976</v>
      </c>
      <c r="G133" s="158">
        <f t="shared" si="17"/>
        <v>47825.21915</v>
      </c>
      <c r="H133" s="160">
        <f t="shared" si="17"/>
        <v>165911.77042299998</v>
      </c>
      <c r="I133" s="160">
        <f t="shared" si="17"/>
        <v>10455.522570000001</v>
      </c>
      <c r="J133" s="159">
        <f t="shared" si="17"/>
        <v>217567.10103999998</v>
      </c>
      <c r="K133" s="159">
        <f t="shared" si="17"/>
        <v>43353.34210600001</v>
      </c>
      <c r="L133" s="157">
        <f>SUM(L60:L132)</f>
        <v>10876.152909999997</v>
      </c>
      <c r="M133" s="158">
        <f>SUM(M60:M132)</f>
        <v>2965.7855899999995</v>
      </c>
      <c r="N133" s="159">
        <f>SUM(N60:N132)</f>
        <v>2488.3990000000003</v>
      </c>
      <c r="O133" s="159">
        <f t="shared" si="16"/>
        <v>11353.539499999995</v>
      </c>
    </row>
    <row r="134" spans="2:15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2:15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2:15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2:15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2:15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2:15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2:15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2:15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2:15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2:15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2:15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2:15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2:15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2:15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2:15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2:15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2:15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2:15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2:15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2:15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2:15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2:15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</sheetData>
  <sheetProtection/>
  <mergeCells count="19">
    <mergeCell ref="M7:M8"/>
    <mergeCell ref="N7:N8"/>
    <mergeCell ref="O7:O8"/>
    <mergeCell ref="A6:A8"/>
    <mergeCell ref="B6:E6"/>
    <mergeCell ref="B7:B8"/>
    <mergeCell ref="C7:C8"/>
    <mergeCell ref="D7:D8"/>
    <mergeCell ref="E7:E8"/>
    <mergeCell ref="N1:O1"/>
    <mergeCell ref="A3:O3"/>
    <mergeCell ref="A4:O4"/>
    <mergeCell ref="J7:J8"/>
    <mergeCell ref="F6:K6"/>
    <mergeCell ref="F7:F8"/>
    <mergeCell ref="G7:I7"/>
    <mergeCell ref="L6:O6"/>
    <mergeCell ref="K7:K8"/>
    <mergeCell ref="L7:L8"/>
  </mergeCells>
  <printOptions horizontalCentered="1"/>
  <pageMargins left="0.1968503937007874" right="0.1968503937007874" top="0.7874015748031497" bottom="0.7874015748031497" header="0.5118110236220472" footer="0.5905511811023623"/>
  <pageSetup horizontalDpi="600" verticalDpi="600" orientation="landscape" paperSize="9" scale="87" r:id="rId1"/>
  <headerFooter alignWithMargins="0">
    <oddFooter>&amp;CStránka &amp;P&amp;RTab. 5 PO tvorba a použ.fondů</oddFooter>
  </headerFooter>
  <rowBreaks count="3" manualBreakCount="3">
    <brk id="41" max="255" man="1"/>
    <brk id="81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841</cp:lastModifiedBy>
  <cp:lastPrinted>2019-05-06T14:00:53Z</cp:lastPrinted>
  <dcterms:created xsi:type="dcterms:W3CDTF">1997-01-24T11:07:25Z</dcterms:created>
  <dcterms:modified xsi:type="dcterms:W3CDTF">2019-05-06T14:01:15Z</dcterms:modified>
  <cp:category/>
  <cp:version/>
  <cp:contentType/>
  <cp:contentStatus/>
</cp:coreProperties>
</file>