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332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<sst xmlns="http://schemas.openxmlformats.org/spreadsheetml/2006/main" count="164" uniqueCount="151">
  <si>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</si>
  <si>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</si>
  <si>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</si>
  <si>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</si>
  <si>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</si>
  <si>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</si>
  <si>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</si>
  <si>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</si>
  <si>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</si>
  <si>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</si>
  <si>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</si>
  <si>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</si>
  <si>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</si>
  <si>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</si>
  <si>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</si>
  <si>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</si>
  <si>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</si>
  <si>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</si>
  <si>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</si>
  <si>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</si>
  <si>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</si>
  <si>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</si>
  <si>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</si>
  <si>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</si>
  <si>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</si>
  <si>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</si>
  <si>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</si>
  <si>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</si>
  <si>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mentálně postiženou mládež Chotělice</t>
  </si>
  <si>
    <t>ÚSP pro mládež Kvasiny</t>
  </si>
  <si>
    <t>Domov Dědina Opočno</t>
  </si>
  <si>
    <t>Domov sociálních služeb Skřivany</t>
  </si>
  <si>
    <t>Domov důchodců Lampertice</t>
  </si>
  <si>
    <t>Domov důchodců Albrechtice nad Orlicí</t>
  </si>
  <si>
    <t>Barevné domky Hajnice</t>
  </si>
  <si>
    <t>Kap. 21 - investice a evr. projekty</t>
  </si>
  <si>
    <t>Gymnázium, Nový Bydžov, Komenského 77</t>
  </si>
  <si>
    <t>SPŠ, SOŠ a SOU, Hradec Králové, Hradební 1029</t>
  </si>
  <si>
    <t>SPŠ stavební, Hradec Králové 3, Pospíšilova tř. 787</t>
  </si>
  <si>
    <t>Základní škola, Nový Bydžov, Palackého 1240</t>
  </si>
  <si>
    <t>PPP KHK, Hradec Králové, M. Horákové 504</t>
  </si>
  <si>
    <t>Školní jídelna, Hradec Králové, Hradecká 1219</t>
  </si>
  <si>
    <t>Lepařovo gymnázium, Jičín, Jiráskova 30</t>
  </si>
  <si>
    <t>Základní škola, Hořice, Husova 11</t>
  </si>
  <si>
    <t>Základní škola, Jičín, Soudná 12</t>
  </si>
  <si>
    <t>Gymnázium, Broumov, Hradební 218</t>
  </si>
  <si>
    <t>SŠ a ZŠ, Nové Město nad Metují, Husovo nám. 1218</t>
  </si>
  <si>
    <t>ZŠ a MŠ Josefa Zemana, Náchod, Jiráskova 461</t>
  </si>
  <si>
    <t>Základní škola praktická, Jaroměř, Komenského 392</t>
  </si>
  <si>
    <t>Dětský domov, MŠ a školní jídelna, Broumov, třída Masarykova 246</t>
  </si>
  <si>
    <t>Základní  škola, Broumov, Kladská 164</t>
  </si>
  <si>
    <t>Gymnázium, Dobruška, Pulická 779</t>
  </si>
  <si>
    <t>OA T.G.Masaryka, Kostelec nad Orlicí, Komenského 522</t>
  </si>
  <si>
    <t>VOŠ a SPŠ, Rychnov nad Kněžnou, U Stadionu 1166</t>
  </si>
  <si>
    <t>Základní škola, Kostelec nad Orlicí, Komenského 515</t>
  </si>
  <si>
    <t>Základní škola, Dobruška, Opočenská 115</t>
  </si>
  <si>
    <t>Dětský domov, Potštejn, Českých bratří 141</t>
  </si>
  <si>
    <t>Dětský domov a školní jídelna, Sedloňov 153</t>
  </si>
  <si>
    <t>Gymnázium, Trutnov, Jiráskovo náměstí 325</t>
  </si>
  <si>
    <t>Gymnázium, Vrchlabí, Komenského 586</t>
  </si>
  <si>
    <t>Obchodní akademie, Trutnov, Malé náměstí 158</t>
  </si>
  <si>
    <t>Střední průmyslová škola, Trutnov, Školní 101</t>
  </si>
  <si>
    <t>Mateřská škola speciální, Trutnov, Na Struze 124</t>
  </si>
  <si>
    <t>Základní škola a MŠ, Vrchlabí, Krkonošská 230</t>
  </si>
  <si>
    <t>Dětský domov, základní škola a ŠJ, Dolní Lánov 240</t>
  </si>
  <si>
    <t>Dětský domov a školní jídelna, Vrchlabí, Žižkova 497</t>
  </si>
  <si>
    <t>Domov důchodců Dvůr Králové nad Labem</t>
  </si>
  <si>
    <t>Domov V Podzámčí Chlumec nad Cidlinou</t>
  </si>
  <si>
    <t>Domov pro seniory Pilníkov</t>
  </si>
  <si>
    <t>Domov pro seniory Vrchlabí</t>
  </si>
  <si>
    <t>ÚSP pro tělesně postižené v Hořicích v Podkrkonoší</t>
  </si>
  <si>
    <t>DOMOV NA STŔÍBRNÉM VRCHU Rokytnice v O.h.</t>
  </si>
  <si>
    <t>ÚSP pro mládež DOMEČKY Rychnov nad Kněžnou</t>
  </si>
  <si>
    <t>Domovy Na Třešňovce Česká Skalice</t>
  </si>
  <si>
    <t>Domov důchodců Police nad Metují</t>
  </si>
  <si>
    <t>Domov Dolní zámek Teplice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</si>
  <si>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</si>
  <si>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</si>
  <si>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</si>
  <si>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</si>
  <si>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</si>
  <si>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</si>
  <si>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</si>
  <si>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</si>
  <si>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>Česká lesnická akademie Trutnov-SŠ a VOŠ</t>
  </si>
  <si>
    <t>Domov U Biřičky Hradec Králové</t>
  </si>
  <si>
    <t>VOŠ a SOŠ, Nový Bydžov, Jana Maláta 1869</t>
  </si>
  <si>
    <t>SOŠ a SOU, Hradec Králové, Vocelova 1338</t>
  </si>
  <si>
    <t>SŠ, ZŠ a MŠ, Hradec Králové, Štefánikova 549</t>
  </si>
  <si>
    <t>Gymnázium, SOŠ, SOU a VOŠ,  Hořice</t>
  </si>
  <si>
    <t>Gymnázium a SOŠ, Jaroměř, Lužická 423</t>
  </si>
  <si>
    <t>SPŠ elektrotechniky a inform. technologií, Dobruška, Čs. odboje 670</t>
  </si>
  <si>
    <t>Gymnázium a SOŠ, Hostinné, Horská 309</t>
  </si>
  <si>
    <t>SOŠ a SOU, Vrchlabí, Krkonošská 265</t>
  </si>
  <si>
    <t>Speciální ZŠ Augustina Bartoše, Úpice, Nábřeží pplk. A. Bunzla 660</t>
  </si>
  <si>
    <t xml:space="preserve">Centrum investic, rozvoje a inovací, HK </t>
  </si>
  <si>
    <t>Tabulka č. 5</t>
  </si>
  <si>
    <t>Tvorba a použití fondů příspěvkových organizací zřízených Královéhradeckým krajem v roce 2015</t>
  </si>
  <si>
    <t>Gymnázium Boženy Němcové, HK</t>
  </si>
  <si>
    <t>Gymnázium J. K. Tyla, HK</t>
  </si>
  <si>
    <t>OA, SOŠ  a JŠ s právem státní jazyk. zkoušky, HK</t>
  </si>
  <si>
    <t>SOŠ veterinární , HK</t>
  </si>
  <si>
    <t>SŠ technická a řemeslná, Nový Bydžov</t>
  </si>
  <si>
    <t>SUPŠ hudebních nástrojů a nábytku, HK</t>
  </si>
  <si>
    <t>VOŠ zdravotnická a SZŠ, K</t>
  </si>
  <si>
    <t>SŠ služeb, obchodu a gastronomie, HK</t>
  </si>
  <si>
    <t>Střední škola potravinářská, Smiřice</t>
  </si>
  <si>
    <t>Odborné učiliště, HK, 17. listopadu 1212</t>
  </si>
  <si>
    <t>MŠ,Speciální ZŠ a PRŠ, HK, Hradecká 1231</t>
  </si>
  <si>
    <t>ZŠ a MŠ při Fakultní nemocnici, HK</t>
  </si>
  <si>
    <t>Speciální ZŠ, Chlumec nad Cidl.</t>
  </si>
  <si>
    <t>Dětský domov a školní jídelna, Nechanice</t>
  </si>
  <si>
    <t>DM,internát a ŠJ, HK, Vocelova 1469/5</t>
  </si>
  <si>
    <t>Plavecká škola Zéva, HK, Eliščino nábř. 842</t>
  </si>
  <si>
    <t>Školské zařízení pro DVPP KHK, HK</t>
  </si>
  <si>
    <t>Gymnázium a SOŠ pedagogická, Nová Paka</t>
  </si>
  <si>
    <t>Masarykova obchodní akademie, Jičín</t>
  </si>
  <si>
    <t>SPŠ kamenická a sochařská, Hořice</t>
  </si>
  <si>
    <t>Střední škola zahradnická, Kopidlno</t>
  </si>
  <si>
    <t>Integrovaná střední škola, Nová Paka</t>
  </si>
  <si>
    <t>Střední odborné učiliště, Lázně Bělohrad</t>
  </si>
  <si>
    <t>Střední škola gastronomie a služeb, Nová Paka</t>
  </si>
  <si>
    <t>VOŠ a  SPŠ, Jičín, Pod Koželuhy 100</t>
  </si>
  <si>
    <t>OU a Praktická škola, Hořice, Havlíčkova 54</t>
  </si>
  <si>
    <t>Obchodní akademie, Náchod</t>
  </si>
  <si>
    <t>SŠ propag.tvorby a polygrafie, Velké Poříčí</t>
  </si>
  <si>
    <t>Střední škola řemeslná, Jaroměř</t>
  </si>
  <si>
    <t>SŠ oděvní, služeb a ekonomiky, Červený Kostelec</t>
  </si>
  <si>
    <t>SPŠ, SOŠ a SOU, Nové Město nad Metují</t>
  </si>
  <si>
    <t>SŠ hotelnictví a spol.stravování, Teplice nad Metují</t>
  </si>
  <si>
    <t>SPŠ, Hronov, Hostovského 910</t>
  </si>
  <si>
    <t>VOŠ stavební a SPŠ stavební arch.Jana Letzela, Náchod</t>
  </si>
  <si>
    <t>Gymnázium F.M.Pelcla, RK, Hrdinů odboje 36</t>
  </si>
  <si>
    <t>SŠ zem. a ekol. a  SOU chlad. a klim. tech., Kostelec n.O.</t>
  </si>
  <si>
    <t>Základní škola a PŠ, RK, Kolowratská 485</t>
  </si>
  <si>
    <t>SŠ informatiky a služeb, DKNL</t>
  </si>
  <si>
    <t>Gymnázium, DKNL, nám. Odboje 304</t>
  </si>
  <si>
    <t>VOŠ zdravotnická a SZŠ, Trutnov</t>
  </si>
  <si>
    <t>Střední odborná škola a SOU, Trutnov</t>
  </si>
  <si>
    <t>Odborné učiliště a ZŠ Sluneční, Hostinné</t>
  </si>
  <si>
    <t>ZŠ a MŠ při dětské léčebně, Janské Lázně</t>
  </si>
  <si>
    <t>Základní škola a PŠ, DKNL, Přemyslova 479</t>
  </si>
  <si>
    <t>ZŠ logopedická a MŠ logop., Choustníkovo Hradiště 161</t>
  </si>
  <si>
    <t>Sdružení ozdr.a léčeben okresu Trutnov</t>
  </si>
  <si>
    <t>Léčebna dlouhodobě nem.Opočno</t>
  </si>
  <si>
    <t>k 1.1.2015</t>
  </si>
  <si>
    <t>k 31.12.2015</t>
  </si>
  <si>
    <t>Gymnázium J.Žáka, Náchod, Řezníčkova 451</t>
  </si>
  <si>
    <t>Základní škola speciální a PrŠ, Jaroměř, Palackého 142</t>
  </si>
  <si>
    <t>MŠ, ZŠ a PrŠ, Trutnov, Horská 160</t>
  </si>
  <si>
    <t>Fond investic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</si>
</sst>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3" xfId="47" applyNumberFormat="1" applyFont="1" applyBorder="1">
      <alignment/>
      <protection/>
    </xf>
    <xf numFmtId="0" fontId="0" fillId="33" borderId="17" xfId="0" applyFont="1" applyFill="1" applyBorder="1" applyAlignment="1">
      <alignment shrinkToFit="1"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20" xfId="0" applyFont="1" applyFill="1" applyBorder="1" applyAlignment="1">
      <alignment shrinkToFit="1"/>
    </xf>
    <xf numFmtId="0" fontId="7" fillId="0" borderId="21" xfId="47" applyFont="1" applyBorder="1">
      <alignment/>
      <protection/>
    </xf>
    <xf numFmtId="4" fontId="1" fillId="0" borderId="16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0" xfId="47" applyNumberFormat="1" applyFont="1" applyBorder="1">
      <alignment/>
      <protection/>
    </xf>
    <xf numFmtId="4" fontId="0" fillId="0" borderId="17" xfId="47" applyNumberFormat="1" applyFont="1" applyBorder="1">
      <alignment/>
      <protection/>
    </xf>
    <xf numFmtId="4" fontId="7" fillId="0" borderId="21" xfId="47" applyNumberFormat="1" applyFont="1" applyBorder="1">
      <alignment/>
      <protection/>
    </xf>
    <xf numFmtId="4" fontId="1" fillId="0" borderId="2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4" fontId="1" fillId="0" borderId="21" xfId="47" applyNumberFormat="1" applyFont="1" applyBorder="1">
      <alignment/>
      <protection/>
    </xf>
    <xf numFmtId="4" fontId="1" fillId="0" borderId="2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7" xfId="47" applyNumberFormat="1" applyFont="1" applyFill="1" applyBorder="1">
      <alignment/>
      <protection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19" xfId="0" applyFont="1" applyBorder="1" applyAlignment="1">
      <alignment shrinkToFit="1"/>
    </xf>
    <xf numFmtId="0" fontId="0" fillId="33" borderId="20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7" xfId="0" applyFont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Border="1" applyAlignment="1" applyProtection="1">
      <alignment shrinkToFit="1"/>
      <protection locked="0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0" fillId="0" borderId="20" xfId="0" applyFont="1" applyFill="1" applyBorder="1" applyAlignment="1">
      <alignment shrinkToFit="1"/>
    </xf>
    <xf numFmtId="4" fontId="0" fillId="0" borderId="31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0" fillId="0" borderId="34" xfId="47" applyNumberFormat="1" applyFont="1" applyBorder="1">
      <alignment/>
      <protection/>
    </xf>
    <xf numFmtId="4" fontId="1" fillId="0" borderId="36" xfId="47" applyNumberFormat="1" applyFont="1" applyBorder="1">
      <alignment/>
      <protection/>
    </xf>
    <xf numFmtId="4" fontId="3" fillId="0" borderId="37" xfId="0" applyNumberFormat="1" applyFont="1" applyBorder="1" applyAlignment="1">
      <alignment/>
    </xf>
    <xf numFmtId="0" fontId="8" fillId="0" borderId="17" xfId="0" applyFont="1" applyBorder="1" applyAlignment="1">
      <alignment shrinkToFit="1"/>
    </xf>
    <xf numFmtId="0" fontId="26" fillId="0" borderId="17" xfId="0" applyFont="1" applyBorder="1" applyAlignment="1">
      <alignment shrinkToFit="1"/>
    </xf>
    <xf numFmtId="0" fontId="27" fillId="0" borderId="17" xfId="0" applyFont="1" applyBorder="1" applyAlignment="1">
      <alignment shrinkToFit="1"/>
    </xf>
    <xf numFmtId="0" fontId="1" fillId="18" borderId="18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18" borderId="38" xfId="0" applyFont="1" applyFill="1" applyBorder="1" applyAlignment="1">
      <alignment/>
    </xf>
    <xf numFmtId="0" fontId="1" fillId="18" borderId="39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41" xfId="47" applyNumberFormat="1" applyFont="1" applyBorder="1">
      <alignment/>
      <protection/>
    </xf>
    <xf numFmtId="4" fontId="0" fillId="0" borderId="4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2" fontId="0" fillId="0" borderId="44" xfId="0" applyNumberFormat="1" applyBorder="1" applyAlignment="1">
      <alignment/>
    </xf>
    <xf numFmtId="0" fontId="2" fillId="0" borderId="17" xfId="0" applyFont="1" applyBorder="1" applyAlignment="1">
      <alignment horizontal="left" vertical="top" shrinkToFit="1"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4" xfId="47" applyNumberFormat="1" applyFont="1" applyBorder="1">
      <alignment/>
      <protection/>
    </xf>
    <xf numFmtId="4" fontId="0" fillId="0" borderId="44" xfId="0" applyNumberFormat="1" applyFont="1" applyBorder="1" applyAlignment="1">
      <alignment horizontal="right" vertical="center"/>
    </xf>
    <xf numFmtId="4" fontId="0" fillId="0" borderId="44" xfId="0" applyNumberFormat="1" applyFont="1" applyFill="1" applyBorder="1" applyAlignment="1">
      <alignment/>
    </xf>
    <xf numFmtId="4" fontId="1" fillId="0" borderId="48" xfId="47" applyNumberFormat="1" applyFont="1" applyBorder="1">
      <alignment/>
      <protection/>
    </xf>
    <xf numFmtId="4" fontId="3" fillId="0" borderId="49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 horizontal="right" vertical="center"/>
    </xf>
    <xf numFmtId="4" fontId="0" fillId="0" borderId="34" xfId="0" applyNumberFormat="1" applyFont="1" applyFill="1" applyBorder="1" applyAlignment="1">
      <alignment/>
    </xf>
    <xf numFmtId="2" fontId="0" fillId="0" borderId="34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46" xfId="0" applyBorder="1" applyAlignment="1">
      <alignment/>
    </xf>
    <xf numFmtId="4" fontId="0" fillId="0" borderId="4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1" fillId="0" borderId="52" xfId="0" applyNumberFormat="1" applyFont="1" applyBorder="1" applyAlignment="1">
      <alignment/>
    </xf>
    <xf numFmtId="4" fontId="0" fillId="0" borderId="50" xfId="0" applyNumberFormat="1" applyBorder="1" applyAlignment="1">
      <alignment/>
    </xf>
    <xf numFmtId="4" fontId="0" fillId="33" borderId="51" xfId="0" applyNumberFormat="1" applyFont="1" applyFill="1" applyBorder="1" applyAlignment="1">
      <alignment/>
    </xf>
    <xf numFmtId="4" fontId="0" fillId="33" borderId="53" xfId="0" applyNumberFormat="1" applyFont="1" applyFill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5" xfId="47" applyNumberFormat="1" applyFont="1" applyBorder="1">
      <alignment/>
      <protection/>
    </xf>
    <xf numFmtId="4" fontId="3" fillId="0" borderId="5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4" fontId="0" fillId="0" borderId="0" xfId="47" applyNumberFormat="1" applyFont="1" applyBorder="1">
      <alignment/>
      <protection/>
    </xf>
    <xf numFmtId="4" fontId="0" fillId="0" borderId="45" xfId="47" applyNumberFormat="1" applyFont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0" borderId="53" xfId="47" applyNumberFormat="1" applyFont="1" applyBorder="1">
      <alignment/>
      <protection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33" borderId="42" xfId="0" applyNumberFormat="1" applyFont="1" applyFill="1" applyBorder="1" applyAlignment="1">
      <alignment/>
    </xf>
    <xf numFmtId="4" fontId="0" fillId="33" borderId="41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1" fillId="0" borderId="60" xfId="47" applyNumberFormat="1" applyFont="1" applyBorder="1">
      <alignment/>
      <protection/>
    </xf>
    <xf numFmtId="4" fontId="3" fillId="0" borderId="6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4" fontId="1" fillId="0" borderId="60" xfId="0" applyNumberFormat="1" applyFont="1" applyBorder="1" applyAlignment="1">
      <alignment/>
    </xf>
    <xf numFmtId="0" fontId="0" fillId="0" borderId="38" xfId="0" applyFont="1" applyBorder="1" applyAlignment="1">
      <alignment shrinkToFit="1"/>
    </xf>
    <xf numFmtId="4" fontId="0" fillId="0" borderId="31" xfId="47" applyNumberFormat="1" applyFont="1" applyBorder="1">
      <alignment/>
      <protection/>
    </xf>
    <xf numFmtId="4" fontId="0" fillId="0" borderId="14" xfId="47" applyNumberFormat="1" applyFont="1" applyBorder="1">
      <alignment/>
      <protection/>
    </xf>
    <xf numFmtId="4" fontId="0" fillId="0" borderId="43" xfId="47" applyNumberFormat="1" applyFont="1" applyBorder="1">
      <alignment/>
      <protection/>
    </xf>
    <xf numFmtId="4" fontId="0" fillId="0" borderId="42" xfId="47" applyNumberFormat="1" applyFont="1" applyBorder="1">
      <alignment/>
      <protection/>
    </xf>
    <xf numFmtId="0" fontId="0" fillId="0" borderId="11" xfId="0" applyFont="1" applyBorder="1" applyAlignment="1">
      <alignment shrinkToFit="1"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23" xfId="47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26" xfId="47" applyNumberFormat="1" applyFont="1" applyBorder="1">
      <alignment/>
      <protection/>
    </xf>
    <xf numFmtId="2" fontId="0" fillId="0" borderId="4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23" xfId="0" applyFont="1" applyFill="1" applyBorder="1" applyAlignment="1">
      <alignment shrinkToFit="1"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4" fontId="7" fillId="0" borderId="55" xfId="0" applyNumberFormat="1" applyFont="1" applyBorder="1" applyAlignment="1">
      <alignment/>
    </xf>
    <xf numFmtId="4" fontId="7" fillId="0" borderId="52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0" sqref="J20"/>
    </sheetView>
  </sheetViews>
  <sheetFormatPr defaultColWidth="9.00390625" defaultRowHeight="12.75"/>
  <cols>
    <col min="1" max="1" width="33.50390625" style="0" customWidth="1"/>
    <col min="2" max="2" width="9.125" style="0" customWidth="1"/>
    <col min="3" max="4" width="9.00390625" style="0" customWidth="1"/>
    <col min="5" max="5" width="9.375" style="0" customWidth="1"/>
    <col min="6" max="7" width="9.125" style="0" customWidth="1"/>
    <col min="8" max="8" width="10.375" style="0" customWidth="1"/>
    <col min="9" max="9" width="9.0039062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8.875" style="0" customWidth="1"/>
    <col min="16" max="16" width="8.875" style="86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92" t="s">
        <v>96</v>
      </c>
      <c r="O1" s="192"/>
    </row>
    <row r="3" spans="1:15" ht="27" customHeight="1">
      <c r="A3" s="193" t="s">
        <v>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2.75">
      <c r="A4" s="195" t="s">
        <v>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ht="9.75" customHeight="1" thickBot="1"/>
    <row r="6" spans="1:15" ht="13.5" thickBot="1">
      <c r="A6" s="181" t="s">
        <v>0</v>
      </c>
      <c r="B6" s="184" t="s">
        <v>1</v>
      </c>
      <c r="C6" s="185"/>
      <c r="D6" s="185"/>
      <c r="E6" s="186"/>
      <c r="F6" s="198" t="s">
        <v>150</v>
      </c>
      <c r="G6" s="199"/>
      <c r="H6" s="199"/>
      <c r="I6" s="199"/>
      <c r="J6" s="200"/>
      <c r="K6" s="201"/>
      <c r="L6" s="198" t="s">
        <v>7</v>
      </c>
      <c r="M6" s="199"/>
      <c r="N6" s="199"/>
      <c r="O6" s="201"/>
    </row>
    <row r="7" spans="1:15" ht="12.75">
      <c r="A7" s="182"/>
      <c r="B7" s="187" t="s">
        <v>145</v>
      </c>
      <c r="C7" s="189" t="s">
        <v>2</v>
      </c>
      <c r="D7" s="190" t="s">
        <v>3</v>
      </c>
      <c r="E7" s="179" t="s">
        <v>146</v>
      </c>
      <c r="F7" s="187" t="s">
        <v>145</v>
      </c>
      <c r="G7" s="202" t="s">
        <v>2</v>
      </c>
      <c r="H7" s="203"/>
      <c r="I7" s="204"/>
      <c r="J7" s="196" t="s">
        <v>3</v>
      </c>
      <c r="K7" s="179" t="s">
        <v>146</v>
      </c>
      <c r="L7" s="187" t="s">
        <v>145</v>
      </c>
      <c r="M7" s="175" t="s">
        <v>2</v>
      </c>
      <c r="N7" s="177" t="s">
        <v>3</v>
      </c>
      <c r="O7" s="179" t="s">
        <v>146</v>
      </c>
    </row>
    <row r="8" spans="1:15" ht="13.5" thickBot="1">
      <c r="A8" s="183"/>
      <c r="B8" s="188"/>
      <c r="C8" s="178"/>
      <c r="D8" s="191"/>
      <c r="E8" s="180"/>
      <c r="F8" s="188"/>
      <c r="G8" s="112" t="s">
        <v>4</v>
      </c>
      <c r="H8" s="1" t="s">
        <v>5</v>
      </c>
      <c r="I8" s="1" t="s">
        <v>6</v>
      </c>
      <c r="J8" s="197"/>
      <c r="K8" s="180"/>
      <c r="L8" s="188"/>
      <c r="M8" s="176"/>
      <c r="N8" s="178"/>
      <c r="O8" s="180"/>
    </row>
    <row r="9" spans="1:15" ht="12.75">
      <c r="A9" s="68" t="s">
        <v>13</v>
      </c>
      <c r="B9" s="22"/>
      <c r="C9" s="89"/>
      <c r="D9" s="105"/>
      <c r="E9" s="22"/>
      <c r="F9" s="36"/>
      <c r="G9" s="113"/>
      <c r="H9" s="4"/>
      <c r="I9" s="4"/>
      <c r="J9" s="116"/>
      <c r="K9" s="39"/>
      <c r="L9" s="40"/>
      <c r="M9" s="135"/>
      <c r="N9" s="89"/>
      <c r="O9" s="40"/>
    </row>
    <row r="10" spans="1:15" ht="12.75">
      <c r="A10" s="18" t="s">
        <v>76</v>
      </c>
      <c r="B10" s="23">
        <v>3511.73</v>
      </c>
      <c r="C10" s="90">
        <v>848.24</v>
      </c>
      <c r="D10" s="59"/>
      <c r="E10" s="23">
        <f>B10+C10-D10</f>
        <v>4359.97</v>
      </c>
      <c r="F10" s="25">
        <v>8164.04</v>
      </c>
      <c r="G10" s="114">
        <v>1909.03</v>
      </c>
      <c r="H10" s="7">
        <v>1643.24</v>
      </c>
      <c r="I10" s="127"/>
      <c r="J10" s="117">
        <v>476</v>
      </c>
      <c r="K10" s="41">
        <f>(F10+G10+H10+I10-J10)</f>
        <v>11240.31</v>
      </c>
      <c r="L10" s="23">
        <v>666.64</v>
      </c>
      <c r="M10" s="136"/>
      <c r="N10" s="90"/>
      <c r="O10" s="23">
        <f>L10+M10-N10</f>
        <v>666.64</v>
      </c>
    </row>
    <row r="11" spans="1:15" ht="17.25" customHeight="1" thickBot="1">
      <c r="A11" s="3" t="s">
        <v>12</v>
      </c>
      <c r="B11" s="24">
        <f aca="true" t="shared" si="0" ref="B11:K11">B10</f>
        <v>3511.73</v>
      </c>
      <c r="C11" s="91">
        <f t="shared" si="0"/>
        <v>848.24</v>
      </c>
      <c r="D11" s="55">
        <f t="shared" si="0"/>
        <v>0</v>
      </c>
      <c r="E11" s="24">
        <f t="shared" si="0"/>
        <v>4359.97</v>
      </c>
      <c r="F11" s="24">
        <f t="shared" si="0"/>
        <v>8164.04</v>
      </c>
      <c r="G11" s="115">
        <f t="shared" si="0"/>
        <v>1909.03</v>
      </c>
      <c r="H11" s="6">
        <f t="shared" si="0"/>
        <v>1643.24</v>
      </c>
      <c r="I11" s="128">
        <f t="shared" si="0"/>
        <v>0</v>
      </c>
      <c r="J11" s="118">
        <f t="shared" si="0"/>
        <v>476</v>
      </c>
      <c r="K11" s="24">
        <f t="shared" si="0"/>
        <v>11240.31</v>
      </c>
      <c r="L11" s="24">
        <f>SUM(L10)</f>
        <v>666.64</v>
      </c>
      <c r="M11" s="137">
        <f>M10</f>
        <v>0</v>
      </c>
      <c r="N11" s="91">
        <f>N10</f>
        <v>0</v>
      </c>
      <c r="O11" s="24">
        <f>O10</f>
        <v>666.64</v>
      </c>
    </row>
    <row r="12" spans="1:15" ht="12.75">
      <c r="A12" s="69" t="s">
        <v>14</v>
      </c>
      <c r="B12" s="25"/>
      <c r="C12" s="92"/>
      <c r="D12" s="54"/>
      <c r="E12" s="25"/>
      <c r="F12" s="30"/>
      <c r="G12" s="95"/>
      <c r="H12" s="8"/>
      <c r="I12" s="8" t="s">
        <v>11</v>
      </c>
      <c r="J12" s="119"/>
      <c r="K12" s="30"/>
      <c r="L12" s="25"/>
      <c r="M12" s="138"/>
      <c r="N12" s="92"/>
      <c r="O12" s="25"/>
    </row>
    <row r="13" spans="1:15" ht="17.25" customHeight="1">
      <c r="A13" s="46" t="s">
        <v>143</v>
      </c>
      <c r="B13" s="27">
        <v>1360.44</v>
      </c>
      <c r="C13" s="93">
        <v>507.46</v>
      </c>
      <c r="D13" s="57">
        <v>176.53</v>
      </c>
      <c r="E13" s="23">
        <f>B13+C13-D13</f>
        <v>1691.3700000000001</v>
      </c>
      <c r="F13" s="27">
        <v>12606.22</v>
      </c>
      <c r="G13" s="93">
        <v>11194.47</v>
      </c>
      <c r="H13" s="14"/>
      <c r="I13" s="14">
        <v>6636.09</v>
      </c>
      <c r="J13" s="120">
        <v>17818.76</v>
      </c>
      <c r="K13" s="41">
        <f>(F13+G13+H13+I13-J13)</f>
        <v>12618.02</v>
      </c>
      <c r="L13" s="27"/>
      <c r="M13" s="139"/>
      <c r="N13" s="93"/>
      <c r="O13" s="23">
        <f>L13+M13-N13</f>
        <v>0</v>
      </c>
    </row>
    <row r="14" spans="1:15" ht="12.75">
      <c r="A14" s="47" t="s">
        <v>9</v>
      </c>
      <c r="B14" s="28">
        <v>790.26</v>
      </c>
      <c r="C14" s="94">
        <v>1226.14</v>
      </c>
      <c r="D14" s="58">
        <v>170</v>
      </c>
      <c r="E14" s="23">
        <f>B14+C14-D14</f>
        <v>1846.4</v>
      </c>
      <c r="F14" s="29">
        <v>7590.71</v>
      </c>
      <c r="G14" s="94">
        <v>16325.23</v>
      </c>
      <c r="H14" s="15">
        <v>78152.42</v>
      </c>
      <c r="I14" s="15"/>
      <c r="J14" s="121">
        <v>86563.33</v>
      </c>
      <c r="K14" s="41">
        <f>(F14+G14+H14+I14-J14)</f>
        <v>15505.029999999999</v>
      </c>
      <c r="L14" s="29">
        <v>336.91</v>
      </c>
      <c r="M14" s="140">
        <v>900</v>
      </c>
      <c r="N14" s="94">
        <v>1153.53</v>
      </c>
      <c r="O14" s="23">
        <f>L14+M14-N14</f>
        <v>83.38000000000011</v>
      </c>
    </row>
    <row r="15" spans="1:15" ht="12.75">
      <c r="A15" s="47" t="s">
        <v>10</v>
      </c>
      <c r="B15" s="29">
        <v>234.91</v>
      </c>
      <c r="C15" s="94"/>
      <c r="D15" s="58"/>
      <c r="E15" s="23">
        <f>B15+C15-D15</f>
        <v>234.91</v>
      </c>
      <c r="F15" s="29">
        <v>14.8</v>
      </c>
      <c r="G15" s="94"/>
      <c r="H15" s="15"/>
      <c r="I15" s="15"/>
      <c r="J15" s="121"/>
      <c r="K15" s="41">
        <f>(F15+G15+H15+I15-J15)</f>
        <v>14.8</v>
      </c>
      <c r="L15" s="29">
        <v>1.4</v>
      </c>
      <c r="M15" s="140"/>
      <c r="N15" s="94"/>
      <c r="O15" s="23">
        <f>L15+M15-N15</f>
        <v>1.4</v>
      </c>
    </row>
    <row r="16" spans="1:15" ht="12.75">
      <c r="A16" s="47" t="s">
        <v>26</v>
      </c>
      <c r="B16" s="29">
        <v>2455.4</v>
      </c>
      <c r="C16" s="94">
        <v>388.1</v>
      </c>
      <c r="D16" s="58">
        <v>168.85</v>
      </c>
      <c r="E16" s="23">
        <f>B16+C16-D16</f>
        <v>2674.65</v>
      </c>
      <c r="F16" s="29">
        <v>1426.34</v>
      </c>
      <c r="G16" s="94">
        <v>412.1</v>
      </c>
      <c r="H16" s="15"/>
      <c r="I16" s="15">
        <v>36.4</v>
      </c>
      <c r="J16" s="121">
        <v>398.4</v>
      </c>
      <c r="K16" s="41">
        <f>(F16+G16+H16+I16-J16)</f>
        <v>1476.44</v>
      </c>
      <c r="L16" s="29">
        <v>31.39</v>
      </c>
      <c r="M16" s="140"/>
      <c r="N16" s="94"/>
      <c r="O16" s="23">
        <f>L16+M16-N16</f>
        <v>31.39</v>
      </c>
    </row>
    <row r="17" spans="1:15" ht="12.75">
      <c r="A17" s="47" t="s">
        <v>144</v>
      </c>
      <c r="B17" s="29">
        <v>2307.96</v>
      </c>
      <c r="C17" s="94">
        <v>373.11</v>
      </c>
      <c r="D17" s="58"/>
      <c r="E17" s="23">
        <f>B17+C17-D17</f>
        <v>2681.07</v>
      </c>
      <c r="F17" s="29">
        <v>984.93</v>
      </c>
      <c r="G17" s="94">
        <v>396.16</v>
      </c>
      <c r="H17" s="15"/>
      <c r="I17" s="15"/>
      <c r="J17" s="121">
        <v>561.6</v>
      </c>
      <c r="K17" s="41">
        <f>(F17+G17+H17+I17-J17)</f>
        <v>819.4899999999999</v>
      </c>
      <c r="L17" s="29">
        <v>2596.94</v>
      </c>
      <c r="M17" s="140">
        <v>100</v>
      </c>
      <c r="N17" s="94"/>
      <c r="O17" s="23">
        <f>L17+M17-N17</f>
        <v>2696.94</v>
      </c>
    </row>
    <row r="18" spans="1:15" ht="16.5" customHeight="1" thickBot="1">
      <c r="A18" s="3" t="s">
        <v>12</v>
      </c>
      <c r="B18" s="24">
        <f aca="true" t="shared" si="1" ref="B18:O18">SUM(B13:B17)</f>
        <v>7148.97</v>
      </c>
      <c r="C18" s="91">
        <f t="shared" si="1"/>
        <v>2494.8100000000004</v>
      </c>
      <c r="D18" s="55">
        <f t="shared" si="1"/>
        <v>515.38</v>
      </c>
      <c r="E18" s="24">
        <f t="shared" si="1"/>
        <v>9128.4</v>
      </c>
      <c r="F18" s="24">
        <f t="shared" si="1"/>
        <v>22623</v>
      </c>
      <c r="G18" s="91">
        <f t="shared" si="1"/>
        <v>28327.959999999995</v>
      </c>
      <c r="H18" s="6">
        <f t="shared" si="1"/>
        <v>78152.42</v>
      </c>
      <c r="I18" s="6">
        <f t="shared" si="1"/>
        <v>6672.49</v>
      </c>
      <c r="J18" s="174">
        <f t="shared" si="1"/>
        <v>105342.09</v>
      </c>
      <c r="K18" s="24">
        <f t="shared" si="1"/>
        <v>30433.78</v>
      </c>
      <c r="L18" s="24">
        <f t="shared" si="1"/>
        <v>2966.64</v>
      </c>
      <c r="M18" s="137">
        <f t="shared" si="1"/>
        <v>1000</v>
      </c>
      <c r="N18" s="91">
        <f t="shared" si="1"/>
        <v>1153.53</v>
      </c>
      <c r="O18" s="24">
        <f t="shared" si="1"/>
        <v>2813.11</v>
      </c>
    </row>
    <row r="19" spans="1:15" ht="12.75">
      <c r="A19" s="70" t="s">
        <v>15</v>
      </c>
      <c r="B19" s="30"/>
      <c r="C19" s="95"/>
      <c r="D19" s="56"/>
      <c r="E19" s="30"/>
      <c r="F19" s="25"/>
      <c r="G19" s="92"/>
      <c r="H19" s="7"/>
      <c r="I19" s="7"/>
      <c r="J19" s="117"/>
      <c r="K19" s="25"/>
      <c r="L19" s="30"/>
      <c r="M19" s="141"/>
      <c r="N19" s="95"/>
      <c r="O19" s="30"/>
    </row>
    <row r="20" spans="1:15" ht="12.75">
      <c r="A20" s="13" t="s">
        <v>77</v>
      </c>
      <c r="B20" s="25">
        <v>595.24</v>
      </c>
      <c r="C20" s="92">
        <v>803.58</v>
      </c>
      <c r="D20" s="54"/>
      <c r="E20" s="25">
        <f aca="true" t="shared" si="2" ref="E20:E29">SUM(B20:C20)-D20</f>
        <v>1398.8200000000002</v>
      </c>
      <c r="F20" s="25">
        <v>403.36</v>
      </c>
      <c r="G20" s="92">
        <v>209.45</v>
      </c>
      <c r="H20" s="7">
        <v>500</v>
      </c>
      <c r="I20" s="7"/>
      <c r="J20" s="117">
        <v>374.8</v>
      </c>
      <c r="K20" s="25">
        <f>SUM(F20:I20)-J20</f>
        <v>738.01</v>
      </c>
      <c r="L20" s="25">
        <v>386.33</v>
      </c>
      <c r="M20" s="138">
        <v>50</v>
      </c>
      <c r="N20" s="92">
        <v>120.68</v>
      </c>
      <c r="O20" s="25">
        <f>SUM(L20:M20)-N20</f>
        <v>315.65</v>
      </c>
    </row>
    <row r="21" spans="1:15" ht="12.75">
      <c r="A21" s="16" t="s">
        <v>16</v>
      </c>
      <c r="B21" s="23">
        <v>497.54</v>
      </c>
      <c r="C21" s="90">
        <v>214.69</v>
      </c>
      <c r="D21" s="59">
        <v>214</v>
      </c>
      <c r="E21" s="23">
        <f t="shared" si="2"/>
        <v>498.23</v>
      </c>
      <c r="F21" s="23">
        <v>329.97</v>
      </c>
      <c r="G21" s="90">
        <v>215.72</v>
      </c>
      <c r="H21" s="5"/>
      <c r="I21" s="5"/>
      <c r="J21" s="122">
        <v>292.9</v>
      </c>
      <c r="K21" s="25">
        <f aca="true" t="shared" si="3" ref="K21:K29">SUM(F21:I21)-J21</f>
        <v>252.79000000000008</v>
      </c>
      <c r="L21" s="23">
        <v>90.47</v>
      </c>
      <c r="M21" s="136"/>
      <c r="N21" s="90"/>
      <c r="O21" s="23">
        <f aca="true" t="shared" si="4" ref="O21:O29">SUM(L21:M21)-N21</f>
        <v>90.47</v>
      </c>
    </row>
    <row r="22" spans="1:15" ht="12.75">
      <c r="A22" s="16" t="s">
        <v>78</v>
      </c>
      <c r="B22" s="23">
        <v>977.15</v>
      </c>
      <c r="C22" s="90"/>
      <c r="D22" s="59"/>
      <c r="E22" s="23">
        <f t="shared" si="2"/>
        <v>977.15</v>
      </c>
      <c r="F22" s="23">
        <v>1248.64</v>
      </c>
      <c r="G22" s="90">
        <v>1645.24</v>
      </c>
      <c r="H22" s="5"/>
      <c r="I22" s="5"/>
      <c r="J22" s="122">
        <v>1542.91</v>
      </c>
      <c r="K22" s="25">
        <f t="shared" si="3"/>
        <v>1350.97</v>
      </c>
      <c r="L22" s="23">
        <v>488.99</v>
      </c>
      <c r="M22" s="136"/>
      <c r="N22" s="90"/>
      <c r="O22" s="23">
        <f t="shared" si="4"/>
        <v>488.99</v>
      </c>
    </row>
    <row r="23" spans="1:15" ht="12.75">
      <c r="A23" s="16" t="s">
        <v>79</v>
      </c>
      <c r="B23" s="23">
        <v>541.7</v>
      </c>
      <c r="C23" s="90">
        <v>88.14</v>
      </c>
      <c r="D23" s="59"/>
      <c r="E23" s="23">
        <f t="shared" si="2"/>
        <v>629.84</v>
      </c>
      <c r="F23" s="23">
        <v>3560.09</v>
      </c>
      <c r="G23" s="90">
        <v>7385.01</v>
      </c>
      <c r="H23" s="5"/>
      <c r="I23" s="5">
        <v>38</v>
      </c>
      <c r="J23" s="122">
        <v>9161.03</v>
      </c>
      <c r="K23" s="25">
        <f t="shared" si="3"/>
        <v>1822.0699999999997</v>
      </c>
      <c r="L23" s="23">
        <v>115.8</v>
      </c>
      <c r="M23" s="136">
        <v>10</v>
      </c>
      <c r="N23" s="90"/>
      <c r="O23" s="23">
        <f t="shared" si="4"/>
        <v>125.8</v>
      </c>
    </row>
    <row r="24" spans="1:15" ht="12.75">
      <c r="A24" s="16" t="s">
        <v>80</v>
      </c>
      <c r="B24" s="23">
        <v>137.03</v>
      </c>
      <c r="C24" s="90">
        <v>422.46</v>
      </c>
      <c r="D24" s="59">
        <v>15</v>
      </c>
      <c r="E24" s="23">
        <f t="shared" si="2"/>
        <v>544.49</v>
      </c>
      <c r="F24" s="23">
        <v>451.53</v>
      </c>
      <c r="G24" s="90">
        <v>122.94</v>
      </c>
      <c r="H24" s="5"/>
      <c r="I24" s="5"/>
      <c r="J24" s="122">
        <v>110.6</v>
      </c>
      <c r="K24" s="25">
        <f t="shared" si="3"/>
        <v>463.87</v>
      </c>
      <c r="L24" s="23">
        <v>13.38</v>
      </c>
      <c r="M24" s="136"/>
      <c r="N24" s="90"/>
      <c r="O24" s="23">
        <f t="shared" si="4"/>
        <v>13.38</v>
      </c>
    </row>
    <row r="25" spans="1:15" ht="12.75">
      <c r="A25" s="16" t="s">
        <v>81</v>
      </c>
      <c r="B25" s="23">
        <v>2460.86</v>
      </c>
      <c r="C25" s="90">
        <v>3.1</v>
      </c>
      <c r="D25" s="59">
        <v>5.83</v>
      </c>
      <c r="E25" s="23">
        <f t="shared" si="2"/>
        <v>2458.13</v>
      </c>
      <c r="F25" s="23">
        <v>343.29</v>
      </c>
      <c r="G25" s="90">
        <v>170.36</v>
      </c>
      <c r="H25" s="5">
        <v>490.5</v>
      </c>
      <c r="I25" s="5"/>
      <c r="J25" s="122">
        <v>513.39</v>
      </c>
      <c r="K25" s="25">
        <f t="shared" si="3"/>
        <v>490.7600000000001</v>
      </c>
      <c r="L25" s="23">
        <v>353.91</v>
      </c>
      <c r="M25" s="136"/>
      <c r="N25" s="90"/>
      <c r="O25" s="23">
        <f t="shared" si="4"/>
        <v>353.91</v>
      </c>
    </row>
    <row r="26" spans="1:15" ht="12.75">
      <c r="A26" s="16" t="s">
        <v>82</v>
      </c>
      <c r="B26" s="23">
        <v>94.08</v>
      </c>
      <c r="C26" s="90"/>
      <c r="D26" s="59">
        <v>7.22</v>
      </c>
      <c r="E26" s="23">
        <f t="shared" si="2"/>
        <v>86.86</v>
      </c>
      <c r="F26" s="23">
        <v>23.26</v>
      </c>
      <c r="G26" s="90">
        <v>336.07</v>
      </c>
      <c r="H26" s="5"/>
      <c r="I26" s="5"/>
      <c r="J26" s="122">
        <v>334.1</v>
      </c>
      <c r="K26" s="25">
        <f t="shared" si="3"/>
        <v>25.22999999999996</v>
      </c>
      <c r="L26" s="23">
        <v>20.5</v>
      </c>
      <c r="M26" s="136">
        <v>60.87</v>
      </c>
      <c r="N26" s="90">
        <v>43.54</v>
      </c>
      <c r="O26" s="23">
        <f t="shared" si="4"/>
        <v>37.830000000000005</v>
      </c>
    </row>
    <row r="27" spans="1:15" ht="12.75">
      <c r="A27" s="16" t="s">
        <v>17</v>
      </c>
      <c r="B27" s="26">
        <v>282.09</v>
      </c>
      <c r="C27" s="90">
        <v>38.16</v>
      </c>
      <c r="D27" s="59">
        <v>7</v>
      </c>
      <c r="E27" s="23">
        <f t="shared" si="2"/>
        <v>313.25</v>
      </c>
      <c r="F27" s="23">
        <v>183.8</v>
      </c>
      <c r="G27" s="90">
        <v>217.33</v>
      </c>
      <c r="H27" s="5"/>
      <c r="I27" s="5"/>
      <c r="J27" s="122">
        <v>199.4</v>
      </c>
      <c r="K27" s="25">
        <f t="shared" si="3"/>
        <v>201.73</v>
      </c>
      <c r="L27" s="23">
        <v>129.51</v>
      </c>
      <c r="M27" s="136"/>
      <c r="N27" s="90"/>
      <c r="O27" s="23">
        <f t="shared" si="4"/>
        <v>129.51</v>
      </c>
    </row>
    <row r="28" spans="1:15" ht="12.75">
      <c r="A28" s="16" t="s">
        <v>18</v>
      </c>
      <c r="B28" s="23">
        <v>820.74</v>
      </c>
      <c r="C28" s="90">
        <v>14.46</v>
      </c>
      <c r="D28" s="59">
        <v>800</v>
      </c>
      <c r="E28" s="23">
        <f t="shared" si="2"/>
        <v>35.200000000000045</v>
      </c>
      <c r="F28" s="23">
        <v>3581.66</v>
      </c>
      <c r="G28" s="90">
        <v>1155.09</v>
      </c>
      <c r="H28" s="5">
        <v>89.18</v>
      </c>
      <c r="I28" s="5">
        <v>800</v>
      </c>
      <c r="J28" s="122">
        <v>1397.1</v>
      </c>
      <c r="K28" s="25">
        <f t="shared" si="3"/>
        <v>4228.83</v>
      </c>
      <c r="L28" s="23">
        <v>387.89</v>
      </c>
      <c r="M28" s="136"/>
      <c r="N28" s="90"/>
      <c r="O28" s="23">
        <f t="shared" si="4"/>
        <v>387.89</v>
      </c>
    </row>
    <row r="29" spans="1:15" ht="12.75">
      <c r="A29" s="17" t="s">
        <v>83</v>
      </c>
      <c r="B29" s="43">
        <v>879.81</v>
      </c>
      <c r="C29" s="96">
        <v>1.68</v>
      </c>
      <c r="D29" s="60"/>
      <c r="E29" s="43">
        <f t="shared" si="2"/>
        <v>881.4899999999999</v>
      </c>
      <c r="F29" s="43">
        <v>995.01</v>
      </c>
      <c r="G29" s="96">
        <v>2179.5</v>
      </c>
      <c r="H29" s="44"/>
      <c r="I29" s="44"/>
      <c r="J29" s="123">
        <v>1176.16</v>
      </c>
      <c r="K29" s="25">
        <f t="shared" si="3"/>
        <v>1998.3500000000001</v>
      </c>
      <c r="L29" s="43">
        <v>24.72</v>
      </c>
      <c r="M29" s="142"/>
      <c r="N29" s="96"/>
      <c r="O29" s="43">
        <f t="shared" si="4"/>
        <v>24.72</v>
      </c>
    </row>
    <row r="30" spans="1:15" ht="15.75" customHeight="1" thickBot="1">
      <c r="A30" s="3" t="s">
        <v>12</v>
      </c>
      <c r="B30" s="31">
        <f aca="true" t="shared" si="5" ref="B30:O30">SUM(B20:B29)</f>
        <v>7286.24</v>
      </c>
      <c r="C30" s="38">
        <f t="shared" si="5"/>
        <v>1586.2700000000002</v>
      </c>
      <c r="D30" s="61">
        <f t="shared" si="5"/>
        <v>1049.05</v>
      </c>
      <c r="E30" s="31">
        <f t="shared" si="5"/>
        <v>7823.46</v>
      </c>
      <c r="F30" s="31">
        <f t="shared" si="5"/>
        <v>11120.61</v>
      </c>
      <c r="G30" s="38">
        <f t="shared" si="5"/>
        <v>13636.710000000001</v>
      </c>
      <c r="H30" s="129">
        <f t="shared" si="5"/>
        <v>1079.68</v>
      </c>
      <c r="I30" s="129">
        <f t="shared" si="5"/>
        <v>838</v>
      </c>
      <c r="J30" s="124">
        <f t="shared" si="5"/>
        <v>15102.390000000001</v>
      </c>
      <c r="K30" s="31">
        <f t="shared" si="5"/>
        <v>11572.609999999999</v>
      </c>
      <c r="L30" s="31">
        <f t="shared" si="5"/>
        <v>2011.5000000000002</v>
      </c>
      <c r="M30" s="143">
        <f t="shared" si="5"/>
        <v>120.87</v>
      </c>
      <c r="N30" s="38">
        <f t="shared" si="5"/>
        <v>164.22</v>
      </c>
      <c r="O30" s="31">
        <f t="shared" si="5"/>
        <v>1968.1499999999999</v>
      </c>
    </row>
    <row r="31" spans="1:15" ht="12.75">
      <c r="A31" s="70" t="s">
        <v>35</v>
      </c>
      <c r="B31" s="25"/>
      <c r="C31" s="92"/>
      <c r="D31" s="54"/>
      <c r="E31" s="25"/>
      <c r="F31" s="25"/>
      <c r="G31" s="92"/>
      <c r="H31" s="7"/>
      <c r="I31" s="7"/>
      <c r="J31" s="117"/>
      <c r="K31" s="25"/>
      <c r="L31" s="25"/>
      <c r="M31" s="138"/>
      <c r="N31" s="92"/>
      <c r="O31" s="25"/>
    </row>
    <row r="32" spans="1:15" ht="12.75">
      <c r="A32" s="17" t="s">
        <v>95</v>
      </c>
      <c r="B32" s="26">
        <v>480</v>
      </c>
      <c r="C32" s="90">
        <v>262</v>
      </c>
      <c r="D32" s="59">
        <v>90</v>
      </c>
      <c r="E32" s="23">
        <f>B32+C32-D32</f>
        <v>652</v>
      </c>
      <c r="F32" s="23">
        <v>1379</v>
      </c>
      <c r="G32" s="90">
        <v>468</v>
      </c>
      <c r="H32" s="5">
        <v>2484</v>
      </c>
      <c r="I32" s="5"/>
      <c r="J32" s="122">
        <v>2731</v>
      </c>
      <c r="K32" s="41">
        <f>(F32+G32+H32+I32-J32)</f>
        <v>1600</v>
      </c>
      <c r="L32" s="23">
        <v>406</v>
      </c>
      <c r="M32" s="136">
        <v>250</v>
      </c>
      <c r="N32" s="90"/>
      <c r="O32" s="23">
        <f>L32+M32-N32</f>
        <v>656</v>
      </c>
    </row>
    <row r="33" spans="1:15" ht="15.75" customHeight="1" thickBot="1">
      <c r="A33" s="3" t="s">
        <v>12</v>
      </c>
      <c r="B33" s="24">
        <f aca="true" t="shared" si="6" ref="B33:O33">B32</f>
        <v>480</v>
      </c>
      <c r="C33" s="91">
        <f t="shared" si="6"/>
        <v>262</v>
      </c>
      <c r="D33" s="55">
        <f t="shared" si="6"/>
        <v>90</v>
      </c>
      <c r="E33" s="24">
        <f t="shared" si="6"/>
        <v>652</v>
      </c>
      <c r="F33" s="24">
        <f t="shared" si="6"/>
        <v>1379</v>
      </c>
      <c r="G33" s="91">
        <f t="shared" si="6"/>
        <v>468</v>
      </c>
      <c r="H33" s="6">
        <f t="shared" si="6"/>
        <v>2484</v>
      </c>
      <c r="I33" s="6">
        <f t="shared" si="6"/>
        <v>0</v>
      </c>
      <c r="J33" s="118">
        <f t="shared" si="6"/>
        <v>2731</v>
      </c>
      <c r="K33" s="24">
        <f t="shared" si="6"/>
        <v>1600</v>
      </c>
      <c r="L33" s="24">
        <f t="shared" si="6"/>
        <v>406</v>
      </c>
      <c r="M33" s="137">
        <f t="shared" si="6"/>
        <v>250</v>
      </c>
      <c r="N33" s="91">
        <f t="shared" si="6"/>
        <v>0</v>
      </c>
      <c r="O33" s="24">
        <f t="shared" si="6"/>
        <v>656</v>
      </c>
    </row>
    <row r="34" spans="1:15" ht="12.75">
      <c r="A34" s="71" t="s">
        <v>19</v>
      </c>
      <c r="B34" s="30"/>
      <c r="C34" s="95"/>
      <c r="D34" s="56"/>
      <c r="E34" s="30"/>
      <c r="F34" s="30"/>
      <c r="G34" s="95"/>
      <c r="H34" s="8"/>
      <c r="I34" s="8"/>
      <c r="J34" s="119"/>
      <c r="K34" s="30"/>
      <c r="L34" s="30"/>
      <c r="M34" s="141"/>
      <c r="N34" s="95"/>
      <c r="O34" s="30"/>
    </row>
    <row r="35" spans="1:15" ht="12.75">
      <c r="A35" s="45" t="s">
        <v>33</v>
      </c>
      <c r="B35" s="83">
        <v>438</v>
      </c>
      <c r="C35" s="97">
        <v>135</v>
      </c>
      <c r="D35" s="106">
        <v>47</v>
      </c>
      <c r="E35" s="32">
        <f>B35+C35-D35</f>
        <v>526</v>
      </c>
      <c r="F35" s="83">
        <v>145</v>
      </c>
      <c r="G35" s="97">
        <v>1516</v>
      </c>
      <c r="H35" s="77">
        <v>520</v>
      </c>
      <c r="I35" s="77"/>
      <c r="J35" s="80">
        <v>1974</v>
      </c>
      <c r="K35" s="32">
        <f>F35+G35+H35+I35-J35</f>
        <v>207</v>
      </c>
      <c r="L35" s="83">
        <v>276</v>
      </c>
      <c r="M35" s="76">
        <v>28</v>
      </c>
      <c r="N35" s="131"/>
      <c r="O35" s="32">
        <f>L35+M35-N35</f>
        <v>304</v>
      </c>
    </row>
    <row r="36" spans="1:15" ht="12.75">
      <c r="A36" s="45" t="s">
        <v>20</v>
      </c>
      <c r="B36" s="84">
        <v>267.05</v>
      </c>
      <c r="C36" s="98">
        <v>46.57</v>
      </c>
      <c r="D36" s="107">
        <v>46.16</v>
      </c>
      <c r="E36" s="33">
        <f>B36+C36-D36</f>
        <v>267.46000000000004</v>
      </c>
      <c r="F36" s="84">
        <v>270.98</v>
      </c>
      <c r="G36" s="98">
        <v>651.46</v>
      </c>
      <c r="H36" s="74">
        <v>280</v>
      </c>
      <c r="I36" s="74"/>
      <c r="J36" s="81">
        <v>957.59</v>
      </c>
      <c r="K36" s="33">
        <f>F36+G36+H36+I36-J36</f>
        <v>244.85000000000002</v>
      </c>
      <c r="L36" s="84">
        <v>616.27</v>
      </c>
      <c r="M36" s="73">
        <v>35</v>
      </c>
      <c r="N36" s="99"/>
      <c r="O36" s="33">
        <f>L36+M36-N36</f>
        <v>651.27</v>
      </c>
    </row>
    <row r="37" spans="1:15" ht="12.75">
      <c r="A37" s="45" t="s">
        <v>21</v>
      </c>
      <c r="B37" s="84">
        <v>388</v>
      </c>
      <c r="C37" s="98">
        <v>50</v>
      </c>
      <c r="D37" s="107">
        <v>19</v>
      </c>
      <c r="E37" s="33">
        <f aca="true" t="shared" si="7" ref="E37:E54">B37+C37-D37</f>
        <v>419</v>
      </c>
      <c r="F37" s="84">
        <v>1026</v>
      </c>
      <c r="G37" s="98">
        <v>1645</v>
      </c>
      <c r="H37" s="74"/>
      <c r="I37" s="74"/>
      <c r="J37" s="81">
        <v>1547</v>
      </c>
      <c r="K37" s="33">
        <f aca="true" t="shared" si="8" ref="K37:K53">F37+G37+H37+I37-J37</f>
        <v>1124</v>
      </c>
      <c r="L37" s="84">
        <v>160</v>
      </c>
      <c r="M37" s="73"/>
      <c r="N37" s="99"/>
      <c r="O37" s="33">
        <f aca="true" t="shared" si="9" ref="O37:O53">L37+M37-N37</f>
        <v>160</v>
      </c>
    </row>
    <row r="38" spans="1:15" ht="12.75">
      <c r="A38" s="45" t="s">
        <v>66</v>
      </c>
      <c r="B38" s="84">
        <v>1997</v>
      </c>
      <c r="C38" s="98">
        <v>103</v>
      </c>
      <c r="D38" s="107">
        <v>111</v>
      </c>
      <c r="E38" s="33">
        <f t="shared" si="7"/>
        <v>1989</v>
      </c>
      <c r="F38" s="84">
        <v>1871</v>
      </c>
      <c r="G38" s="98">
        <v>1245</v>
      </c>
      <c r="H38" s="74">
        <v>1727</v>
      </c>
      <c r="I38" s="74"/>
      <c r="J38" s="81">
        <v>4608</v>
      </c>
      <c r="K38" s="33">
        <f t="shared" si="8"/>
        <v>235</v>
      </c>
      <c r="L38" s="84">
        <v>609</v>
      </c>
      <c r="M38" s="73"/>
      <c r="N38" s="99"/>
      <c r="O38" s="33">
        <f t="shared" si="9"/>
        <v>609</v>
      </c>
    </row>
    <row r="39" spans="1:15" ht="12.75">
      <c r="A39" s="45" t="s">
        <v>85</v>
      </c>
      <c r="B39" s="84">
        <v>931.63823</v>
      </c>
      <c r="C39" s="98">
        <v>119.157</v>
      </c>
      <c r="D39" s="107">
        <v>212.36565</v>
      </c>
      <c r="E39" s="33">
        <f t="shared" si="7"/>
        <v>838.42958</v>
      </c>
      <c r="F39" s="84">
        <v>812.82142</v>
      </c>
      <c r="G39" s="98">
        <v>4553.88898</v>
      </c>
      <c r="H39" s="74">
        <v>537.85662</v>
      </c>
      <c r="I39" s="74"/>
      <c r="J39" s="81">
        <v>4559.57662</v>
      </c>
      <c r="K39" s="33">
        <f t="shared" si="8"/>
        <v>1344.9904000000006</v>
      </c>
      <c r="L39" s="84">
        <v>206</v>
      </c>
      <c r="M39" s="73"/>
      <c r="N39" s="99"/>
      <c r="O39" s="33">
        <f t="shared" si="9"/>
        <v>206</v>
      </c>
    </row>
    <row r="40" spans="1:15" ht="13.5" thickBot="1">
      <c r="A40" s="153" t="s">
        <v>22</v>
      </c>
      <c r="B40" s="154">
        <v>156</v>
      </c>
      <c r="C40" s="155">
        <v>54</v>
      </c>
      <c r="D40" s="156">
        <v>28</v>
      </c>
      <c r="E40" s="157">
        <f t="shared" si="7"/>
        <v>182</v>
      </c>
      <c r="F40" s="154">
        <v>531</v>
      </c>
      <c r="G40" s="155">
        <v>558</v>
      </c>
      <c r="H40" s="158"/>
      <c r="I40" s="158"/>
      <c r="J40" s="159">
        <v>850</v>
      </c>
      <c r="K40" s="157">
        <f t="shared" si="8"/>
        <v>239</v>
      </c>
      <c r="L40" s="154">
        <v>64</v>
      </c>
      <c r="M40" s="160">
        <v>3</v>
      </c>
      <c r="N40" s="161"/>
      <c r="O40" s="157">
        <f t="shared" si="9"/>
        <v>67</v>
      </c>
    </row>
    <row r="41" spans="1:15" ht="12.75">
      <c r="A41" s="148" t="s">
        <v>67</v>
      </c>
      <c r="B41" s="32">
        <v>461</v>
      </c>
      <c r="C41" s="132">
        <v>65</v>
      </c>
      <c r="D41" s="149">
        <v>342</v>
      </c>
      <c r="E41" s="32">
        <f t="shared" si="7"/>
        <v>184</v>
      </c>
      <c r="F41" s="32">
        <v>426</v>
      </c>
      <c r="G41" s="132">
        <v>2062</v>
      </c>
      <c r="H41" s="150"/>
      <c r="I41" s="150">
        <v>250</v>
      </c>
      <c r="J41" s="151">
        <v>2440</v>
      </c>
      <c r="K41" s="32">
        <f t="shared" si="8"/>
        <v>298</v>
      </c>
      <c r="L41" s="32">
        <v>876</v>
      </c>
      <c r="M41" s="152">
        <v>4</v>
      </c>
      <c r="N41" s="132"/>
      <c r="O41" s="32">
        <f t="shared" si="9"/>
        <v>880</v>
      </c>
    </row>
    <row r="42" spans="1:15" ht="12.75">
      <c r="A42" s="45" t="s">
        <v>32</v>
      </c>
      <c r="B42" s="84">
        <v>1199</v>
      </c>
      <c r="C42" s="98">
        <v>174</v>
      </c>
      <c r="D42" s="107">
        <v>47</v>
      </c>
      <c r="E42" s="33">
        <f t="shared" si="7"/>
        <v>1326</v>
      </c>
      <c r="F42" s="84">
        <v>545</v>
      </c>
      <c r="G42" s="98">
        <v>470</v>
      </c>
      <c r="H42" s="74"/>
      <c r="I42" s="74"/>
      <c r="J42" s="81">
        <v>385</v>
      </c>
      <c r="K42" s="33">
        <f t="shared" si="8"/>
        <v>630</v>
      </c>
      <c r="L42" s="84">
        <v>378</v>
      </c>
      <c r="M42" s="73"/>
      <c r="N42" s="99"/>
      <c r="O42" s="33">
        <f t="shared" si="9"/>
        <v>378</v>
      </c>
    </row>
    <row r="43" spans="1:15" ht="12.75">
      <c r="A43" s="45" t="s">
        <v>23</v>
      </c>
      <c r="B43" s="33">
        <v>472.38</v>
      </c>
      <c r="C43" s="99">
        <v>81.73</v>
      </c>
      <c r="D43" s="62">
        <v>62.41</v>
      </c>
      <c r="E43" s="32">
        <f t="shared" si="7"/>
        <v>491.70000000000005</v>
      </c>
      <c r="F43" s="33">
        <v>315.41</v>
      </c>
      <c r="G43" s="99">
        <v>785.13</v>
      </c>
      <c r="H43" s="12"/>
      <c r="I43" s="12"/>
      <c r="J43" s="21">
        <v>821.4</v>
      </c>
      <c r="K43" s="32">
        <f t="shared" si="8"/>
        <v>279.14</v>
      </c>
      <c r="L43" s="33">
        <v>421.79</v>
      </c>
      <c r="M43" s="75">
        <v>35</v>
      </c>
      <c r="N43" s="132"/>
      <c r="O43" s="32">
        <f t="shared" si="9"/>
        <v>456.79</v>
      </c>
    </row>
    <row r="44" spans="1:15" ht="12.75">
      <c r="A44" s="45" t="s">
        <v>68</v>
      </c>
      <c r="B44" s="85">
        <v>920</v>
      </c>
      <c r="C44" s="100">
        <v>321</v>
      </c>
      <c r="D44" s="108">
        <v>278</v>
      </c>
      <c r="E44" s="33">
        <f t="shared" si="7"/>
        <v>963</v>
      </c>
      <c r="F44" s="85">
        <v>59</v>
      </c>
      <c r="G44" s="100">
        <v>288</v>
      </c>
      <c r="H44" s="79">
        <v>3343</v>
      </c>
      <c r="I44" s="79">
        <v>180</v>
      </c>
      <c r="J44" s="82">
        <v>3861</v>
      </c>
      <c r="K44" s="33">
        <f t="shared" si="8"/>
        <v>9</v>
      </c>
      <c r="L44" s="85">
        <v>152</v>
      </c>
      <c r="M44" s="78">
        <v>50</v>
      </c>
      <c r="N44" s="99"/>
      <c r="O44" s="33">
        <f t="shared" si="9"/>
        <v>202</v>
      </c>
    </row>
    <row r="45" spans="1:15" ht="12.75">
      <c r="A45" s="45" t="s">
        <v>69</v>
      </c>
      <c r="B45" s="84">
        <v>946</v>
      </c>
      <c r="C45" s="101">
        <v>140</v>
      </c>
      <c r="D45" s="109">
        <v>85</v>
      </c>
      <c r="E45" s="33">
        <f t="shared" si="7"/>
        <v>1001</v>
      </c>
      <c r="F45" s="84">
        <v>185</v>
      </c>
      <c r="G45" s="98">
        <v>1149</v>
      </c>
      <c r="H45" s="74"/>
      <c r="I45" s="74"/>
      <c r="J45" s="81">
        <v>1038</v>
      </c>
      <c r="K45" s="33">
        <f t="shared" si="8"/>
        <v>296</v>
      </c>
      <c r="L45" s="84">
        <v>198</v>
      </c>
      <c r="M45" s="73"/>
      <c r="N45" s="99"/>
      <c r="O45" s="33">
        <f t="shared" si="9"/>
        <v>198</v>
      </c>
    </row>
    <row r="46" spans="1:15" ht="12.75">
      <c r="A46" s="45" t="s">
        <v>34</v>
      </c>
      <c r="B46" s="33">
        <v>1209</v>
      </c>
      <c r="C46" s="99">
        <v>481</v>
      </c>
      <c r="D46" s="62">
        <v>85</v>
      </c>
      <c r="E46" s="33">
        <f t="shared" si="7"/>
        <v>1605</v>
      </c>
      <c r="F46" s="33">
        <v>699</v>
      </c>
      <c r="G46" s="99">
        <v>1307</v>
      </c>
      <c r="H46" s="12"/>
      <c r="I46" s="12"/>
      <c r="J46" s="21">
        <v>1305</v>
      </c>
      <c r="K46" s="33">
        <f t="shared" si="8"/>
        <v>701</v>
      </c>
      <c r="L46" s="33">
        <v>339</v>
      </c>
      <c r="M46" s="75">
        <v>97</v>
      </c>
      <c r="N46" s="99"/>
      <c r="O46" s="33">
        <f t="shared" si="9"/>
        <v>436</v>
      </c>
    </row>
    <row r="47" spans="1:15" ht="12.75">
      <c r="A47" s="45" t="s">
        <v>70</v>
      </c>
      <c r="B47" s="84">
        <v>1460.179</v>
      </c>
      <c r="C47" s="98">
        <v>54.489</v>
      </c>
      <c r="D47" s="107">
        <v>40.991</v>
      </c>
      <c r="E47" s="33">
        <f t="shared" si="7"/>
        <v>1473.6770000000001</v>
      </c>
      <c r="F47" s="84">
        <v>190.862</v>
      </c>
      <c r="G47" s="98">
        <v>1066.791</v>
      </c>
      <c r="H47" s="74">
        <v>3416.334</v>
      </c>
      <c r="I47" s="74"/>
      <c r="J47" s="81">
        <v>4442.631</v>
      </c>
      <c r="K47" s="33">
        <f t="shared" si="8"/>
        <v>231.35599999999977</v>
      </c>
      <c r="L47" s="84">
        <v>429.521</v>
      </c>
      <c r="M47" s="73">
        <v>39</v>
      </c>
      <c r="N47" s="99"/>
      <c r="O47" s="33">
        <f t="shared" si="9"/>
        <v>468.521</v>
      </c>
    </row>
    <row r="48" spans="1:15" ht="12.75">
      <c r="A48" s="45" t="s">
        <v>28</v>
      </c>
      <c r="B48" s="84">
        <v>740</v>
      </c>
      <c r="C48" s="98">
        <v>6</v>
      </c>
      <c r="D48" s="107">
        <v>22</v>
      </c>
      <c r="E48" s="33">
        <f t="shared" si="7"/>
        <v>724</v>
      </c>
      <c r="F48" s="84">
        <v>104</v>
      </c>
      <c r="G48" s="98">
        <v>2312</v>
      </c>
      <c r="H48" s="74">
        <v>7707</v>
      </c>
      <c r="I48" s="74"/>
      <c r="J48" s="81">
        <v>9889</v>
      </c>
      <c r="K48" s="33">
        <f t="shared" si="8"/>
        <v>234</v>
      </c>
      <c r="L48" s="84">
        <v>113</v>
      </c>
      <c r="M48" s="73">
        <v>6</v>
      </c>
      <c r="N48" s="99"/>
      <c r="O48" s="33">
        <f t="shared" si="9"/>
        <v>119</v>
      </c>
    </row>
    <row r="49" spans="1:15" ht="12.75">
      <c r="A49" s="45" t="s">
        <v>29</v>
      </c>
      <c r="B49" s="33">
        <v>1155</v>
      </c>
      <c r="C49" s="99">
        <v>184</v>
      </c>
      <c r="D49" s="62">
        <v>115</v>
      </c>
      <c r="E49" s="33">
        <f t="shared" si="7"/>
        <v>1224</v>
      </c>
      <c r="F49" s="33">
        <v>840</v>
      </c>
      <c r="G49" s="99">
        <v>1790</v>
      </c>
      <c r="H49" s="12"/>
      <c r="I49" s="12"/>
      <c r="J49" s="21">
        <v>1683</v>
      </c>
      <c r="K49" s="33">
        <f t="shared" si="8"/>
        <v>947</v>
      </c>
      <c r="L49" s="33">
        <v>597</v>
      </c>
      <c r="M49" s="75">
        <v>28</v>
      </c>
      <c r="N49" s="99"/>
      <c r="O49" s="33">
        <f t="shared" si="9"/>
        <v>625</v>
      </c>
    </row>
    <row r="50" spans="1:15" ht="12.75">
      <c r="A50" s="45" t="s">
        <v>30</v>
      </c>
      <c r="B50" s="84">
        <v>2303</v>
      </c>
      <c r="C50" s="98">
        <v>47</v>
      </c>
      <c r="D50" s="107">
        <v>46</v>
      </c>
      <c r="E50" s="33">
        <f t="shared" si="7"/>
        <v>2304</v>
      </c>
      <c r="F50" s="84">
        <v>4792</v>
      </c>
      <c r="G50" s="98">
        <v>2752</v>
      </c>
      <c r="H50" s="74"/>
      <c r="I50" s="74"/>
      <c r="J50" s="81">
        <v>3111</v>
      </c>
      <c r="K50" s="33">
        <f t="shared" si="8"/>
        <v>4433</v>
      </c>
      <c r="L50" s="84">
        <v>248</v>
      </c>
      <c r="M50" s="73">
        <v>62</v>
      </c>
      <c r="N50" s="99"/>
      <c r="O50" s="33">
        <f t="shared" si="9"/>
        <v>310</v>
      </c>
    </row>
    <row r="51" spans="1:15" ht="12.75">
      <c r="A51" s="45" t="s">
        <v>71</v>
      </c>
      <c r="B51" s="84">
        <v>1629</v>
      </c>
      <c r="C51" s="98">
        <v>199</v>
      </c>
      <c r="D51" s="107">
        <v>89</v>
      </c>
      <c r="E51" s="33">
        <f t="shared" si="7"/>
        <v>1739</v>
      </c>
      <c r="F51" s="84">
        <v>343</v>
      </c>
      <c r="G51" s="98">
        <v>1334</v>
      </c>
      <c r="H51" s="74">
        <v>400</v>
      </c>
      <c r="I51" s="74"/>
      <c r="J51" s="81">
        <v>1641</v>
      </c>
      <c r="K51" s="33">
        <f t="shared" si="8"/>
        <v>436</v>
      </c>
      <c r="L51" s="84">
        <v>439</v>
      </c>
      <c r="M51" s="73">
        <v>50</v>
      </c>
      <c r="N51" s="99">
        <v>25</v>
      </c>
      <c r="O51" s="33">
        <f t="shared" si="9"/>
        <v>464</v>
      </c>
    </row>
    <row r="52" spans="1:15" ht="12.75">
      <c r="A52" s="45" t="s">
        <v>72</v>
      </c>
      <c r="B52" s="84">
        <v>693</v>
      </c>
      <c r="C52" s="98">
        <v>85</v>
      </c>
      <c r="D52" s="107">
        <v>109</v>
      </c>
      <c r="E52" s="33">
        <f t="shared" si="7"/>
        <v>669</v>
      </c>
      <c r="F52" s="84">
        <v>1278</v>
      </c>
      <c r="G52" s="98">
        <v>2385</v>
      </c>
      <c r="H52" s="74"/>
      <c r="I52" s="74"/>
      <c r="J52" s="81">
        <v>2741</v>
      </c>
      <c r="K52" s="33">
        <f t="shared" si="8"/>
        <v>922</v>
      </c>
      <c r="L52" s="84">
        <v>880</v>
      </c>
      <c r="M52" s="73">
        <v>50</v>
      </c>
      <c r="N52" s="99"/>
      <c r="O52" s="33">
        <f t="shared" si="9"/>
        <v>930</v>
      </c>
    </row>
    <row r="53" spans="1:15" ht="12.75">
      <c r="A53" s="45" t="s">
        <v>31</v>
      </c>
      <c r="B53" s="33">
        <v>601</v>
      </c>
      <c r="C53" s="99">
        <v>59</v>
      </c>
      <c r="D53" s="62">
        <v>60</v>
      </c>
      <c r="E53" s="33">
        <f t="shared" si="7"/>
        <v>600</v>
      </c>
      <c r="F53" s="33">
        <v>1705</v>
      </c>
      <c r="G53" s="99">
        <v>3827</v>
      </c>
      <c r="H53" s="12"/>
      <c r="I53" s="12"/>
      <c r="J53" s="21">
        <v>4541</v>
      </c>
      <c r="K53" s="33">
        <f t="shared" si="8"/>
        <v>991</v>
      </c>
      <c r="L53" s="33">
        <v>307</v>
      </c>
      <c r="M53" s="75">
        <v>10</v>
      </c>
      <c r="N53" s="99"/>
      <c r="O53" s="33">
        <f t="shared" si="9"/>
        <v>317</v>
      </c>
    </row>
    <row r="54" spans="1:15" ht="12.75">
      <c r="A54" s="45" t="s">
        <v>73</v>
      </c>
      <c r="B54" s="84">
        <v>895</v>
      </c>
      <c r="C54" s="98">
        <v>204</v>
      </c>
      <c r="D54" s="107">
        <v>73</v>
      </c>
      <c r="E54" s="33">
        <f t="shared" si="7"/>
        <v>1026</v>
      </c>
      <c r="F54" s="84">
        <v>904</v>
      </c>
      <c r="G54" s="98">
        <v>2336</v>
      </c>
      <c r="H54" s="74"/>
      <c r="I54" s="74"/>
      <c r="J54" s="81">
        <v>2334</v>
      </c>
      <c r="K54" s="33">
        <f>F54+G54+H54+I54-J54</f>
        <v>906</v>
      </c>
      <c r="L54" s="84">
        <v>1079</v>
      </c>
      <c r="M54" s="73">
        <v>238</v>
      </c>
      <c r="N54" s="99"/>
      <c r="O54" s="33">
        <f>L54+M54-N54</f>
        <v>1317</v>
      </c>
    </row>
    <row r="55" spans="1:15" ht="12.75">
      <c r="A55" s="45" t="s">
        <v>24</v>
      </c>
      <c r="B55" s="84">
        <v>235</v>
      </c>
      <c r="C55" s="98">
        <v>10</v>
      </c>
      <c r="D55" s="107">
        <v>31</v>
      </c>
      <c r="E55" s="33">
        <f>B55+C55-D55</f>
        <v>214</v>
      </c>
      <c r="F55" s="84">
        <v>331</v>
      </c>
      <c r="G55" s="98">
        <v>425</v>
      </c>
      <c r="H55" s="74"/>
      <c r="I55" s="74"/>
      <c r="J55" s="81">
        <v>731</v>
      </c>
      <c r="K55" s="33">
        <f>F55+G55+H55+I55-J55</f>
        <v>25</v>
      </c>
      <c r="L55" s="84">
        <v>200</v>
      </c>
      <c r="M55" s="73">
        <v>10</v>
      </c>
      <c r="N55" s="133"/>
      <c r="O55" s="42">
        <f>L55+M55-N55</f>
        <v>210</v>
      </c>
    </row>
    <row r="56" spans="1:15" ht="12.75">
      <c r="A56" s="45" t="s">
        <v>25</v>
      </c>
      <c r="B56" s="33">
        <v>410</v>
      </c>
      <c r="C56" s="99">
        <v>1634</v>
      </c>
      <c r="D56" s="62">
        <v>1708</v>
      </c>
      <c r="E56" s="33">
        <f>B56+C56-D56</f>
        <v>336</v>
      </c>
      <c r="F56" s="33">
        <v>45</v>
      </c>
      <c r="G56" s="99">
        <v>1186</v>
      </c>
      <c r="H56" s="12">
        <v>916</v>
      </c>
      <c r="I56" s="12">
        <v>1698</v>
      </c>
      <c r="J56" s="21">
        <v>3334</v>
      </c>
      <c r="K56" s="33">
        <f>F56+G56+H56+I56-J56</f>
        <v>511</v>
      </c>
      <c r="L56" s="33">
        <v>550</v>
      </c>
      <c r="M56" s="75"/>
      <c r="N56" s="99"/>
      <c r="O56" s="33">
        <f>L56+M56-N56</f>
        <v>550</v>
      </c>
    </row>
    <row r="57" spans="1:15" ht="12.75">
      <c r="A57" s="45" t="s">
        <v>74</v>
      </c>
      <c r="B57" s="84">
        <v>712</v>
      </c>
      <c r="C57" s="98">
        <v>623</v>
      </c>
      <c r="D57" s="107">
        <v>311</v>
      </c>
      <c r="E57" s="33">
        <f>B57+C57-D57</f>
        <v>1024</v>
      </c>
      <c r="F57" s="84">
        <v>551</v>
      </c>
      <c r="G57" s="98">
        <v>1684</v>
      </c>
      <c r="H57" s="74">
        <v>80</v>
      </c>
      <c r="I57" s="74">
        <v>204</v>
      </c>
      <c r="J57" s="81">
        <v>1866</v>
      </c>
      <c r="K57" s="33">
        <f>F57+G57+H57+I57-J57</f>
        <v>653</v>
      </c>
      <c r="L57" s="84">
        <v>320</v>
      </c>
      <c r="M57" s="73">
        <v>150</v>
      </c>
      <c r="N57" s="99"/>
      <c r="O57" s="33">
        <f>L57+M57-N57</f>
        <v>470</v>
      </c>
    </row>
    <row r="58" spans="1:15" ht="12.75">
      <c r="A58" s="48" t="s">
        <v>75</v>
      </c>
      <c r="B58" s="84">
        <v>295</v>
      </c>
      <c r="C58" s="98">
        <v>25</v>
      </c>
      <c r="D58" s="107">
        <v>0</v>
      </c>
      <c r="E58" s="33">
        <f>B58+C58-D58</f>
        <v>320</v>
      </c>
      <c r="F58" s="84">
        <v>708</v>
      </c>
      <c r="G58" s="98">
        <v>1579</v>
      </c>
      <c r="H58" s="74"/>
      <c r="I58" s="74"/>
      <c r="J58" s="81">
        <v>783</v>
      </c>
      <c r="K58" s="33">
        <f>F58+G58+H58+I58-J58</f>
        <v>1504</v>
      </c>
      <c r="L58" s="84">
        <v>345</v>
      </c>
      <c r="M58" s="73">
        <v>25</v>
      </c>
      <c r="N58" s="134"/>
      <c r="O58" s="33">
        <f>L58+M58-N58</f>
        <v>370</v>
      </c>
    </row>
    <row r="59" spans="1:15" ht="17.25" customHeight="1" thickBot="1">
      <c r="A59" s="19" t="s">
        <v>12</v>
      </c>
      <c r="B59" s="34">
        <f>SUM(B35:B58)</f>
        <v>20513.24723</v>
      </c>
      <c r="C59" s="102">
        <f>SUM(C35:C58)</f>
        <v>4900.946</v>
      </c>
      <c r="D59" s="63">
        <f>SUM(D35:D58)</f>
        <v>3967.92665</v>
      </c>
      <c r="E59" s="37">
        <f>SUM(E35:E58)</f>
        <v>21446.26658</v>
      </c>
      <c r="F59" s="37">
        <f>SUM(F35:F58)</f>
        <v>18678.07342</v>
      </c>
      <c r="G59" s="102">
        <f aca="true" t="shared" si="10" ref="G59:O59">SUM(G35:G58)</f>
        <v>38907.26998</v>
      </c>
      <c r="H59" s="20">
        <f t="shared" si="10"/>
        <v>18927.19062</v>
      </c>
      <c r="I59" s="20">
        <f t="shared" si="10"/>
        <v>2332</v>
      </c>
      <c r="J59" s="125">
        <f t="shared" si="10"/>
        <v>61443.197620000006</v>
      </c>
      <c r="K59" s="37">
        <f t="shared" si="10"/>
        <v>17401.3364</v>
      </c>
      <c r="L59" s="37">
        <f t="shared" si="10"/>
        <v>9803.580999999998</v>
      </c>
      <c r="M59" s="144">
        <f t="shared" si="10"/>
        <v>920</v>
      </c>
      <c r="N59" s="102">
        <f t="shared" si="10"/>
        <v>25</v>
      </c>
      <c r="O59" s="37">
        <f t="shared" si="10"/>
        <v>10698.580999999998</v>
      </c>
    </row>
    <row r="60" spans="1:15" ht="12.75">
      <c r="A60" s="72" t="s">
        <v>27</v>
      </c>
      <c r="B60" s="51"/>
      <c r="C60" s="103"/>
      <c r="D60" s="64"/>
      <c r="E60" s="51"/>
      <c r="F60" s="51"/>
      <c r="G60" s="103"/>
      <c r="H60" s="52"/>
      <c r="I60" s="52"/>
      <c r="J60" s="126"/>
      <c r="K60" s="51"/>
      <c r="L60" s="51"/>
      <c r="M60" s="145"/>
      <c r="N60" s="103"/>
      <c r="O60" s="51"/>
    </row>
    <row r="61" spans="1:15" ht="12.75" customHeight="1">
      <c r="A61" s="50" t="s">
        <v>98</v>
      </c>
      <c r="B61" s="33">
        <v>1113.84969</v>
      </c>
      <c r="C61" s="87">
        <v>311.11912</v>
      </c>
      <c r="D61" s="110">
        <v>1383.03192</v>
      </c>
      <c r="E61" s="33">
        <f>B61+C61-D61</f>
        <v>41.936890000000176</v>
      </c>
      <c r="F61" s="33">
        <v>51.67944</v>
      </c>
      <c r="G61" s="87">
        <v>476.739</v>
      </c>
      <c r="H61" s="130">
        <v>842.98703</v>
      </c>
      <c r="I61" s="130">
        <v>323.65826</v>
      </c>
      <c r="J61" s="87">
        <v>1572.04529</v>
      </c>
      <c r="K61" s="33">
        <f>F61+G61+H61+I61-J61</f>
        <v>123.01843999999983</v>
      </c>
      <c r="L61" s="33">
        <v>308.15</v>
      </c>
      <c r="M61" s="146">
        <v>281.85</v>
      </c>
      <c r="N61" s="87">
        <v>128.719</v>
      </c>
      <c r="O61" s="33">
        <f>L61+M61-N61</f>
        <v>461.281</v>
      </c>
    </row>
    <row r="62" spans="1:15" ht="12.75" customHeight="1">
      <c r="A62" s="48" t="s">
        <v>99</v>
      </c>
      <c r="B62" s="33">
        <v>72.03332000000023</v>
      </c>
      <c r="C62" s="87">
        <v>412.66646000000003</v>
      </c>
      <c r="D62" s="110">
        <v>321.38</v>
      </c>
      <c r="E62" s="33">
        <f aca="true" t="shared" si="11" ref="E62:E125">B62+C62-D62</f>
        <v>163.31978000000026</v>
      </c>
      <c r="F62" s="33">
        <v>523.96549</v>
      </c>
      <c r="G62" s="87">
        <v>905.263</v>
      </c>
      <c r="H62" s="130">
        <v>146.2</v>
      </c>
      <c r="I62" s="130"/>
      <c r="J62" s="87">
        <v>631.767</v>
      </c>
      <c r="K62" s="33">
        <f aca="true" t="shared" si="12" ref="K62:K125">F62+G62+H62+I62-J62</f>
        <v>943.66149</v>
      </c>
      <c r="L62" s="33">
        <v>46.209</v>
      </c>
      <c r="M62" s="146">
        <v>10</v>
      </c>
      <c r="N62" s="87">
        <v>5.952</v>
      </c>
      <c r="O62" s="33">
        <f aca="true" t="shared" si="13" ref="O62:O125">L62+M62-N62</f>
        <v>50.257000000000005</v>
      </c>
    </row>
    <row r="63" spans="1:15" ht="12.75" customHeight="1">
      <c r="A63" s="49" t="s">
        <v>36</v>
      </c>
      <c r="B63" s="33">
        <v>179.35369999999995</v>
      </c>
      <c r="C63" s="87">
        <v>129.74875</v>
      </c>
      <c r="D63" s="110">
        <v>150.67875</v>
      </c>
      <c r="E63" s="33">
        <f t="shared" si="11"/>
        <v>158.42369999999997</v>
      </c>
      <c r="F63" s="33">
        <v>282.13403999999997</v>
      </c>
      <c r="G63" s="87">
        <v>126.864</v>
      </c>
      <c r="H63" s="130"/>
      <c r="I63" s="130">
        <v>110.24675</v>
      </c>
      <c r="J63" s="87">
        <v>184.754</v>
      </c>
      <c r="K63" s="33">
        <f t="shared" si="12"/>
        <v>334.49078999999995</v>
      </c>
      <c r="L63" s="33">
        <v>12.745999999999995</v>
      </c>
      <c r="M63" s="146">
        <v>12</v>
      </c>
      <c r="N63" s="87"/>
      <c r="O63" s="33">
        <f t="shared" si="13"/>
        <v>24.745999999999995</v>
      </c>
    </row>
    <row r="64" spans="1:15" ht="12.75" customHeight="1">
      <c r="A64" s="48" t="s">
        <v>100</v>
      </c>
      <c r="B64" s="33">
        <v>713.4288200000003</v>
      </c>
      <c r="C64" s="87">
        <v>5.653</v>
      </c>
      <c r="D64" s="110">
        <v>13</v>
      </c>
      <c r="E64" s="33">
        <f t="shared" si="11"/>
        <v>706.0818200000003</v>
      </c>
      <c r="F64" s="33">
        <v>239.55682999999996</v>
      </c>
      <c r="G64" s="87">
        <v>129.852</v>
      </c>
      <c r="H64" s="130"/>
      <c r="I64" s="130"/>
      <c r="J64" s="87">
        <v>113</v>
      </c>
      <c r="K64" s="33">
        <f t="shared" si="12"/>
        <v>256.40882999999997</v>
      </c>
      <c r="L64" s="33">
        <v>164.24424</v>
      </c>
      <c r="M64" s="146">
        <v>21</v>
      </c>
      <c r="N64" s="87"/>
      <c r="O64" s="33">
        <f t="shared" si="13"/>
        <v>185.24424</v>
      </c>
    </row>
    <row r="65" spans="1:15" ht="12.75" customHeight="1">
      <c r="A65" s="48" t="s">
        <v>86</v>
      </c>
      <c r="B65" s="33">
        <v>388.64885</v>
      </c>
      <c r="C65" s="87">
        <v>171.77057000000002</v>
      </c>
      <c r="D65" s="110">
        <v>222.97495999999998</v>
      </c>
      <c r="E65" s="33">
        <f t="shared" si="11"/>
        <v>337.44445999999994</v>
      </c>
      <c r="F65" s="33">
        <v>121.9579</v>
      </c>
      <c r="G65" s="87">
        <v>397.944</v>
      </c>
      <c r="H65" s="130">
        <v>798.6</v>
      </c>
      <c r="I65" s="130">
        <v>100</v>
      </c>
      <c r="J65" s="87">
        <v>578.599</v>
      </c>
      <c r="K65" s="33">
        <f t="shared" si="12"/>
        <v>839.9029000000002</v>
      </c>
      <c r="L65" s="33">
        <v>336.73143000000005</v>
      </c>
      <c r="M65" s="146">
        <v>119.37786</v>
      </c>
      <c r="N65" s="87">
        <v>298.551</v>
      </c>
      <c r="O65" s="33">
        <f t="shared" si="13"/>
        <v>157.55829000000006</v>
      </c>
    </row>
    <row r="66" spans="1:15" ht="12.75" customHeight="1">
      <c r="A66" s="48" t="s">
        <v>101</v>
      </c>
      <c r="B66" s="33">
        <v>103.14081999999999</v>
      </c>
      <c r="C66" s="87">
        <v>81.14056</v>
      </c>
      <c r="D66" s="110">
        <v>120.581</v>
      </c>
      <c r="E66" s="33">
        <f t="shared" si="11"/>
        <v>63.70037999999998</v>
      </c>
      <c r="F66" s="33">
        <v>293.6443099999999</v>
      </c>
      <c r="G66" s="87">
        <v>693.2584</v>
      </c>
      <c r="H66" s="130"/>
      <c r="I66" s="130">
        <v>60</v>
      </c>
      <c r="J66" s="87">
        <v>829.534</v>
      </c>
      <c r="K66" s="33">
        <f t="shared" si="12"/>
        <v>217.36870999999985</v>
      </c>
      <c r="L66" s="33">
        <v>122.639</v>
      </c>
      <c r="M66" s="146">
        <v>5</v>
      </c>
      <c r="N66" s="87">
        <v>17.342</v>
      </c>
      <c r="O66" s="33">
        <f t="shared" si="13"/>
        <v>110.297</v>
      </c>
    </row>
    <row r="67" spans="1:15" ht="12.75" customHeight="1">
      <c r="A67" s="48" t="s">
        <v>37</v>
      </c>
      <c r="B67" s="33">
        <v>5992.35292</v>
      </c>
      <c r="C67" s="87">
        <v>2970.31153</v>
      </c>
      <c r="D67" s="110">
        <v>5074.45578</v>
      </c>
      <c r="E67" s="33">
        <f t="shared" si="11"/>
        <v>3888.20867</v>
      </c>
      <c r="F67" s="33">
        <v>1924.3609800000004</v>
      </c>
      <c r="G67" s="87">
        <v>2225.674</v>
      </c>
      <c r="H67" s="130">
        <v>700</v>
      </c>
      <c r="I67" s="130"/>
      <c r="J67" s="87">
        <v>2049.961</v>
      </c>
      <c r="K67" s="33">
        <f t="shared" si="12"/>
        <v>2800.0739800000006</v>
      </c>
      <c r="L67" s="33">
        <v>448.79</v>
      </c>
      <c r="M67" s="146">
        <v>25.71</v>
      </c>
      <c r="N67" s="87">
        <v>7.171</v>
      </c>
      <c r="O67" s="33">
        <f t="shared" si="13"/>
        <v>467.329</v>
      </c>
    </row>
    <row r="68" spans="1:15" ht="12.75" customHeight="1">
      <c r="A68" s="48" t="s">
        <v>87</v>
      </c>
      <c r="B68" s="33">
        <v>3088.2305699999997</v>
      </c>
      <c r="C68" s="87">
        <v>561.01797</v>
      </c>
      <c r="D68" s="110">
        <v>3416.05132</v>
      </c>
      <c r="E68" s="33">
        <f t="shared" si="11"/>
        <v>233.19721999999956</v>
      </c>
      <c r="F68" s="33">
        <v>4120.773350000002</v>
      </c>
      <c r="G68" s="87">
        <v>2227.472</v>
      </c>
      <c r="H68" s="130">
        <v>3162.94857</v>
      </c>
      <c r="I68" s="130">
        <v>400</v>
      </c>
      <c r="J68" s="87">
        <v>5332.19964</v>
      </c>
      <c r="K68" s="33">
        <f t="shared" si="12"/>
        <v>4578.9942800000035</v>
      </c>
      <c r="L68" s="33">
        <v>338.344</v>
      </c>
      <c r="M68" s="146">
        <v>150</v>
      </c>
      <c r="N68" s="87">
        <v>30</v>
      </c>
      <c r="O68" s="33">
        <f t="shared" si="13"/>
        <v>458.344</v>
      </c>
    </row>
    <row r="69" spans="1:15" ht="12.75" customHeight="1">
      <c r="A69" s="49" t="s">
        <v>102</v>
      </c>
      <c r="B69" s="33">
        <v>1683.7575900000002</v>
      </c>
      <c r="C69" s="87">
        <v>281.35173</v>
      </c>
      <c r="D69" s="110">
        <v>1672.7909399999999</v>
      </c>
      <c r="E69" s="33">
        <f t="shared" si="11"/>
        <v>292.31838000000016</v>
      </c>
      <c r="F69" s="33">
        <v>962.9701700000005</v>
      </c>
      <c r="G69" s="87">
        <v>1610.821</v>
      </c>
      <c r="H69" s="130">
        <v>4262.85722</v>
      </c>
      <c r="I69" s="130"/>
      <c r="J69" s="87">
        <v>5344.63822</v>
      </c>
      <c r="K69" s="33">
        <f t="shared" si="12"/>
        <v>1492.0101700000005</v>
      </c>
      <c r="L69" s="33"/>
      <c r="M69" s="146"/>
      <c r="N69" s="87"/>
      <c r="O69" s="33">
        <f t="shared" si="13"/>
        <v>0</v>
      </c>
    </row>
    <row r="70" spans="1:15" ht="12.75" customHeight="1">
      <c r="A70" s="49" t="s">
        <v>103</v>
      </c>
      <c r="B70" s="33">
        <v>2785.5738199999996</v>
      </c>
      <c r="C70" s="87">
        <v>145.6198</v>
      </c>
      <c r="D70" s="110">
        <v>2681.516</v>
      </c>
      <c r="E70" s="33">
        <f t="shared" si="11"/>
        <v>249.67761999999948</v>
      </c>
      <c r="F70" s="33">
        <v>1587.5312599999995</v>
      </c>
      <c r="G70" s="87">
        <v>2217.731</v>
      </c>
      <c r="H70" s="130">
        <v>2196.1437</v>
      </c>
      <c r="I70" s="130"/>
      <c r="J70" s="87">
        <v>3344.6137000000003</v>
      </c>
      <c r="K70" s="33">
        <f t="shared" si="12"/>
        <v>2656.7922599999997</v>
      </c>
      <c r="L70" s="33">
        <v>311.2314</v>
      </c>
      <c r="M70" s="146">
        <v>8</v>
      </c>
      <c r="N70" s="87">
        <v>151.533</v>
      </c>
      <c r="O70" s="33">
        <f t="shared" si="13"/>
        <v>167.69840000000002</v>
      </c>
    </row>
    <row r="71" spans="1:15" ht="12.75" customHeight="1">
      <c r="A71" s="48" t="s">
        <v>38</v>
      </c>
      <c r="B71" s="33">
        <v>436.24136</v>
      </c>
      <c r="C71" s="87">
        <v>197.91397</v>
      </c>
      <c r="D71" s="110">
        <v>586.89901</v>
      </c>
      <c r="E71" s="33">
        <f t="shared" si="11"/>
        <v>47.25632000000007</v>
      </c>
      <c r="F71" s="33">
        <v>279.2827</v>
      </c>
      <c r="G71" s="87">
        <v>621.105</v>
      </c>
      <c r="H71" s="130">
        <v>36363.34909</v>
      </c>
      <c r="I71" s="130"/>
      <c r="J71" s="87">
        <v>36741.683039999996</v>
      </c>
      <c r="K71" s="33">
        <f t="shared" si="12"/>
        <v>522.0537500000064</v>
      </c>
      <c r="L71" s="33">
        <v>95</v>
      </c>
      <c r="M71" s="146"/>
      <c r="N71" s="87"/>
      <c r="O71" s="33">
        <f t="shared" si="13"/>
        <v>95</v>
      </c>
    </row>
    <row r="72" spans="1:15" ht="12.75" customHeight="1">
      <c r="A72" s="48" t="s">
        <v>104</v>
      </c>
      <c r="B72" s="33">
        <v>2357.89545</v>
      </c>
      <c r="C72" s="87">
        <v>522.83391</v>
      </c>
      <c r="D72" s="110">
        <v>1543.89438</v>
      </c>
      <c r="E72" s="33">
        <f t="shared" si="11"/>
        <v>1336.8349799999999</v>
      </c>
      <c r="F72" s="33">
        <v>1408.5337499999987</v>
      </c>
      <c r="G72" s="87">
        <v>1037.269</v>
      </c>
      <c r="H72" s="130">
        <v>100</v>
      </c>
      <c r="I72" s="130"/>
      <c r="J72" s="87">
        <v>1521.066</v>
      </c>
      <c r="K72" s="33">
        <f t="shared" si="12"/>
        <v>1024.736749999999</v>
      </c>
      <c r="L72" s="33">
        <v>144.18099999999998</v>
      </c>
      <c r="M72" s="146">
        <v>11.71</v>
      </c>
      <c r="N72" s="87">
        <v>40.903</v>
      </c>
      <c r="O72" s="33">
        <f t="shared" si="13"/>
        <v>114.988</v>
      </c>
    </row>
    <row r="73" spans="1:15" ht="12.75" customHeight="1">
      <c r="A73" s="48" t="s">
        <v>105</v>
      </c>
      <c r="B73" s="33">
        <v>1590.7873200000004</v>
      </c>
      <c r="C73" s="87">
        <v>1233.2361799999999</v>
      </c>
      <c r="D73" s="110">
        <v>1209.04186</v>
      </c>
      <c r="E73" s="33">
        <f t="shared" si="11"/>
        <v>1614.9816400000002</v>
      </c>
      <c r="F73" s="33">
        <v>571.59671</v>
      </c>
      <c r="G73" s="87">
        <v>698.919</v>
      </c>
      <c r="H73" s="130"/>
      <c r="I73" s="130">
        <v>490</v>
      </c>
      <c r="J73" s="87">
        <v>1725.044</v>
      </c>
      <c r="K73" s="33">
        <f t="shared" si="12"/>
        <v>35.47171000000003</v>
      </c>
      <c r="L73" s="33">
        <v>2669.966</v>
      </c>
      <c r="M73" s="146"/>
      <c r="N73" s="87">
        <v>1106.104</v>
      </c>
      <c r="O73" s="33">
        <f t="shared" si="13"/>
        <v>1563.8619999999999</v>
      </c>
    </row>
    <row r="74" spans="1:15" ht="12.75" customHeight="1">
      <c r="A74" s="48" t="s">
        <v>106</v>
      </c>
      <c r="B74" s="33">
        <v>7.3351100000001</v>
      </c>
      <c r="C74" s="87">
        <v>453.7706</v>
      </c>
      <c r="D74" s="110">
        <v>268.07738</v>
      </c>
      <c r="E74" s="33">
        <f t="shared" si="11"/>
        <v>193.0283300000001</v>
      </c>
      <c r="F74" s="33">
        <v>222.90699999999924</v>
      </c>
      <c r="G74" s="87">
        <v>325.385</v>
      </c>
      <c r="H74" s="130"/>
      <c r="I74" s="130">
        <v>208.57738</v>
      </c>
      <c r="J74" s="87">
        <v>663.539</v>
      </c>
      <c r="K74" s="33">
        <f t="shared" si="12"/>
        <v>93.3303799999992</v>
      </c>
      <c r="L74" s="33">
        <v>83.21638</v>
      </c>
      <c r="M74" s="146">
        <v>37.254</v>
      </c>
      <c r="N74" s="87"/>
      <c r="O74" s="33">
        <f t="shared" si="13"/>
        <v>120.47038</v>
      </c>
    </row>
    <row r="75" spans="1:15" ht="12.75" customHeight="1">
      <c r="A75" s="49" t="s">
        <v>107</v>
      </c>
      <c r="B75" s="33">
        <v>371.5305699999999</v>
      </c>
      <c r="C75" s="87">
        <v>55.398300000000006</v>
      </c>
      <c r="D75" s="110">
        <v>128.05644999999998</v>
      </c>
      <c r="E75" s="33">
        <f t="shared" si="11"/>
        <v>298.8724199999999</v>
      </c>
      <c r="F75" s="33">
        <v>645.6668000000004</v>
      </c>
      <c r="G75" s="87">
        <v>1561.65</v>
      </c>
      <c r="H75" s="130">
        <v>310</v>
      </c>
      <c r="I75" s="130"/>
      <c r="J75" s="87">
        <v>1942.695</v>
      </c>
      <c r="K75" s="33">
        <f t="shared" si="12"/>
        <v>574.6218000000006</v>
      </c>
      <c r="L75" s="33">
        <v>338.2</v>
      </c>
      <c r="M75" s="146"/>
      <c r="N75" s="87"/>
      <c r="O75" s="33">
        <f t="shared" si="13"/>
        <v>338.2</v>
      </c>
    </row>
    <row r="76" spans="1:15" ht="12.75" customHeight="1">
      <c r="A76" s="48" t="s">
        <v>108</v>
      </c>
      <c r="B76" s="33">
        <v>0</v>
      </c>
      <c r="C76" s="87">
        <v>23.5</v>
      </c>
      <c r="D76" s="110">
        <v>23.5</v>
      </c>
      <c r="E76" s="33">
        <f t="shared" si="11"/>
        <v>0</v>
      </c>
      <c r="F76" s="33">
        <v>330.5081200000001</v>
      </c>
      <c r="G76" s="87">
        <v>734.631</v>
      </c>
      <c r="H76" s="130"/>
      <c r="I76" s="130"/>
      <c r="J76" s="87">
        <v>694.1</v>
      </c>
      <c r="K76" s="33">
        <f t="shared" si="12"/>
        <v>371.03912</v>
      </c>
      <c r="L76" s="33">
        <v>170.578</v>
      </c>
      <c r="M76" s="146"/>
      <c r="N76" s="87"/>
      <c r="O76" s="33">
        <f t="shared" si="13"/>
        <v>170.578</v>
      </c>
    </row>
    <row r="77" spans="1:15" ht="12.75" customHeight="1">
      <c r="A77" s="48" t="s">
        <v>88</v>
      </c>
      <c r="B77" s="33">
        <v>831.3603000000003</v>
      </c>
      <c r="C77" s="87">
        <v>540.26781</v>
      </c>
      <c r="D77" s="110">
        <v>707.92595</v>
      </c>
      <c r="E77" s="33">
        <f t="shared" si="11"/>
        <v>663.7021600000004</v>
      </c>
      <c r="F77" s="33">
        <v>160.71582000000035</v>
      </c>
      <c r="G77" s="87">
        <v>1509.869</v>
      </c>
      <c r="H77" s="130"/>
      <c r="I77" s="130"/>
      <c r="J77" s="87">
        <v>992.531</v>
      </c>
      <c r="K77" s="33">
        <f t="shared" si="12"/>
        <v>678.0538200000003</v>
      </c>
      <c r="L77" s="33">
        <v>133.4</v>
      </c>
      <c r="M77" s="146"/>
      <c r="N77" s="87"/>
      <c r="O77" s="33">
        <f t="shared" si="13"/>
        <v>133.4</v>
      </c>
    </row>
    <row r="78" spans="1:15" ht="12.75" customHeight="1">
      <c r="A78" s="48" t="s">
        <v>109</v>
      </c>
      <c r="B78" s="33">
        <v>724.5103300000001</v>
      </c>
      <c r="C78" s="87">
        <v>68.92982</v>
      </c>
      <c r="D78" s="110">
        <v>651.19779</v>
      </c>
      <c r="E78" s="33">
        <f t="shared" si="11"/>
        <v>142.24236000000008</v>
      </c>
      <c r="F78" s="33">
        <v>14.467000000000002</v>
      </c>
      <c r="G78" s="87">
        <v>4.337</v>
      </c>
      <c r="H78" s="130"/>
      <c r="I78" s="130"/>
      <c r="J78" s="87">
        <v>4.2</v>
      </c>
      <c r="K78" s="33">
        <f t="shared" si="12"/>
        <v>14.604000000000003</v>
      </c>
      <c r="L78" s="33">
        <v>20.2</v>
      </c>
      <c r="M78" s="146">
        <v>3</v>
      </c>
      <c r="N78" s="87"/>
      <c r="O78" s="33">
        <f t="shared" si="13"/>
        <v>23.2</v>
      </c>
    </row>
    <row r="79" spans="1:15" ht="12.75" customHeight="1">
      <c r="A79" s="48" t="s">
        <v>110</v>
      </c>
      <c r="B79" s="33">
        <v>106.80434</v>
      </c>
      <c r="C79" s="87">
        <v>72.98702</v>
      </c>
      <c r="D79" s="110">
        <v>179.79136</v>
      </c>
      <c r="E79" s="33">
        <f t="shared" si="11"/>
        <v>0</v>
      </c>
      <c r="F79" s="33">
        <v>39.68075</v>
      </c>
      <c r="G79" s="87">
        <v>0</v>
      </c>
      <c r="H79" s="130"/>
      <c r="I79" s="130"/>
      <c r="J79" s="87">
        <v>39.68075</v>
      </c>
      <c r="K79" s="33">
        <f t="shared" si="12"/>
        <v>0</v>
      </c>
      <c r="L79" s="33">
        <v>15.478</v>
      </c>
      <c r="M79" s="146">
        <v>8.109</v>
      </c>
      <c r="N79" s="87">
        <v>23.587</v>
      </c>
      <c r="O79" s="33">
        <f t="shared" si="13"/>
        <v>0</v>
      </c>
    </row>
    <row r="80" spans="1:15" ht="12.75" customHeight="1">
      <c r="A80" s="49" t="s">
        <v>39</v>
      </c>
      <c r="B80" s="33">
        <v>34.788470000000004</v>
      </c>
      <c r="C80" s="87">
        <v>79.68131</v>
      </c>
      <c r="D80" s="110">
        <v>45.32</v>
      </c>
      <c r="E80" s="33">
        <f t="shared" si="11"/>
        <v>69.14977999999999</v>
      </c>
      <c r="F80" s="33">
        <v>0.6000000000000005</v>
      </c>
      <c r="G80" s="87">
        <v>5.316</v>
      </c>
      <c r="H80" s="130"/>
      <c r="I80" s="130"/>
      <c r="J80" s="87">
        <v>4.8</v>
      </c>
      <c r="K80" s="33">
        <f t="shared" si="12"/>
        <v>1.1160000000000005</v>
      </c>
      <c r="L80" s="33">
        <v>52</v>
      </c>
      <c r="M80" s="146">
        <v>8</v>
      </c>
      <c r="N80" s="87"/>
      <c r="O80" s="33">
        <f t="shared" si="13"/>
        <v>60</v>
      </c>
    </row>
    <row r="81" spans="1:15" ht="12.75" customHeight="1" thickBot="1">
      <c r="A81" s="166" t="s">
        <v>40</v>
      </c>
      <c r="B81" s="157">
        <v>615.02927</v>
      </c>
      <c r="C81" s="167">
        <v>95.39974000000001</v>
      </c>
      <c r="D81" s="168">
        <v>245</v>
      </c>
      <c r="E81" s="157">
        <f t="shared" si="11"/>
        <v>465.42901000000006</v>
      </c>
      <c r="F81" s="157">
        <v>122.76499999999999</v>
      </c>
      <c r="G81" s="167">
        <v>102.782</v>
      </c>
      <c r="H81" s="169">
        <v>2784</v>
      </c>
      <c r="I81" s="169">
        <v>245</v>
      </c>
      <c r="J81" s="167">
        <v>2948.4628</v>
      </c>
      <c r="K81" s="157">
        <f t="shared" si="12"/>
        <v>306.08420000000024</v>
      </c>
      <c r="L81" s="157">
        <v>43</v>
      </c>
      <c r="M81" s="170">
        <v>35</v>
      </c>
      <c r="N81" s="167"/>
      <c r="O81" s="157">
        <f t="shared" si="13"/>
        <v>78</v>
      </c>
    </row>
    <row r="82" spans="1:15" ht="12.75" customHeight="1">
      <c r="A82" s="53" t="s">
        <v>111</v>
      </c>
      <c r="B82" s="32">
        <v>925.9755500000001</v>
      </c>
      <c r="C82" s="162">
        <v>624.6315400000001</v>
      </c>
      <c r="D82" s="163">
        <v>112.518</v>
      </c>
      <c r="E82" s="32">
        <f t="shared" si="11"/>
        <v>1438.0890900000002</v>
      </c>
      <c r="F82" s="32">
        <v>181.41799999999995</v>
      </c>
      <c r="G82" s="162">
        <v>140.221</v>
      </c>
      <c r="H82" s="164"/>
      <c r="I82" s="164">
        <v>107.518</v>
      </c>
      <c r="J82" s="162">
        <v>207.318</v>
      </c>
      <c r="K82" s="32">
        <f t="shared" si="12"/>
        <v>221.8389999999999</v>
      </c>
      <c r="L82" s="32">
        <v>31</v>
      </c>
      <c r="M82" s="165">
        <v>6</v>
      </c>
      <c r="N82" s="162"/>
      <c r="O82" s="32">
        <f t="shared" si="13"/>
        <v>37</v>
      </c>
    </row>
    <row r="83" spans="1:15" ht="12.75" customHeight="1">
      <c r="A83" s="49" t="s">
        <v>112</v>
      </c>
      <c r="B83" s="33">
        <v>671.23703</v>
      </c>
      <c r="C83" s="87">
        <v>548.70311</v>
      </c>
      <c r="D83" s="110">
        <v>1064.879</v>
      </c>
      <c r="E83" s="33">
        <f t="shared" si="11"/>
        <v>155.06114000000025</v>
      </c>
      <c r="F83" s="33">
        <v>409.49481000000014</v>
      </c>
      <c r="G83" s="87">
        <v>1383.09</v>
      </c>
      <c r="H83" s="130">
        <v>13172.45226</v>
      </c>
      <c r="I83" s="130">
        <v>1019.5</v>
      </c>
      <c r="J83" s="87">
        <v>15885.06044</v>
      </c>
      <c r="K83" s="33">
        <f t="shared" si="12"/>
        <v>99.47663000000102</v>
      </c>
      <c r="L83" s="33">
        <v>1388.02406</v>
      </c>
      <c r="M83" s="146"/>
      <c r="N83" s="87">
        <v>141.601</v>
      </c>
      <c r="O83" s="33">
        <f t="shared" si="13"/>
        <v>1246.42306</v>
      </c>
    </row>
    <row r="84" spans="1:15" ht="12.75" customHeight="1">
      <c r="A84" s="48" t="s">
        <v>113</v>
      </c>
      <c r="B84" s="33">
        <v>133.0626</v>
      </c>
      <c r="C84" s="87">
        <v>11.07875</v>
      </c>
      <c r="D84" s="110">
        <v>0</v>
      </c>
      <c r="E84" s="33">
        <f t="shared" si="11"/>
        <v>144.14135</v>
      </c>
      <c r="F84" s="33">
        <v>51.5</v>
      </c>
      <c r="G84" s="87">
        <v>0</v>
      </c>
      <c r="H84" s="130"/>
      <c r="I84" s="130"/>
      <c r="J84" s="87">
        <v>0</v>
      </c>
      <c r="K84" s="33">
        <f t="shared" si="12"/>
        <v>51.5</v>
      </c>
      <c r="L84" s="33">
        <v>86</v>
      </c>
      <c r="M84" s="146"/>
      <c r="N84" s="87"/>
      <c r="O84" s="33">
        <f t="shared" si="13"/>
        <v>86</v>
      </c>
    </row>
    <row r="85" spans="1:15" ht="12.75" customHeight="1">
      <c r="A85" s="48" t="s">
        <v>41</v>
      </c>
      <c r="B85" s="33">
        <v>788.8497299999999</v>
      </c>
      <c r="C85" s="87">
        <v>197.57082</v>
      </c>
      <c r="D85" s="110">
        <v>0</v>
      </c>
      <c r="E85" s="33">
        <f t="shared" si="11"/>
        <v>986.4205499999999</v>
      </c>
      <c r="F85" s="33">
        <v>318.1937600000001</v>
      </c>
      <c r="G85" s="87">
        <v>699.13</v>
      </c>
      <c r="H85" s="130"/>
      <c r="I85" s="130"/>
      <c r="J85" s="87">
        <v>741.119</v>
      </c>
      <c r="K85" s="33">
        <f t="shared" si="12"/>
        <v>276.2047600000001</v>
      </c>
      <c r="L85" s="33">
        <v>541.39841</v>
      </c>
      <c r="M85" s="146">
        <v>151.53</v>
      </c>
      <c r="N85" s="87">
        <v>93.795</v>
      </c>
      <c r="O85" s="33">
        <f t="shared" si="13"/>
        <v>599.13341</v>
      </c>
    </row>
    <row r="86" spans="1:15" ht="12.75" customHeight="1">
      <c r="A86" s="48" t="s">
        <v>114</v>
      </c>
      <c r="B86" s="33">
        <v>1084.43793</v>
      </c>
      <c r="C86" s="87">
        <v>428.96989</v>
      </c>
      <c r="D86" s="110">
        <v>116.46878</v>
      </c>
      <c r="E86" s="33">
        <f t="shared" si="11"/>
        <v>1396.9390400000002</v>
      </c>
      <c r="F86" s="33">
        <v>302.52119</v>
      </c>
      <c r="G86" s="87">
        <v>0</v>
      </c>
      <c r="H86" s="130"/>
      <c r="I86" s="130"/>
      <c r="J86" s="87">
        <v>0</v>
      </c>
      <c r="K86" s="33">
        <f t="shared" si="12"/>
        <v>302.52119</v>
      </c>
      <c r="L86" s="33">
        <v>25.972</v>
      </c>
      <c r="M86" s="146">
        <v>49</v>
      </c>
      <c r="N86" s="87">
        <v>74.972</v>
      </c>
      <c r="O86" s="33">
        <f t="shared" si="13"/>
        <v>0</v>
      </c>
    </row>
    <row r="87" spans="1:15" ht="12.75" customHeight="1">
      <c r="A87" s="48" t="s">
        <v>42</v>
      </c>
      <c r="B87" s="33">
        <v>973.1743100000001</v>
      </c>
      <c r="C87" s="87">
        <v>29.95714</v>
      </c>
      <c r="D87" s="110">
        <v>973.32502</v>
      </c>
      <c r="E87" s="33">
        <f t="shared" si="11"/>
        <v>29.80643000000009</v>
      </c>
      <c r="F87" s="33">
        <v>156.44460000000072</v>
      </c>
      <c r="G87" s="87">
        <v>229.8</v>
      </c>
      <c r="H87" s="130">
        <v>5698.974</v>
      </c>
      <c r="I87" s="130">
        <v>100</v>
      </c>
      <c r="J87" s="87">
        <v>5978.779</v>
      </c>
      <c r="K87" s="33">
        <f t="shared" si="12"/>
        <v>206.4396000000006</v>
      </c>
      <c r="L87" s="33">
        <v>0</v>
      </c>
      <c r="M87" s="146">
        <v>4.538</v>
      </c>
      <c r="N87" s="87">
        <v>4.446</v>
      </c>
      <c r="O87" s="33">
        <f t="shared" si="13"/>
        <v>0.09200000000000053</v>
      </c>
    </row>
    <row r="88" spans="1:15" ht="12.75" customHeight="1">
      <c r="A88" s="48" t="s">
        <v>89</v>
      </c>
      <c r="B88" s="33">
        <v>1730.9597400000002</v>
      </c>
      <c r="C88" s="87">
        <v>61.420370000000005</v>
      </c>
      <c r="D88" s="110">
        <v>1183.28516</v>
      </c>
      <c r="E88" s="33">
        <f t="shared" si="11"/>
        <v>609.0949500000004</v>
      </c>
      <c r="F88" s="33">
        <v>580.2589100000005</v>
      </c>
      <c r="G88" s="87">
        <v>2614.97885</v>
      </c>
      <c r="H88" s="130">
        <v>6092.51355</v>
      </c>
      <c r="I88" s="130"/>
      <c r="J88" s="87">
        <v>8540.85126</v>
      </c>
      <c r="K88" s="33">
        <f t="shared" si="12"/>
        <v>746.9000500000002</v>
      </c>
      <c r="L88" s="33">
        <v>417.94933999999995</v>
      </c>
      <c r="M88" s="146"/>
      <c r="N88" s="87">
        <v>283.405</v>
      </c>
      <c r="O88" s="33">
        <f t="shared" si="13"/>
        <v>134.54433999999998</v>
      </c>
    </row>
    <row r="89" spans="1:15" ht="12.75" customHeight="1">
      <c r="A89" s="48" t="s">
        <v>115</v>
      </c>
      <c r="B89" s="33">
        <v>152.35984999999994</v>
      </c>
      <c r="C89" s="87">
        <v>124.23497</v>
      </c>
      <c r="D89" s="110">
        <v>62.002230000000004</v>
      </c>
      <c r="E89" s="33">
        <f t="shared" si="11"/>
        <v>214.59258999999992</v>
      </c>
      <c r="F89" s="33">
        <v>181.99159999999995</v>
      </c>
      <c r="G89" s="87">
        <v>306.65840000000003</v>
      </c>
      <c r="H89" s="130">
        <v>533.455</v>
      </c>
      <c r="I89" s="130"/>
      <c r="J89" s="87">
        <v>603.855</v>
      </c>
      <c r="K89" s="33">
        <f t="shared" si="12"/>
        <v>418.25</v>
      </c>
      <c r="L89" s="33">
        <v>377.594</v>
      </c>
      <c r="M89" s="146">
        <v>42.406</v>
      </c>
      <c r="N89" s="87">
        <v>297.765</v>
      </c>
      <c r="O89" s="33">
        <f t="shared" si="13"/>
        <v>122.23500000000001</v>
      </c>
    </row>
    <row r="90" spans="1:15" ht="12.75" customHeight="1">
      <c r="A90" s="48" t="s">
        <v>116</v>
      </c>
      <c r="B90" s="33">
        <v>199.30588000000003</v>
      </c>
      <c r="C90" s="87">
        <v>145.75501</v>
      </c>
      <c r="D90" s="110">
        <v>116.48003</v>
      </c>
      <c r="E90" s="33">
        <f t="shared" si="11"/>
        <v>228.58086000000003</v>
      </c>
      <c r="F90" s="33">
        <v>1085.34108</v>
      </c>
      <c r="G90" s="87">
        <v>829.416</v>
      </c>
      <c r="H90" s="130"/>
      <c r="I90" s="130"/>
      <c r="J90" s="87">
        <v>1427.73</v>
      </c>
      <c r="K90" s="33">
        <f t="shared" si="12"/>
        <v>487.02707999999984</v>
      </c>
      <c r="L90" s="33">
        <v>168.006</v>
      </c>
      <c r="M90" s="146">
        <v>52.726</v>
      </c>
      <c r="N90" s="87">
        <v>16.824</v>
      </c>
      <c r="O90" s="33">
        <f t="shared" si="13"/>
        <v>203.908</v>
      </c>
    </row>
    <row r="91" spans="1:15" ht="12.75" customHeight="1">
      <c r="A91" s="48" t="s">
        <v>117</v>
      </c>
      <c r="B91" s="33">
        <v>115.74655000000001</v>
      </c>
      <c r="C91" s="87">
        <v>588.70385</v>
      </c>
      <c r="D91" s="110">
        <v>191.2</v>
      </c>
      <c r="E91" s="33">
        <f t="shared" si="11"/>
        <v>513.2503999999999</v>
      </c>
      <c r="F91" s="33">
        <v>2903.35237</v>
      </c>
      <c r="G91" s="87">
        <v>894.132</v>
      </c>
      <c r="H91" s="130">
        <v>8552.114</v>
      </c>
      <c r="I91" s="130">
        <v>51.2</v>
      </c>
      <c r="J91" s="87">
        <v>10844.434</v>
      </c>
      <c r="K91" s="33">
        <f t="shared" si="12"/>
        <v>1556.3643700000011</v>
      </c>
      <c r="L91" s="33">
        <v>68.75225</v>
      </c>
      <c r="M91" s="146">
        <v>150</v>
      </c>
      <c r="N91" s="87"/>
      <c r="O91" s="33">
        <f t="shared" si="13"/>
        <v>218.75225</v>
      </c>
    </row>
    <row r="92" spans="1:15" ht="12.75" customHeight="1">
      <c r="A92" s="13" t="s">
        <v>118</v>
      </c>
      <c r="B92" s="33">
        <v>58.07941999999997</v>
      </c>
      <c r="C92" s="87">
        <v>94.69132</v>
      </c>
      <c r="D92" s="110">
        <v>42</v>
      </c>
      <c r="E92" s="33">
        <f t="shared" si="11"/>
        <v>110.77073999999999</v>
      </c>
      <c r="F92" s="33">
        <v>166.25282000000004</v>
      </c>
      <c r="G92" s="87">
        <v>752.19816</v>
      </c>
      <c r="H92" s="130">
        <v>844.5239</v>
      </c>
      <c r="I92" s="130">
        <v>40</v>
      </c>
      <c r="J92" s="87">
        <v>1544.1749</v>
      </c>
      <c r="K92" s="33">
        <f t="shared" si="12"/>
        <v>258.79998000000023</v>
      </c>
      <c r="L92" s="33">
        <v>138.93673</v>
      </c>
      <c r="M92" s="146">
        <v>10.2</v>
      </c>
      <c r="N92" s="87"/>
      <c r="O92" s="33">
        <f t="shared" si="13"/>
        <v>149.13673</v>
      </c>
    </row>
    <row r="93" spans="1:15" ht="12.75" customHeight="1">
      <c r="A93" s="48" t="s">
        <v>119</v>
      </c>
      <c r="B93" s="33">
        <v>1171.102794</v>
      </c>
      <c r="C93" s="87">
        <v>92.52038</v>
      </c>
      <c r="D93" s="110">
        <v>644.31654</v>
      </c>
      <c r="E93" s="33">
        <f t="shared" si="11"/>
        <v>619.3066339999998</v>
      </c>
      <c r="F93" s="33">
        <v>768.7160000000001</v>
      </c>
      <c r="G93" s="87">
        <v>443.954</v>
      </c>
      <c r="H93" s="130">
        <v>48.4</v>
      </c>
      <c r="I93" s="130"/>
      <c r="J93" s="87">
        <v>222.5</v>
      </c>
      <c r="K93" s="33">
        <f t="shared" si="12"/>
        <v>1038.5700000000002</v>
      </c>
      <c r="L93" s="33">
        <v>121.84</v>
      </c>
      <c r="M93" s="146">
        <v>17.736</v>
      </c>
      <c r="N93" s="87"/>
      <c r="O93" s="33">
        <f t="shared" si="13"/>
        <v>139.576</v>
      </c>
    </row>
    <row r="94" spans="1:15" ht="12.75" customHeight="1">
      <c r="A94" s="13" t="s">
        <v>120</v>
      </c>
      <c r="B94" s="33">
        <v>184.51355999999996</v>
      </c>
      <c r="C94" s="87">
        <v>69.07781</v>
      </c>
      <c r="D94" s="110">
        <v>231.196</v>
      </c>
      <c r="E94" s="33">
        <f t="shared" si="11"/>
        <v>22.395369999999957</v>
      </c>
      <c r="F94" s="33">
        <v>37.93638999999999</v>
      </c>
      <c r="G94" s="87">
        <v>152.341</v>
      </c>
      <c r="H94" s="130"/>
      <c r="I94" s="130">
        <v>220</v>
      </c>
      <c r="J94" s="87">
        <v>138.3</v>
      </c>
      <c r="K94" s="33">
        <f t="shared" si="12"/>
        <v>271.97738999999996</v>
      </c>
      <c r="L94" s="33">
        <v>1</v>
      </c>
      <c r="M94" s="146">
        <v>100</v>
      </c>
      <c r="N94" s="87"/>
      <c r="O94" s="33">
        <f t="shared" si="13"/>
        <v>101</v>
      </c>
    </row>
    <row r="95" spans="1:15" ht="12.75" customHeight="1">
      <c r="A95" s="48" t="s">
        <v>121</v>
      </c>
      <c r="B95" s="33">
        <v>372.9345800000001</v>
      </c>
      <c r="C95" s="87">
        <v>0</v>
      </c>
      <c r="D95" s="110">
        <v>258.92811</v>
      </c>
      <c r="E95" s="33">
        <f t="shared" si="11"/>
        <v>114.00647000000009</v>
      </c>
      <c r="F95" s="33">
        <v>119.54600000000005</v>
      </c>
      <c r="G95" s="87">
        <v>473.1</v>
      </c>
      <c r="H95" s="130">
        <v>270</v>
      </c>
      <c r="I95" s="130"/>
      <c r="J95" s="87">
        <v>753.989</v>
      </c>
      <c r="K95" s="33">
        <f t="shared" si="12"/>
        <v>108.65700000000004</v>
      </c>
      <c r="L95" s="33">
        <v>28.128</v>
      </c>
      <c r="M95" s="146"/>
      <c r="N95" s="87"/>
      <c r="O95" s="33">
        <f t="shared" si="13"/>
        <v>28.128</v>
      </c>
    </row>
    <row r="96" spans="1:15" ht="12.75" customHeight="1">
      <c r="A96" s="48" t="s">
        <v>122</v>
      </c>
      <c r="B96" s="33">
        <v>1851.6783900000003</v>
      </c>
      <c r="C96" s="87">
        <v>267.1657</v>
      </c>
      <c r="D96" s="110">
        <v>2094.2656899999997</v>
      </c>
      <c r="E96" s="33">
        <f t="shared" si="11"/>
        <v>24.578400000000784</v>
      </c>
      <c r="F96" s="33">
        <v>1194.7668399999993</v>
      </c>
      <c r="G96" s="87">
        <v>1439.08276</v>
      </c>
      <c r="H96" s="130">
        <v>2606.4238</v>
      </c>
      <c r="I96" s="130">
        <v>204.3943</v>
      </c>
      <c r="J96" s="87">
        <v>3279.51731</v>
      </c>
      <c r="K96" s="33">
        <f t="shared" si="12"/>
        <v>2165.15039</v>
      </c>
      <c r="L96" s="33">
        <v>100</v>
      </c>
      <c r="M96" s="146">
        <v>100</v>
      </c>
      <c r="N96" s="87"/>
      <c r="O96" s="33">
        <f t="shared" si="13"/>
        <v>200</v>
      </c>
    </row>
    <row r="97" spans="1:15" ht="12.75" customHeight="1">
      <c r="A97" s="48" t="s">
        <v>123</v>
      </c>
      <c r="B97" s="33">
        <v>107.12036999999998</v>
      </c>
      <c r="C97" s="87">
        <v>139.64348999999999</v>
      </c>
      <c r="D97" s="110">
        <v>43</v>
      </c>
      <c r="E97" s="33">
        <f t="shared" si="11"/>
        <v>203.76385999999997</v>
      </c>
      <c r="F97" s="33">
        <v>603.5022</v>
      </c>
      <c r="G97" s="87">
        <v>195.72039999999998</v>
      </c>
      <c r="H97" s="130"/>
      <c r="I97" s="130">
        <v>40</v>
      </c>
      <c r="J97" s="87">
        <v>252.713</v>
      </c>
      <c r="K97" s="33">
        <f t="shared" si="12"/>
        <v>586.5096000000001</v>
      </c>
      <c r="L97" s="33">
        <v>80.892</v>
      </c>
      <c r="M97" s="146">
        <v>23.689</v>
      </c>
      <c r="N97" s="87"/>
      <c r="O97" s="33">
        <f t="shared" si="13"/>
        <v>104.58099999999999</v>
      </c>
    </row>
    <row r="98" spans="1:15" ht="12.75" customHeight="1">
      <c r="A98" s="48" t="s">
        <v>43</v>
      </c>
      <c r="B98" s="33">
        <v>188.93674000000001</v>
      </c>
      <c r="C98" s="87">
        <v>68.05575</v>
      </c>
      <c r="D98" s="110">
        <v>178.472</v>
      </c>
      <c r="E98" s="33">
        <f t="shared" si="11"/>
        <v>78.52049000000002</v>
      </c>
      <c r="F98" s="33">
        <v>5.34</v>
      </c>
      <c r="G98" s="87">
        <v>1.082</v>
      </c>
      <c r="H98" s="130"/>
      <c r="I98" s="130"/>
      <c r="J98" s="87">
        <v>1</v>
      </c>
      <c r="K98" s="33">
        <f t="shared" si="12"/>
        <v>5.422</v>
      </c>
      <c r="L98" s="33"/>
      <c r="M98" s="146"/>
      <c r="N98" s="87"/>
      <c r="O98" s="33">
        <f t="shared" si="13"/>
        <v>0</v>
      </c>
    </row>
    <row r="99" spans="1:15" ht="12.75" customHeight="1">
      <c r="A99" s="48" t="s">
        <v>44</v>
      </c>
      <c r="B99" s="33">
        <v>153.93763</v>
      </c>
      <c r="C99" s="87">
        <v>4.14893</v>
      </c>
      <c r="D99" s="110"/>
      <c r="E99" s="33">
        <f t="shared" si="11"/>
        <v>158.08656000000002</v>
      </c>
      <c r="F99" s="33">
        <v>32.394</v>
      </c>
      <c r="G99" s="87">
        <v>31.584</v>
      </c>
      <c r="H99" s="130"/>
      <c r="I99" s="130"/>
      <c r="J99" s="87">
        <v>28.4</v>
      </c>
      <c r="K99" s="33">
        <f t="shared" si="12"/>
        <v>35.577999999999996</v>
      </c>
      <c r="L99" s="33">
        <v>30.119</v>
      </c>
      <c r="M99" s="146">
        <v>1</v>
      </c>
      <c r="N99" s="87"/>
      <c r="O99" s="33">
        <f t="shared" si="13"/>
        <v>31.119</v>
      </c>
    </row>
    <row r="100" spans="1:15" ht="12.75" customHeight="1">
      <c r="A100" s="48" t="s">
        <v>45</v>
      </c>
      <c r="B100" s="33">
        <v>28.81250000000003</v>
      </c>
      <c r="C100" s="87">
        <v>343.24195000000003</v>
      </c>
      <c r="D100" s="110">
        <v>186.667</v>
      </c>
      <c r="E100" s="33">
        <f t="shared" si="11"/>
        <v>185.3874500000001</v>
      </c>
      <c r="F100" s="33">
        <v>173.1110000000001</v>
      </c>
      <c r="G100" s="87">
        <v>96.145</v>
      </c>
      <c r="H100" s="130">
        <v>2296.5966000000003</v>
      </c>
      <c r="I100" s="130">
        <v>182</v>
      </c>
      <c r="J100" s="87">
        <v>2720.94306</v>
      </c>
      <c r="K100" s="33">
        <f t="shared" si="12"/>
        <v>26.909540000000106</v>
      </c>
      <c r="L100" s="33">
        <v>48.6</v>
      </c>
      <c r="M100" s="146">
        <v>3.7</v>
      </c>
      <c r="N100" s="87">
        <v>13.333</v>
      </c>
      <c r="O100" s="33">
        <f t="shared" si="13"/>
        <v>38.967000000000006</v>
      </c>
    </row>
    <row r="101" spans="1:15" ht="12.75" customHeight="1">
      <c r="A101" s="50" t="s">
        <v>90</v>
      </c>
      <c r="B101" s="33">
        <v>888.9092699999999</v>
      </c>
      <c r="C101" s="87">
        <v>19.283</v>
      </c>
      <c r="D101" s="110">
        <v>693.6170699999999</v>
      </c>
      <c r="E101" s="33">
        <f t="shared" si="11"/>
        <v>214.5752</v>
      </c>
      <c r="F101" s="33">
        <v>1.2970000000000255</v>
      </c>
      <c r="G101" s="87">
        <v>228.969</v>
      </c>
      <c r="H101" s="130">
        <v>491.635</v>
      </c>
      <c r="I101" s="130"/>
      <c r="J101" s="87">
        <v>696.235</v>
      </c>
      <c r="K101" s="33">
        <f t="shared" si="12"/>
        <v>25.666000000000054</v>
      </c>
      <c r="L101" s="33"/>
      <c r="M101" s="146"/>
      <c r="N101" s="87"/>
      <c r="O101" s="33">
        <f t="shared" si="13"/>
        <v>0</v>
      </c>
    </row>
    <row r="102" spans="1:15" ht="12.75" customHeight="1">
      <c r="A102" s="50" t="s">
        <v>147</v>
      </c>
      <c r="B102" s="33">
        <v>647.95642</v>
      </c>
      <c r="C102" s="87">
        <v>45.44235</v>
      </c>
      <c r="D102" s="110">
        <v>119.657</v>
      </c>
      <c r="E102" s="33">
        <f t="shared" si="11"/>
        <v>573.74177</v>
      </c>
      <c r="F102" s="33">
        <v>39.15991000000008</v>
      </c>
      <c r="G102" s="87">
        <v>437.46</v>
      </c>
      <c r="H102" s="130"/>
      <c r="I102" s="130"/>
      <c r="J102" s="87">
        <v>471.1</v>
      </c>
      <c r="K102" s="33">
        <f t="shared" si="12"/>
        <v>5.5199100000000385</v>
      </c>
      <c r="L102" s="33">
        <v>29.508999999999997</v>
      </c>
      <c r="M102" s="146"/>
      <c r="N102" s="87">
        <v>8.705</v>
      </c>
      <c r="O102" s="33">
        <f t="shared" si="13"/>
        <v>20.803999999999995</v>
      </c>
    </row>
    <row r="103" spans="1:15" ht="12.75" customHeight="1">
      <c r="A103" s="48" t="s">
        <v>124</v>
      </c>
      <c r="B103" s="33">
        <v>165.05777000000006</v>
      </c>
      <c r="C103" s="87">
        <v>89.91832000000001</v>
      </c>
      <c r="D103" s="110">
        <v>22.82459</v>
      </c>
      <c r="E103" s="33">
        <f t="shared" si="11"/>
        <v>232.15150000000006</v>
      </c>
      <c r="F103" s="33">
        <v>405.02594999999997</v>
      </c>
      <c r="G103" s="87">
        <v>109.51</v>
      </c>
      <c r="H103" s="130">
        <v>1369.267</v>
      </c>
      <c r="I103" s="130"/>
      <c r="J103" s="87">
        <v>1673.104</v>
      </c>
      <c r="K103" s="33">
        <f t="shared" si="12"/>
        <v>210.69894999999997</v>
      </c>
      <c r="L103" s="33">
        <v>69.11699</v>
      </c>
      <c r="M103" s="146">
        <v>12.14241</v>
      </c>
      <c r="N103" s="87">
        <v>37.6</v>
      </c>
      <c r="O103" s="33">
        <f t="shared" si="13"/>
        <v>43.6594</v>
      </c>
    </row>
    <row r="104" spans="1:15" ht="12.75" customHeight="1">
      <c r="A104" s="48" t="s">
        <v>125</v>
      </c>
      <c r="B104" s="33">
        <v>785.8769</v>
      </c>
      <c r="C104" s="87">
        <v>179.28585</v>
      </c>
      <c r="D104" s="110">
        <v>44.992110000000004</v>
      </c>
      <c r="E104" s="33">
        <f t="shared" si="11"/>
        <v>920.1706399999999</v>
      </c>
      <c r="F104" s="33">
        <v>9.212390000000596</v>
      </c>
      <c r="G104" s="87">
        <v>1370.407</v>
      </c>
      <c r="H104" s="130">
        <v>7703.79252</v>
      </c>
      <c r="I104" s="130"/>
      <c r="J104" s="87">
        <v>8755.56562</v>
      </c>
      <c r="K104" s="33">
        <f t="shared" si="12"/>
        <v>327.8462900000013</v>
      </c>
      <c r="L104" s="33">
        <v>300</v>
      </c>
      <c r="M104" s="146">
        <v>1</v>
      </c>
      <c r="N104" s="87"/>
      <c r="O104" s="33">
        <f t="shared" si="13"/>
        <v>301</v>
      </c>
    </row>
    <row r="105" spans="1:15" ht="12.75" customHeight="1">
      <c r="A105" s="13" t="s">
        <v>126</v>
      </c>
      <c r="B105" s="33">
        <v>1152.0140300000003</v>
      </c>
      <c r="C105" s="87">
        <v>500.13502</v>
      </c>
      <c r="D105" s="110">
        <v>1333.89943</v>
      </c>
      <c r="E105" s="33">
        <f t="shared" si="11"/>
        <v>318.2496200000003</v>
      </c>
      <c r="F105" s="33">
        <v>533.5536700000001</v>
      </c>
      <c r="G105" s="87">
        <v>547.628</v>
      </c>
      <c r="H105" s="130"/>
      <c r="I105" s="130">
        <v>17.55</v>
      </c>
      <c r="J105" s="87">
        <v>1044.96342</v>
      </c>
      <c r="K105" s="33">
        <f t="shared" si="12"/>
        <v>53.76825000000008</v>
      </c>
      <c r="L105" s="33"/>
      <c r="M105" s="146">
        <v>55.126</v>
      </c>
      <c r="N105" s="87">
        <v>50</v>
      </c>
      <c r="O105" s="33">
        <f t="shared" si="13"/>
        <v>5.125999999999998</v>
      </c>
    </row>
    <row r="106" spans="1:15" ht="12.75" customHeight="1">
      <c r="A106" s="48" t="s">
        <v>127</v>
      </c>
      <c r="B106" s="33">
        <v>112.71440999999999</v>
      </c>
      <c r="C106" s="87">
        <v>2.1347899999999997</v>
      </c>
      <c r="D106" s="110">
        <v>55.7271</v>
      </c>
      <c r="E106" s="33">
        <f t="shared" si="11"/>
        <v>59.12209999999998</v>
      </c>
      <c r="F106" s="33">
        <v>142.2114499999999</v>
      </c>
      <c r="G106" s="87">
        <v>755.039</v>
      </c>
      <c r="H106" s="130">
        <v>128</v>
      </c>
      <c r="I106" s="130"/>
      <c r="J106" s="87">
        <v>847.256</v>
      </c>
      <c r="K106" s="33">
        <f t="shared" si="12"/>
        <v>177.99445000000003</v>
      </c>
      <c r="L106" s="33">
        <v>220</v>
      </c>
      <c r="M106" s="146">
        <v>0</v>
      </c>
      <c r="N106" s="87"/>
      <c r="O106" s="33">
        <f t="shared" si="13"/>
        <v>220</v>
      </c>
    </row>
    <row r="107" spans="1:15" ht="12.75" customHeight="1">
      <c r="A107" s="48" t="s">
        <v>128</v>
      </c>
      <c r="B107" s="33">
        <v>39.349969999999985</v>
      </c>
      <c r="C107" s="87">
        <v>58.43</v>
      </c>
      <c r="D107" s="110">
        <v>82.47397</v>
      </c>
      <c r="E107" s="33">
        <f t="shared" si="11"/>
        <v>15.305999999999997</v>
      </c>
      <c r="F107" s="33">
        <v>780.3260399999995</v>
      </c>
      <c r="G107" s="87">
        <v>1310.976</v>
      </c>
      <c r="H107" s="130">
        <v>1319.618</v>
      </c>
      <c r="I107" s="130">
        <v>65.42997</v>
      </c>
      <c r="J107" s="87">
        <v>2354.598</v>
      </c>
      <c r="K107" s="33">
        <f t="shared" si="12"/>
        <v>1121.7520099999997</v>
      </c>
      <c r="L107" s="33">
        <v>60.10143</v>
      </c>
      <c r="M107" s="146">
        <v>0.5902000000000001</v>
      </c>
      <c r="N107" s="87"/>
      <c r="O107" s="33">
        <f t="shared" si="13"/>
        <v>60.69163</v>
      </c>
    </row>
    <row r="108" spans="1:15" ht="12.75" customHeight="1">
      <c r="A108" s="49" t="s">
        <v>129</v>
      </c>
      <c r="B108" s="33">
        <v>945.4896900000001</v>
      </c>
      <c r="C108" s="87">
        <v>8.231309999999999</v>
      </c>
      <c r="D108" s="110">
        <v>741.698</v>
      </c>
      <c r="E108" s="33">
        <f t="shared" si="11"/>
        <v>212.02300000000014</v>
      </c>
      <c r="F108" s="33">
        <v>964.3327699999998</v>
      </c>
      <c r="G108" s="87">
        <v>219.292</v>
      </c>
      <c r="H108" s="130">
        <v>324.2</v>
      </c>
      <c r="I108" s="130"/>
      <c r="J108" s="87">
        <v>1274.721</v>
      </c>
      <c r="K108" s="33">
        <f t="shared" si="12"/>
        <v>233.1037699999997</v>
      </c>
      <c r="L108" s="33">
        <v>24.472620000000003</v>
      </c>
      <c r="M108" s="146">
        <v>30.9967</v>
      </c>
      <c r="N108" s="87"/>
      <c r="O108" s="33">
        <f t="shared" si="13"/>
        <v>55.46932</v>
      </c>
    </row>
    <row r="109" spans="1:15" ht="12.75" customHeight="1">
      <c r="A109" s="48" t="s">
        <v>130</v>
      </c>
      <c r="B109" s="33">
        <v>3096.7021600000007</v>
      </c>
      <c r="C109" s="87">
        <v>67.82164999999999</v>
      </c>
      <c r="D109" s="110">
        <v>3014.61856</v>
      </c>
      <c r="E109" s="33">
        <f t="shared" si="11"/>
        <v>149.9052500000007</v>
      </c>
      <c r="F109" s="33">
        <v>633.7096000000001</v>
      </c>
      <c r="G109" s="87">
        <v>1018.217</v>
      </c>
      <c r="H109" s="130">
        <v>8303.33029</v>
      </c>
      <c r="I109" s="130">
        <v>103</v>
      </c>
      <c r="J109" s="87">
        <v>9055.155289999999</v>
      </c>
      <c r="K109" s="33">
        <f t="shared" si="12"/>
        <v>1003.1016000000018</v>
      </c>
      <c r="L109" s="33">
        <v>73.84581</v>
      </c>
      <c r="M109" s="146">
        <v>25</v>
      </c>
      <c r="N109" s="87"/>
      <c r="O109" s="33">
        <f t="shared" si="13"/>
        <v>98.84581</v>
      </c>
    </row>
    <row r="110" spans="1:15" ht="12.75" customHeight="1">
      <c r="A110" s="65" t="s">
        <v>131</v>
      </c>
      <c r="B110" s="33">
        <v>808.4463099999998</v>
      </c>
      <c r="C110" s="87">
        <v>64.2381</v>
      </c>
      <c r="D110" s="110">
        <v>345.41982</v>
      </c>
      <c r="E110" s="33">
        <f t="shared" si="11"/>
        <v>527.2645899999998</v>
      </c>
      <c r="F110" s="33">
        <v>369.64056999999866</v>
      </c>
      <c r="G110" s="87">
        <v>1929.244</v>
      </c>
      <c r="H110" s="130">
        <v>191.06</v>
      </c>
      <c r="I110" s="130"/>
      <c r="J110" s="87">
        <v>1671.10778</v>
      </c>
      <c r="K110" s="33">
        <f t="shared" si="12"/>
        <v>818.8367899999982</v>
      </c>
      <c r="L110" s="33">
        <v>133.93078000000003</v>
      </c>
      <c r="M110" s="146">
        <v>51.8</v>
      </c>
      <c r="N110" s="87">
        <v>74.9</v>
      </c>
      <c r="O110" s="33">
        <f t="shared" si="13"/>
        <v>110.83078000000003</v>
      </c>
    </row>
    <row r="111" spans="1:15" ht="12.75" customHeight="1">
      <c r="A111" s="48" t="s">
        <v>46</v>
      </c>
      <c r="B111" s="33">
        <v>697.3478699999998</v>
      </c>
      <c r="C111" s="87">
        <v>46.250629999999994</v>
      </c>
      <c r="D111" s="110">
        <v>740.4125</v>
      </c>
      <c r="E111" s="33">
        <f t="shared" si="11"/>
        <v>3.185999999999808</v>
      </c>
      <c r="F111" s="33">
        <v>1711.6724299999996</v>
      </c>
      <c r="G111" s="87">
        <v>1300.806</v>
      </c>
      <c r="H111" s="130">
        <v>4057.90574</v>
      </c>
      <c r="I111" s="130"/>
      <c r="J111" s="87">
        <v>5448.93574</v>
      </c>
      <c r="K111" s="33">
        <f t="shared" si="12"/>
        <v>1621.4484299999995</v>
      </c>
      <c r="L111" s="33">
        <v>100</v>
      </c>
      <c r="M111" s="146"/>
      <c r="N111" s="87">
        <v>50</v>
      </c>
      <c r="O111" s="33">
        <f t="shared" si="13"/>
        <v>50</v>
      </c>
    </row>
    <row r="112" spans="1:15" ht="12.75" customHeight="1">
      <c r="A112" s="48" t="s">
        <v>47</v>
      </c>
      <c r="B112" s="33">
        <v>48.47142000000001</v>
      </c>
      <c r="C112" s="87">
        <v>47</v>
      </c>
      <c r="D112" s="110">
        <v>50</v>
      </c>
      <c r="E112" s="33">
        <f t="shared" si="11"/>
        <v>45.47142000000001</v>
      </c>
      <c r="F112" s="33">
        <v>7.2499999999999964</v>
      </c>
      <c r="G112" s="87">
        <v>30.836</v>
      </c>
      <c r="H112" s="130">
        <v>76.6</v>
      </c>
      <c r="I112" s="130"/>
      <c r="J112" s="87">
        <v>104.3</v>
      </c>
      <c r="K112" s="33">
        <f t="shared" si="12"/>
        <v>10.385999999999996</v>
      </c>
      <c r="L112" s="33">
        <v>33.57813</v>
      </c>
      <c r="M112" s="146"/>
      <c r="N112" s="87"/>
      <c r="O112" s="33">
        <f t="shared" si="13"/>
        <v>33.57813</v>
      </c>
    </row>
    <row r="113" spans="1:15" ht="12.75" customHeight="1">
      <c r="A113" s="48" t="s">
        <v>48</v>
      </c>
      <c r="B113" s="33">
        <v>36.24548</v>
      </c>
      <c r="C113" s="87">
        <v>28.98852</v>
      </c>
      <c r="D113" s="110">
        <v>2</v>
      </c>
      <c r="E113" s="33">
        <f t="shared" si="11"/>
        <v>63.23400000000001</v>
      </c>
      <c r="F113" s="33">
        <v>0</v>
      </c>
      <c r="G113" s="87">
        <v>0</v>
      </c>
      <c r="H113" s="130"/>
      <c r="I113" s="130"/>
      <c r="J113" s="87">
        <v>0</v>
      </c>
      <c r="K113" s="33">
        <f t="shared" si="12"/>
        <v>0</v>
      </c>
      <c r="L113" s="33">
        <v>1.2</v>
      </c>
      <c r="M113" s="146"/>
      <c r="N113" s="87"/>
      <c r="O113" s="33">
        <f t="shared" si="13"/>
        <v>1.2</v>
      </c>
    </row>
    <row r="114" spans="1:15" ht="12.75" customHeight="1">
      <c r="A114" s="48" t="s">
        <v>148</v>
      </c>
      <c r="B114" s="33">
        <v>532.7442399999999</v>
      </c>
      <c r="C114" s="87">
        <v>138.77352</v>
      </c>
      <c r="D114" s="110">
        <v>80.168</v>
      </c>
      <c r="E114" s="33">
        <f t="shared" si="11"/>
        <v>591.3497599999998</v>
      </c>
      <c r="F114" s="33">
        <v>149.91910000000007</v>
      </c>
      <c r="G114" s="87">
        <v>420.89971999999995</v>
      </c>
      <c r="H114" s="130"/>
      <c r="I114" s="130"/>
      <c r="J114" s="87">
        <v>496.282</v>
      </c>
      <c r="K114" s="33">
        <f t="shared" si="12"/>
        <v>74.53681999999998</v>
      </c>
      <c r="L114" s="33">
        <v>80.37101</v>
      </c>
      <c r="M114" s="146">
        <v>2.62899</v>
      </c>
      <c r="N114" s="87"/>
      <c r="O114" s="33">
        <f t="shared" si="13"/>
        <v>83</v>
      </c>
    </row>
    <row r="115" spans="1:15" ht="12.75" customHeight="1">
      <c r="A115" s="48" t="s">
        <v>49</v>
      </c>
      <c r="B115" s="33">
        <v>696.68637</v>
      </c>
      <c r="C115" s="87">
        <v>203.14119</v>
      </c>
      <c r="D115" s="110">
        <v>263.99793</v>
      </c>
      <c r="E115" s="33">
        <f t="shared" si="11"/>
        <v>635.82963</v>
      </c>
      <c r="F115" s="33">
        <v>966.8212499999998</v>
      </c>
      <c r="G115" s="87">
        <v>465.522</v>
      </c>
      <c r="H115" s="130">
        <v>370</v>
      </c>
      <c r="I115" s="130">
        <v>195.34893</v>
      </c>
      <c r="J115" s="87">
        <v>1437.33893</v>
      </c>
      <c r="K115" s="33">
        <f t="shared" si="12"/>
        <v>560.3532500000001</v>
      </c>
      <c r="L115" s="33">
        <v>500.65947</v>
      </c>
      <c r="M115" s="146">
        <v>17.016</v>
      </c>
      <c r="N115" s="87"/>
      <c r="O115" s="33">
        <f t="shared" si="13"/>
        <v>517.67547</v>
      </c>
    </row>
    <row r="116" spans="1:15" ht="12.75" customHeight="1">
      <c r="A116" s="48" t="s">
        <v>50</v>
      </c>
      <c r="B116" s="33">
        <v>639.63945</v>
      </c>
      <c r="C116" s="87">
        <v>205.1361</v>
      </c>
      <c r="D116" s="110">
        <v>713.92</v>
      </c>
      <c r="E116" s="33">
        <f t="shared" si="11"/>
        <v>130.8555500000001</v>
      </c>
      <c r="F116" s="33">
        <v>92.637</v>
      </c>
      <c r="G116" s="87">
        <v>200.16</v>
      </c>
      <c r="H116" s="130"/>
      <c r="I116" s="130">
        <v>500</v>
      </c>
      <c r="J116" s="87">
        <v>704.69515</v>
      </c>
      <c r="K116" s="33">
        <f t="shared" si="12"/>
        <v>88.10185000000001</v>
      </c>
      <c r="L116" s="33">
        <v>25.848</v>
      </c>
      <c r="M116" s="146">
        <v>15.92</v>
      </c>
      <c r="N116" s="87">
        <v>12</v>
      </c>
      <c r="O116" s="33">
        <f t="shared" si="13"/>
        <v>29.768</v>
      </c>
    </row>
    <row r="117" spans="1:15" ht="12.75" customHeight="1">
      <c r="A117" s="48" t="s">
        <v>132</v>
      </c>
      <c r="B117" s="33">
        <v>1164.31264</v>
      </c>
      <c r="C117" s="87">
        <v>341.52606</v>
      </c>
      <c r="D117" s="110">
        <v>1000.8386899999999</v>
      </c>
      <c r="E117" s="33">
        <f t="shared" si="11"/>
        <v>505.0000100000001</v>
      </c>
      <c r="F117" s="33">
        <v>106.0615600000001</v>
      </c>
      <c r="G117" s="87">
        <v>530.5783399999999</v>
      </c>
      <c r="H117" s="130">
        <v>1116.8</v>
      </c>
      <c r="I117" s="130">
        <v>306.52606</v>
      </c>
      <c r="J117" s="87">
        <v>1877.0535</v>
      </c>
      <c r="K117" s="33">
        <f t="shared" si="12"/>
        <v>182.91246</v>
      </c>
      <c r="L117" s="33"/>
      <c r="M117" s="146">
        <v>29</v>
      </c>
      <c r="N117" s="87">
        <v>29</v>
      </c>
      <c r="O117" s="33">
        <f t="shared" si="13"/>
        <v>0</v>
      </c>
    </row>
    <row r="118" spans="1:15" ht="12.75" customHeight="1">
      <c r="A118" s="48" t="s">
        <v>51</v>
      </c>
      <c r="B118" s="33">
        <v>70.72219999999996</v>
      </c>
      <c r="C118" s="87">
        <v>175.12417000000002</v>
      </c>
      <c r="D118" s="110">
        <v>140</v>
      </c>
      <c r="E118" s="33">
        <f t="shared" si="11"/>
        <v>105.84636999999998</v>
      </c>
      <c r="F118" s="33">
        <v>359.494</v>
      </c>
      <c r="G118" s="87">
        <v>432.472</v>
      </c>
      <c r="H118" s="130">
        <v>38.9</v>
      </c>
      <c r="I118" s="130">
        <v>140</v>
      </c>
      <c r="J118" s="87">
        <v>847.192</v>
      </c>
      <c r="K118" s="33">
        <f t="shared" si="12"/>
        <v>123.67399999999998</v>
      </c>
      <c r="L118" s="33"/>
      <c r="M118" s="146">
        <v>19.4</v>
      </c>
      <c r="N118" s="87">
        <v>19.4</v>
      </c>
      <c r="O118" s="33">
        <f t="shared" si="13"/>
        <v>0</v>
      </c>
    </row>
    <row r="119" spans="1:15" ht="12.75" customHeight="1">
      <c r="A119" s="67" t="s">
        <v>52</v>
      </c>
      <c r="B119" s="33">
        <v>1239.8387000000002</v>
      </c>
      <c r="C119" s="87">
        <v>495.94378</v>
      </c>
      <c r="D119" s="110">
        <v>1263.8405</v>
      </c>
      <c r="E119" s="33">
        <f t="shared" si="11"/>
        <v>471.9419800000003</v>
      </c>
      <c r="F119" s="33">
        <v>55.84567000000004</v>
      </c>
      <c r="G119" s="87">
        <v>98.369</v>
      </c>
      <c r="H119" s="130"/>
      <c r="I119" s="130">
        <v>60</v>
      </c>
      <c r="J119" s="87">
        <v>83.2</v>
      </c>
      <c r="K119" s="33">
        <f t="shared" si="12"/>
        <v>131.01467000000002</v>
      </c>
      <c r="L119" s="33">
        <v>28.7</v>
      </c>
      <c r="M119" s="146">
        <v>20</v>
      </c>
      <c r="N119" s="87"/>
      <c r="O119" s="33">
        <f t="shared" si="13"/>
        <v>48.7</v>
      </c>
    </row>
    <row r="120" spans="1:15" ht="12.75" customHeight="1">
      <c r="A120" s="48" t="s">
        <v>91</v>
      </c>
      <c r="B120" s="33">
        <v>957.42617</v>
      </c>
      <c r="C120" s="87">
        <v>196.79995000000002</v>
      </c>
      <c r="D120" s="110">
        <v>1085.48928</v>
      </c>
      <c r="E120" s="33">
        <f t="shared" si="11"/>
        <v>68.73684000000003</v>
      </c>
      <c r="F120" s="33">
        <v>18.28078000000005</v>
      </c>
      <c r="G120" s="87">
        <v>332.13</v>
      </c>
      <c r="H120" s="130"/>
      <c r="I120" s="130">
        <v>50.918</v>
      </c>
      <c r="J120" s="87">
        <v>365.364</v>
      </c>
      <c r="K120" s="33">
        <f t="shared" si="12"/>
        <v>35.964780000000076</v>
      </c>
      <c r="L120" s="33">
        <v>18.625</v>
      </c>
      <c r="M120" s="146">
        <v>4</v>
      </c>
      <c r="N120" s="87"/>
      <c r="O120" s="33">
        <f t="shared" si="13"/>
        <v>22.625</v>
      </c>
    </row>
    <row r="121" spans="1:15" ht="12.75" customHeight="1">
      <c r="A121" s="48" t="s">
        <v>53</v>
      </c>
      <c r="B121" s="33">
        <v>1148.7059399999998</v>
      </c>
      <c r="C121" s="87">
        <v>128.65728</v>
      </c>
      <c r="D121" s="110">
        <v>1147.43119</v>
      </c>
      <c r="E121" s="33">
        <f t="shared" si="11"/>
        <v>129.9320299999997</v>
      </c>
      <c r="F121" s="33">
        <v>7784.6044600000005</v>
      </c>
      <c r="G121" s="87">
        <v>4054.638</v>
      </c>
      <c r="H121" s="130">
        <v>6904.1562300000005</v>
      </c>
      <c r="I121" s="130">
        <v>1.2935999999999999</v>
      </c>
      <c r="J121" s="87">
        <v>17395.29424</v>
      </c>
      <c r="K121" s="33">
        <f t="shared" si="12"/>
        <v>1349.3980500000034</v>
      </c>
      <c r="L121" s="33">
        <v>98.24484999999999</v>
      </c>
      <c r="M121" s="146">
        <v>206.4</v>
      </c>
      <c r="N121" s="87">
        <v>92.175</v>
      </c>
      <c r="O121" s="33">
        <f t="shared" si="13"/>
        <v>212.46985</v>
      </c>
    </row>
    <row r="122" spans="1:15" ht="12.75" customHeight="1">
      <c r="A122" s="67" t="s">
        <v>133</v>
      </c>
      <c r="B122" s="33">
        <v>141.59620999999999</v>
      </c>
      <c r="C122" s="87">
        <v>3.89419</v>
      </c>
      <c r="D122" s="110">
        <v>100</v>
      </c>
      <c r="E122" s="33">
        <f t="shared" si="11"/>
        <v>45.490399999999994</v>
      </c>
      <c r="F122" s="33">
        <v>3119.9332699999995</v>
      </c>
      <c r="G122" s="87">
        <v>1077.102</v>
      </c>
      <c r="H122" s="130">
        <v>6689.6994</v>
      </c>
      <c r="I122" s="130">
        <v>100</v>
      </c>
      <c r="J122" s="87">
        <v>9065.94484</v>
      </c>
      <c r="K122" s="33">
        <f t="shared" si="12"/>
        <v>1920.7898299999997</v>
      </c>
      <c r="L122" s="33">
        <v>214.34052000000003</v>
      </c>
      <c r="M122" s="146">
        <v>130</v>
      </c>
      <c r="N122" s="87">
        <v>2.747</v>
      </c>
      <c r="O122" s="33">
        <f t="shared" si="13"/>
        <v>341.59352</v>
      </c>
    </row>
    <row r="123" spans="1:15" ht="12.75" customHeight="1" thickBot="1">
      <c r="A123" s="172" t="s">
        <v>134</v>
      </c>
      <c r="B123" s="157">
        <v>20</v>
      </c>
      <c r="C123" s="167">
        <v>123.37660000000001</v>
      </c>
      <c r="D123" s="168">
        <v>20</v>
      </c>
      <c r="E123" s="157">
        <f t="shared" si="11"/>
        <v>123.3766</v>
      </c>
      <c r="F123" s="157">
        <v>59.88799999999999</v>
      </c>
      <c r="G123" s="167">
        <v>30.908</v>
      </c>
      <c r="H123" s="169"/>
      <c r="I123" s="169"/>
      <c r="J123" s="167">
        <v>27.8</v>
      </c>
      <c r="K123" s="157">
        <f t="shared" si="12"/>
        <v>62.995999999999995</v>
      </c>
      <c r="L123" s="157"/>
      <c r="M123" s="170">
        <v>13.709</v>
      </c>
      <c r="N123" s="167"/>
      <c r="O123" s="157">
        <f t="shared" si="13"/>
        <v>13.709</v>
      </c>
    </row>
    <row r="124" spans="1:15" ht="12.75" customHeight="1">
      <c r="A124" s="171" t="s">
        <v>54</v>
      </c>
      <c r="B124" s="32">
        <v>169.93116</v>
      </c>
      <c r="C124" s="162">
        <v>18.87104</v>
      </c>
      <c r="D124" s="163"/>
      <c r="E124" s="32">
        <f t="shared" si="11"/>
        <v>188.8022</v>
      </c>
      <c r="F124" s="32">
        <v>169.9869</v>
      </c>
      <c r="G124" s="162">
        <v>6.584</v>
      </c>
      <c r="H124" s="164"/>
      <c r="I124" s="164"/>
      <c r="J124" s="162">
        <v>105.35</v>
      </c>
      <c r="K124" s="32">
        <f t="shared" si="12"/>
        <v>71.2209</v>
      </c>
      <c r="L124" s="32">
        <v>12.579999999999998</v>
      </c>
      <c r="M124" s="165">
        <v>2</v>
      </c>
      <c r="N124" s="162"/>
      <c r="O124" s="32">
        <f t="shared" si="13"/>
        <v>14.579999999999998</v>
      </c>
    </row>
    <row r="125" spans="1:15" ht="12.75" customHeight="1">
      <c r="A125" s="48" t="s">
        <v>55</v>
      </c>
      <c r="B125" s="33">
        <v>80.0924</v>
      </c>
      <c r="C125" s="87">
        <v>9.53142</v>
      </c>
      <c r="D125" s="110"/>
      <c r="E125" s="33">
        <f t="shared" si="11"/>
        <v>89.62382</v>
      </c>
      <c r="F125" s="33">
        <v>52.224000000000004</v>
      </c>
      <c r="G125" s="87">
        <v>44.256</v>
      </c>
      <c r="H125" s="130"/>
      <c r="I125" s="130"/>
      <c r="J125" s="87">
        <v>39.9</v>
      </c>
      <c r="K125" s="33">
        <f t="shared" si="12"/>
        <v>56.580000000000005</v>
      </c>
      <c r="L125" s="33">
        <v>9.5</v>
      </c>
      <c r="M125" s="146">
        <v>0.5</v>
      </c>
      <c r="N125" s="87"/>
      <c r="O125" s="33">
        <f t="shared" si="13"/>
        <v>10</v>
      </c>
    </row>
    <row r="126" spans="1:15" ht="12.75" customHeight="1">
      <c r="A126" s="48" t="s">
        <v>56</v>
      </c>
      <c r="B126" s="33">
        <v>536.29018</v>
      </c>
      <c r="C126" s="87">
        <v>253.87275</v>
      </c>
      <c r="D126" s="110">
        <v>205.82081</v>
      </c>
      <c r="E126" s="33">
        <f aca="true" t="shared" si="14" ref="E126:E148">B126+C126-D126</f>
        <v>584.34212</v>
      </c>
      <c r="F126" s="33">
        <v>124.32859999999994</v>
      </c>
      <c r="G126" s="87">
        <v>81.395</v>
      </c>
      <c r="H126" s="130"/>
      <c r="I126" s="130"/>
      <c r="J126" s="87">
        <v>89.10025</v>
      </c>
      <c r="K126" s="33">
        <f aca="true" t="shared" si="15" ref="K126:K148">F126+G126+H126+I126-J126</f>
        <v>116.62334999999992</v>
      </c>
      <c r="L126" s="33">
        <v>151.93975</v>
      </c>
      <c r="M126" s="146">
        <v>8</v>
      </c>
      <c r="N126" s="87">
        <v>39.885</v>
      </c>
      <c r="O126" s="33">
        <f aca="true" t="shared" si="16" ref="O126:O148">L126+M126-N126</f>
        <v>120.05475000000001</v>
      </c>
    </row>
    <row r="127" spans="1:15" ht="12.75" customHeight="1">
      <c r="A127" s="48" t="s">
        <v>57</v>
      </c>
      <c r="B127" s="33">
        <v>75.67838999999998</v>
      </c>
      <c r="C127" s="87">
        <v>314.91</v>
      </c>
      <c r="D127" s="110">
        <v>291.9821</v>
      </c>
      <c r="E127" s="33">
        <f t="shared" si="14"/>
        <v>98.60629</v>
      </c>
      <c r="F127" s="33">
        <v>400.25245000000007</v>
      </c>
      <c r="G127" s="87">
        <v>181.38</v>
      </c>
      <c r="H127" s="130"/>
      <c r="I127" s="130">
        <v>42.7</v>
      </c>
      <c r="J127" s="87">
        <v>305.5</v>
      </c>
      <c r="K127" s="33">
        <f t="shared" si="15"/>
        <v>318.8324500000001</v>
      </c>
      <c r="L127" s="33"/>
      <c r="M127" s="146"/>
      <c r="N127" s="87"/>
      <c r="O127" s="33">
        <f t="shared" si="16"/>
        <v>0</v>
      </c>
    </row>
    <row r="128" spans="1:15" ht="12.75" customHeight="1">
      <c r="A128" s="48" t="s">
        <v>136</v>
      </c>
      <c r="B128" s="33">
        <v>2372.79465</v>
      </c>
      <c r="C128" s="87">
        <v>437.44711</v>
      </c>
      <c r="D128" s="110">
        <v>1585.43489</v>
      </c>
      <c r="E128" s="33">
        <f t="shared" si="14"/>
        <v>1224.80687</v>
      </c>
      <c r="F128" s="33">
        <v>79.75284</v>
      </c>
      <c r="G128" s="87">
        <v>40.902</v>
      </c>
      <c r="H128" s="130"/>
      <c r="I128" s="130">
        <v>100.568</v>
      </c>
      <c r="J128" s="87">
        <v>120.168</v>
      </c>
      <c r="K128" s="33">
        <f t="shared" si="15"/>
        <v>101.05484000000001</v>
      </c>
      <c r="L128" s="33"/>
      <c r="M128" s="146"/>
      <c r="N128" s="87"/>
      <c r="O128" s="33">
        <f t="shared" si="16"/>
        <v>0</v>
      </c>
    </row>
    <row r="129" spans="1:15" ht="12.75" customHeight="1">
      <c r="A129" s="48" t="s">
        <v>58</v>
      </c>
      <c r="B129" s="33">
        <v>1602.04076</v>
      </c>
      <c r="C129" s="87">
        <v>226.3794</v>
      </c>
      <c r="D129" s="110">
        <v>1189.2298700000001</v>
      </c>
      <c r="E129" s="33">
        <f t="shared" si="14"/>
        <v>639.19029</v>
      </c>
      <c r="F129" s="33">
        <v>6118.768820000001</v>
      </c>
      <c r="G129" s="87">
        <v>1322.9733999999999</v>
      </c>
      <c r="H129" s="130">
        <v>539.271</v>
      </c>
      <c r="I129" s="130"/>
      <c r="J129" s="87">
        <v>6758.958</v>
      </c>
      <c r="K129" s="33">
        <f t="shared" si="15"/>
        <v>1222.055220000001</v>
      </c>
      <c r="L129" s="33">
        <v>75.689</v>
      </c>
      <c r="M129" s="146">
        <v>95.311</v>
      </c>
      <c r="N129" s="87"/>
      <c r="O129" s="33">
        <f t="shared" si="16"/>
        <v>171</v>
      </c>
    </row>
    <row r="130" spans="1:15" ht="12.75" customHeight="1">
      <c r="A130" s="48" t="s">
        <v>59</v>
      </c>
      <c r="B130" s="33">
        <v>950.4028199999998</v>
      </c>
      <c r="C130" s="87">
        <v>61.54456</v>
      </c>
      <c r="D130" s="110">
        <v>762.16903</v>
      </c>
      <c r="E130" s="33">
        <f t="shared" si="14"/>
        <v>249.77834999999982</v>
      </c>
      <c r="F130" s="33">
        <v>7.80528</v>
      </c>
      <c r="G130" s="87">
        <v>17.8</v>
      </c>
      <c r="H130" s="130"/>
      <c r="I130" s="130"/>
      <c r="J130" s="87">
        <v>16</v>
      </c>
      <c r="K130" s="33">
        <f t="shared" si="15"/>
        <v>9.60528</v>
      </c>
      <c r="L130" s="33">
        <v>29.049999999999997</v>
      </c>
      <c r="M130" s="146">
        <v>6.83</v>
      </c>
      <c r="N130" s="87"/>
      <c r="O130" s="33">
        <f t="shared" si="16"/>
        <v>35.879999999999995</v>
      </c>
    </row>
    <row r="131" spans="1:15" ht="12.75" customHeight="1">
      <c r="A131" s="48" t="s">
        <v>92</v>
      </c>
      <c r="B131" s="33">
        <v>151.91131000000001</v>
      </c>
      <c r="C131" s="87">
        <v>130.72793</v>
      </c>
      <c r="D131" s="110">
        <v>217.148</v>
      </c>
      <c r="E131" s="33">
        <f t="shared" si="14"/>
        <v>65.49123999999998</v>
      </c>
      <c r="F131" s="33">
        <v>634.65075</v>
      </c>
      <c r="G131" s="87">
        <v>669.26</v>
      </c>
      <c r="H131" s="130">
        <v>242.2</v>
      </c>
      <c r="I131" s="130"/>
      <c r="J131" s="87">
        <v>1098.788</v>
      </c>
      <c r="K131" s="33">
        <f t="shared" si="15"/>
        <v>447.32275000000004</v>
      </c>
      <c r="L131" s="33">
        <v>29.045</v>
      </c>
      <c r="M131" s="146">
        <v>14.05</v>
      </c>
      <c r="N131" s="87"/>
      <c r="O131" s="33">
        <f t="shared" si="16"/>
        <v>43.095</v>
      </c>
    </row>
    <row r="132" spans="1:15" ht="12.75" customHeight="1">
      <c r="A132" s="48" t="s">
        <v>60</v>
      </c>
      <c r="B132" s="33">
        <v>282.3709300000001</v>
      </c>
      <c r="C132" s="87">
        <v>270.12245</v>
      </c>
      <c r="D132" s="110">
        <v>226.26118</v>
      </c>
      <c r="E132" s="33">
        <f t="shared" si="14"/>
        <v>326.23220000000015</v>
      </c>
      <c r="F132" s="33">
        <v>27.54664999999997</v>
      </c>
      <c r="G132" s="87">
        <v>204.349</v>
      </c>
      <c r="H132" s="130"/>
      <c r="I132" s="130"/>
      <c r="J132" s="87">
        <v>206.6</v>
      </c>
      <c r="K132" s="33">
        <f t="shared" si="15"/>
        <v>25.295649999999966</v>
      </c>
      <c r="L132" s="33">
        <v>125</v>
      </c>
      <c r="M132" s="146">
        <v>36</v>
      </c>
      <c r="N132" s="87"/>
      <c r="O132" s="33">
        <f t="shared" si="16"/>
        <v>161</v>
      </c>
    </row>
    <row r="133" spans="1:15" ht="12.75" customHeight="1">
      <c r="A133" s="48" t="s">
        <v>93</v>
      </c>
      <c r="B133" s="33">
        <v>55.99839</v>
      </c>
      <c r="C133" s="87">
        <v>109.03965</v>
      </c>
      <c r="D133" s="110">
        <v>4.8</v>
      </c>
      <c r="E133" s="33">
        <f t="shared" si="14"/>
        <v>160.23803999999998</v>
      </c>
      <c r="F133" s="33">
        <v>181.92847</v>
      </c>
      <c r="G133" s="87">
        <v>158.08</v>
      </c>
      <c r="H133" s="130"/>
      <c r="I133" s="130"/>
      <c r="J133" s="87">
        <v>142.3</v>
      </c>
      <c r="K133" s="33">
        <f t="shared" si="15"/>
        <v>197.70846999999998</v>
      </c>
      <c r="L133" s="33">
        <v>2.50358</v>
      </c>
      <c r="M133" s="146">
        <v>7.49642</v>
      </c>
      <c r="N133" s="87"/>
      <c r="O133" s="33">
        <f t="shared" si="16"/>
        <v>10</v>
      </c>
    </row>
    <row r="134" spans="1:15" ht="12.75" customHeight="1">
      <c r="A134" s="48" t="s">
        <v>135</v>
      </c>
      <c r="B134" s="33">
        <v>20984.334310000002</v>
      </c>
      <c r="C134" s="87">
        <v>92.3</v>
      </c>
      <c r="D134" s="110">
        <v>20950.46188</v>
      </c>
      <c r="E134" s="33">
        <f t="shared" si="14"/>
        <v>126.17243000000235</v>
      </c>
      <c r="F134" s="33">
        <v>1605.3205400000002</v>
      </c>
      <c r="G134" s="87">
        <v>1210.259</v>
      </c>
      <c r="H134" s="130">
        <v>1090.7</v>
      </c>
      <c r="I134" s="130"/>
      <c r="J134" s="87">
        <v>1957.69704</v>
      </c>
      <c r="K134" s="33">
        <f t="shared" si="15"/>
        <v>1948.5825000000004</v>
      </c>
      <c r="L134" s="33">
        <v>88.26898</v>
      </c>
      <c r="M134" s="146">
        <v>0.49851</v>
      </c>
      <c r="N134" s="87"/>
      <c r="O134" s="33">
        <f t="shared" si="16"/>
        <v>88.76749</v>
      </c>
    </row>
    <row r="135" spans="1:15" ht="12.75" customHeight="1">
      <c r="A135" s="48" t="s">
        <v>61</v>
      </c>
      <c r="B135" s="33">
        <v>1012.24288</v>
      </c>
      <c r="C135" s="87">
        <v>387.06814</v>
      </c>
      <c r="D135" s="110">
        <v>590.72879</v>
      </c>
      <c r="E135" s="33">
        <f t="shared" si="14"/>
        <v>808.5822300000001</v>
      </c>
      <c r="F135" s="33">
        <v>975.9424009999998</v>
      </c>
      <c r="G135" s="87">
        <v>2704.721</v>
      </c>
      <c r="H135" s="130"/>
      <c r="I135" s="130">
        <v>168.6145</v>
      </c>
      <c r="J135" s="87">
        <v>1657.3345</v>
      </c>
      <c r="K135" s="33">
        <f t="shared" si="15"/>
        <v>2191.943401</v>
      </c>
      <c r="L135" s="33">
        <v>332.92533000000003</v>
      </c>
      <c r="M135" s="146">
        <v>43</v>
      </c>
      <c r="N135" s="87">
        <v>27.314</v>
      </c>
      <c r="O135" s="33">
        <f t="shared" si="16"/>
        <v>348.61133</v>
      </c>
    </row>
    <row r="136" spans="1:15" ht="12.75" customHeight="1">
      <c r="A136" s="48" t="s">
        <v>137</v>
      </c>
      <c r="B136" s="33">
        <v>1575.74267</v>
      </c>
      <c r="C136" s="87">
        <v>294.00851</v>
      </c>
      <c r="D136" s="110">
        <v>1665.80276</v>
      </c>
      <c r="E136" s="33">
        <f t="shared" si="14"/>
        <v>203.94842000000017</v>
      </c>
      <c r="F136" s="33">
        <v>71.57051000000001</v>
      </c>
      <c r="G136" s="87">
        <v>496.327</v>
      </c>
      <c r="H136" s="130"/>
      <c r="I136" s="130"/>
      <c r="J136" s="87">
        <v>481.002</v>
      </c>
      <c r="K136" s="33">
        <f t="shared" si="15"/>
        <v>86.89551</v>
      </c>
      <c r="L136" s="33">
        <v>215</v>
      </c>
      <c r="M136" s="146">
        <v>0</v>
      </c>
      <c r="N136" s="87"/>
      <c r="O136" s="33">
        <f t="shared" si="16"/>
        <v>215</v>
      </c>
    </row>
    <row r="137" spans="1:15" ht="12.75" customHeight="1">
      <c r="A137" s="48" t="s">
        <v>138</v>
      </c>
      <c r="B137" s="33">
        <v>101.73109000000011</v>
      </c>
      <c r="C137" s="87">
        <v>155.33123999999998</v>
      </c>
      <c r="D137" s="110">
        <v>194.648</v>
      </c>
      <c r="E137" s="33">
        <f t="shared" si="14"/>
        <v>62.41433000000009</v>
      </c>
      <c r="F137" s="33">
        <v>1100.6763199999991</v>
      </c>
      <c r="G137" s="87">
        <v>659.949</v>
      </c>
      <c r="H137" s="130">
        <v>14268.420470000001</v>
      </c>
      <c r="I137" s="130">
        <v>150</v>
      </c>
      <c r="J137" s="87">
        <v>14806.88556</v>
      </c>
      <c r="K137" s="33">
        <f t="shared" si="15"/>
        <v>1372.1602299999995</v>
      </c>
      <c r="L137" s="33">
        <v>130</v>
      </c>
      <c r="M137" s="146">
        <v>5</v>
      </c>
      <c r="N137" s="87"/>
      <c r="O137" s="33">
        <f t="shared" si="16"/>
        <v>135</v>
      </c>
    </row>
    <row r="138" spans="1:15" ht="12.75" customHeight="1">
      <c r="A138" s="48" t="s">
        <v>139</v>
      </c>
      <c r="B138" s="33">
        <v>322.8387</v>
      </c>
      <c r="C138" s="87">
        <v>126.88667</v>
      </c>
      <c r="D138" s="110">
        <v>310</v>
      </c>
      <c r="E138" s="33">
        <f t="shared" si="14"/>
        <v>139.72537</v>
      </c>
      <c r="F138" s="33">
        <v>3004.3244299999997</v>
      </c>
      <c r="G138" s="87">
        <v>396.085</v>
      </c>
      <c r="H138" s="130">
        <v>2592.03925</v>
      </c>
      <c r="I138" s="130">
        <v>300</v>
      </c>
      <c r="J138" s="87">
        <v>4809.07</v>
      </c>
      <c r="K138" s="33">
        <f t="shared" si="15"/>
        <v>1483.3786799999998</v>
      </c>
      <c r="L138" s="33">
        <v>200.387</v>
      </c>
      <c r="M138" s="146">
        <v>12.9</v>
      </c>
      <c r="N138" s="87">
        <v>118.67</v>
      </c>
      <c r="O138" s="33">
        <f t="shared" si="16"/>
        <v>94.617</v>
      </c>
    </row>
    <row r="139" spans="1:15" ht="12.75" customHeight="1">
      <c r="A139" s="48" t="s">
        <v>62</v>
      </c>
      <c r="B139" s="33">
        <v>209.98793000000003</v>
      </c>
      <c r="C139" s="87">
        <v>101.8776</v>
      </c>
      <c r="D139" s="110">
        <v>214.51607</v>
      </c>
      <c r="E139" s="33">
        <f t="shared" si="14"/>
        <v>97.34946000000002</v>
      </c>
      <c r="F139" s="33">
        <v>45.5428</v>
      </c>
      <c r="G139" s="87">
        <v>104.228</v>
      </c>
      <c r="H139" s="130"/>
      <c r="I139" s="130"/>
      <c r="J139" s="87">
        <v>93.7</v>
      </c>
      <c r="K139" s="33">
        <f t="shared" si="15"/>
        <v>56.070800000000006</v>
      </c>
      <c r="L139" s="33">
        <v>49.254000000000005</v>
      </c>
      <c r="M139" s="146">
        <v>5.1</v>
      </c>
      <c r="N139" s="87"/>
      <c r="O139" s="33">
        <f t="shared" si="16"/>
        <v>54.354000000000006</v>
      </c>
    </row>
    <row r="140" spans="1:15" ht="12.75" customHeight="1">
      <c r="A140" s="48" t="s">
        <v>63</v>
      </c>
      <c r="B140" s="33">
        <v>41.60293</v>
      </c>
      <c r="C140" s="87">
        <v>55.51061</v>
      </c>
      <c r="D140" s="110">
        <v>40.10311</v>
      </c>
      <c r="E140" s="33">
        <f t="shared" si="14"/>
        <v>57.01043</v>
      </c>
      <c r="F140" s="33">
        <v>0</v>
      </c>
      <c r="G140" s="87">
        <v>0</v>
      </c>
      <c r="H140" s="130"/>
      <c r="I140" s="130"/>
      <c r="J140" s="87"/>
      <c r="K140" s="33">
        <f t="shared" si="15"/>
        <v>0</v>
      </c>
      <c r="L140" s="33"/>
      <c r="M140" s="146">
        <v>0</v>
      </c>
      <c r="N140" s="87"/>
      <c r="O140" s="33">
        <f t="shared" si="16"/>
        <v>0</v>
      </c>
    </row>
    <row r="141" spans="1:15" ht="12.75" customHeight="1">
      <c r="A141" s="48" t="s">
        <v>140</v>
      </c>
      <c r="B141" s="33">
        <v>1302.4175880000003</v>
      </c>
      <c r="C141" s="87">
        <v>0</v>
      </c>
      <c r="D141" s="110">
        <v>120.646</v>
      </c>
      <c r="E141" s="33">
        <f t="shared" si="14"/>
        <v>1181.7715880000003</v>
      </c>
      <c r="F141" s="33">
        <v>0</v>
      </c>
      <c r="G141" s="87">
        <v>0</v>
      </c>
      <c r="H141" s="130"/>
      <c r="I141" s="130"/>
      <c r="J141" s="87"/>
      <c r="K141" s="33">
        <f t="shared" si="15"/>
        <v>0</v>
      </c>
      <c r="L141" s="33">
        <v>128.067</v>
      </c>
      <c r="M141" s="146">
        <v>0</v>
      </c>
      <c r="N141" s="87"/>
      <c r="O141" s="33">
        <f t="shared" si="16"/>
        <v>128.067</v>
      </c>
    </row>
    <row r="142" spans="1:15" ht="12.75" customHeight="1">
      <c r="A142" s="48" t="s">
        <v>141</v>
      </c>
      <c r="B142" s="33">
        <v>351.61213999999995</v>
      </c>
      <c r="C142" s="87">
        <v>151.38559</v>
      </c>
      <c r="D142" s="110">
        <v>186.7045</v>
      </c>
      <c r="E142" s="33">
        <f t="shared" si="14"/>
        <v>316.29322999999994</v>
      </c>
      <c r="F142" s="33">
        <v>31.736</v>
      </c>
      <c r="G142" s="87">
        <v>9.411</v>
      </c>
      <c r="H142" s="130"/>
      <c r="I142" s="130"/>
      <c r="J142" s="87">
        <v>11.3</v>
      </c>
      <c r="K142" s="33">
        <f t="shared" si="15"/>
        <v>29.846999999999998</v>
      </c>
      <c r="L142" s="33">
        <v>211.149</v>
      </c>
      <c r="M142" s="146">
        <v>0</v>
      </c>
      <c r="N142" s="87"/>
      <c r="O142" s="33">
        <f t="shared" si="16"/>
        <v>211.149</v>
      </c>
    </row>
    <row r="143" spans="1:15" ht="12.75" customHeight="1">
      <c r="A143" s="48" t="s">
        <v>149</v>
      </c>
      <c r="B143" s="33">
        <v>358.92667</v>
      </c>
      <c r="C143" s="87">
        <v>82.79185000000001</v>
      </c>
      <c r="D143" s="110">
        <v>140.316</v>
      </c>
      <c r="E143" s="33">
        <f t="shared" si="14"/>
        <v>301.40252</v>
      </c>
      <c r="F143" s="33">
        <v>3.7299999999999995</v>
      </c>
      <c r="G143" s="87">
        <v>6.824</v>
      </c>
      <c r="H143" s="130"/>
      <c r="I143" s="130">
        <v>120</v>
      </c>
      <c r="J143" s="87">
        <v>125.6</v>
      </c>
      <c r="K143" s="33">
        <f t="shared" si="15"/>
        <v>4.954000000000008</v>
      </c>
      <c r="L143" s="33">
        <v>38.1</v>
      </c>
      <c r="M143" s="146">
        <v>2.7</v>
      </c>
      <c r="N143" s="87"/>
      <c r="O143" s="33">
        <f t="shared" si="16"/>
        <v>40.800000000000004</v>
      </c>
    </row>
    <row r="144" spans="1:15" ht="12.75" customHeight="1">
      <c r="A144" s="48" t="s">
        <v>94</v>
      </c>
      <c r="B144" s="33">
        <v>117.09864999999999</v>
      </c>
      <c r="C144" s="87">
        <v>194.90278</v>
      </c>
      <c r="D144" s="110">
        <v>49.843</v>
      </c>
      <c r="E144" s="33">
        <f t="shared" si="14"/>
        <v>262.15843</v>
      </c>
      <c r="F144" s="33">
        <v>177.46039000000002</v>
      </c>
      <c r="G144" s="87">
        <v>180.238</v>
      </c>
      <c r="H144" s="130"/>
      <c r="I144" s="130"/>
      <c r="J144" s="87">
        <v>162.7</v>
      </c>
      <c r="K144" s="33">
        <f t="shared" si="15"/>
        <v>194.99839000000003</v>
      </c>
      <c r="L144" s="33">
        <v>14.39</v>
      </c>
      <c r="M144" s="146">
        <v>18.5</v>
      </c>
      <c r="N144" s="87"/>
      <c r="O144" s="33">
        <f t="shared" si="16"/>
        <v>32.89</v>
      </c>
    </row>
    <row r="145" spans="1:15" ht="12.75" customHeight="1">
      <c r="A145" s="48" t="s">
        <v>64</v>
      </c>
      <c r="B145" s="33">
        <v>747.4293300000002</v>
      </c>
      <c r="C145" s="87">
        <v>847.29683</v>
      </c>
      <c r="D145" s="110">
        <v>226.385</v>
      </c>
      <c r="E145" s="33">
        <f t="shared" si="14"/>
        <v>1368.3411600000002</v>
      </c>
      <c r="F145" s="33">
        <v>146.98955</v>
      </c>
      <c r="G145" s="87">
        <v>190.925</v>
      </c>
      <c r="H145" s="130">
        <v>6749.01081</v>
      </c>
      <c r="I145" s="130"/>
      <c r="J145" s="87">
        <v>6923.51081</v>
      </c>
      <c r="K145" s="33">
        <f t="shared" si="15"/>
        <v>163.41455000000042</v>
      </c>
      <c r="L145" s="33">
        <v>35</v>
      </c>
      <c r="M145" s="146">
        <v>5</v>
      </c>
      <c r="N145" s="87"/>
      <c r="O145" s="33">
        <f t="shared" si="16"/>
        <v>40</v>
      </c>
    </row>
    <row r="146" spans="1:15" ht="12.75" customHeight="1">
      <c r="A146" s="48" t="s">
        <v>65</v>
      </c>
      <c r="B146" s="33">
        <v>849.5858800000001</v>
      </c>
      <c r="C146" s="87">
        <v>303.31307</v>
      </c>
      <c r="D146" s="110">
        <v>749.251</v>
      </c>
      <c r="E146" s="33">
        <f t="shared" si="14"/>
        <v>403.64795000000004</v>
      </c>
      <c r="F146" s="33">
        <v>373.17629999999997</v>
      </c>
      <c r="G146" s="87">
        <v>59.27</v>
      </c>
      <c r="H146" s="130">
        <v>3745.044</v>
      </c>
      <c r="I146" s="130">
        <v>683.225</v>
      </c>
      <c r="J146" s="87">
        <v>4605.405</v>
      </c>
      <c r="K146" s="33">
        <f t="shared" si="15"/>
        <v>255.3103000000001</v>
      </c>
      <c r="L146" s="33">
        <v>76.67</v>
      </c>
      <c r="M146" s="146">
        <v>24.89</v>
      </c>
      <c r="N146" s="87">
        <v>34.5</v>
      </c>
      <c r="O146" s="33">
        <f t="shared" si="16"/>
        <v>67.06</v>
      </c>
    </row>
    <row r="147" spans="1:15" ht="12.75" customHeight="1">
      <c r="A147" s="66" t="s">
        <v>142</v>
      </c>
      <c r="B147" s="33">
        <v>33.728840000000005</v>
      </c>
      <c r="C147" s="87">
        <v>104.73637</v>
      </c>
      <c r="D147" s="110">
        <v>50</v>
      </c>
      <c r="E147" s="33">
        <f t="shared" si="14"/>
        <v>88.46521000000001</v>
      </c>
      <c r="F147" s="33">
        <v>88.39167</v>
      </c>
      <c r="G147" s="87">
        <v>220.623</v>
      </c>
      <c r="H147" s="130"/>
      <c r="I147" s="130">
        <v>50</v>
      </c>
      <c r="J147" s="87">
        <v>313.498</v>
      </c>
      <c r="K147" s="33">
        <f t="shared" si="15"/>
        <v>45.51667000000003</v>
      </c>
      <c r="L147" s="33">
        <v>2.2901</v>
      </c>
      <c r="M147" s="146">
        <v>11.6099</v>
      </c>
      <c r="N147" s="87"/>
      <c r="O147" s="33">
        <f t="shared" si="16"/>
        <v>13.899999999999999</v>
      </c>
    </row>
    <row r="148" spans="1:15" ht="12.75" customHeight="1">
      <c r="A148" s="88" t="s">
        <v>84</v>
      </c>
      <c r="B148" s="33">
        <v>3317.1603599999994</v>
      </c>
      <c r="C148" s="87">
        <v>883.85686</v>
      </c>
      <c r="D148" s="110">
        <v>1857.3603999999998</v>
      </c>
      <c r="E148" s="33">
        <f t="shared" si="14"/>
        <v>2343.65682</v>
      </c>
      <c r="F148" s="33">
        <v>7052.187440000001</v>
      </c>
      <c r="G148" s="87">
        <v>4032.9144</v>
      </c>
      <c r="H148" s="130"/>
      <c r="I148" s="130">
        <v>1698.77165</v>
      </c>
      <c r="J148" s="87">
        <v>6615.17165</v>
      </c>
      <c r="K148" s="33">
        <f t="shared" si="15"/>
        <v>6168.7018400000015</v>
      </c>
      <c r="L148" s="33">
        <v>478.145</v>
      </c>
      <c r="M148" s="146">
        <v>50</v>
      </c>
      <c r="N148" s="87"/>
      <c r="O148" s="33">
        <f t="shared" si="16"/>
        <v>528.145</v>
      </c>
    </row>
    <row r="149" spans="1:15" ht="16.5" customHeight="1" thickBot="1">
      <c r="A149" s="10" t="s">
        <v>12</v>
      </c>
      <c r="B149" s="35">
        <f aca="true" t="shared" si="17" ref="B149:O149">SUM(B61:B148)</f>
        <v>87729.082352</v>
      </c>
      <c r="C149" s="104">
        <f t="shared" si="17"/>
        <v>21037.13374</v>
      </c>
      <c r="D149" s="111">
        <f t="shared" si="17"/>
        <v>73036.80653999999</v>
      </c>
      <c r="E149" s="35">
        <f t="shared" si="17"/>
        <v>35729.40955200001</v>
      </c>
      <c r="F149" s="35">
        <f t="shared" si="17"/>
        <v>63962.548971</v>
      </c>
      <c r="G149" s="104">
        <f>SUM(G61:G148)</f>
        <v>58195.43183</v>
      </c>
      <c r="H149" s="11">
        <f t="shared" si="17"/>
        <v>160094.18843000004</v>
      </c>
      <c r="I149" s="11">
        <f t="shared" si="17"/>
        <v>8756.0404</v>
      </c>
      <c r="J149" s="173">
        <f t="shared" si="17"/>
        <v>237572.34273</v>
      </c>
      <c r="K149" s="35">
        <f t="shared" si="17"/>
        <v>53435.86690100002</v>
      </c>
      <c r="L149" s="35">
        <f t="shared" si="17"/>
        <v>13956.013590000002</v>
      </c>
      <c r="M149" s="147">
        <f t="shared" si="17"/>
        <v>2432.65099</v>
      </c>
      <c r="N149" s="104">
        <f t="shared" si="17"/>
        <v>3332.8990000000003</v>
      </c>
      <c r="O149" s="35">
        <f t="shared" si="17"/>
        <v>13055.765579999997</v>
      </c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</sheetData>
  <sheetProtection/>
  <mergeCells count="19"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  <mergeCell ref="M7:M8"/>
    <mergeCell ref="N7:N8"/>
    <mergeCell ref="O7:O8"/>
    <mergeCell ref="A6:A8"/>
    <mergeCell ref="B6:E6"/>
    <mergeCell ref="B7:B8"/>
    <mergeCell ref="C7:C8"/>
    <mergeCell ref="D7:D8"/>
    <mergeCell ref="E7:E8"/>
  </mergeCells>
  <printOptions horizontalCentered="1"/>
  <pageMargins left="0.1968503937007874" right="0.1968503937007874" top="0.7086614173228347" bottom="0.7086614173228347" header="0.5118110236220472" footer="0.5905511811023623"/>
  <pageSetup horizontalDpi="600" verticalDpi="600" orientation="landscape" paperSize="9" scale="87" r:id="rId1"/>
  <headerFooter alignWithMargins="0">
    <oddFooter>&amp;CStránka &amp;P&amp;RTab. 5 PO tvorba a použ.fondů</oddFooter>
  </headerFooter>
  <rowBreaks count="3" manualBreakCount="3">
    <brk id="40" max="255" man="1"/>
    <brk id="81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2016-04-28T08:46:00Z</cp:lastPrinted>
  <dcterms:created xsi:type="dcterms:W3CDTF">1997-01-24T11:07:25Z</dcterms:created>
  <dcterms:modified xsi:type="dcterms:W3CDTF">2016-04-28T08:47:11Z</dcterms:modified>
  <cp:category/>
  <cp:version/>
  <cp:contentType/>
  <cp:contentStatus/>
</cp:coreProperties>
</file>