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<sst xmlns="http://schemas.openxmlformats.org/spreadsheetml/2006/main" count="148" uniqueCount="135">
  <si>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</si>
  <si>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</si>
  <si>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</si>
  <si>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</si>
  <si>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</si>
  <si>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</si>
  <si>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</si>
  <si>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</si>
  <si>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</si>
  <si>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</si>
  <si>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</si>
  <si>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</si>
  <si>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</si>
  <si>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</si>
  <si>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</si>
  <si>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</si>
  <si>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</si>
  <si>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</si>
  <si>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</si>
  <si>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</si>
  <si>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</si>
  <si>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Malá Čermná</t>
  </si>
  <si>
    <t>Domov důchodců Náchod</t>
  </si>
  <si>
    <t>Léčebna pro dlouhodobě nemocné HK</t>
  </si>
  <si>
    <t>Kap. 14 - školství</t>
  </si>
  <si>
    <t>ÚSP pro mládež Kvasiny</t>
  </si>
  <si>
    <t>Domov sociálních služeb Skřivany</t>
  </si>
  <si>
    <t>Domov důchodců Lampertice</t>
  </si>
  <si>
    <t>Barevné domky Hajnice</t>
  </si>
  <si>
    <t>Kap. 21 - investice a evr. projekty</t>
  </si>
  <si>
    <t>Lepařovo gymnázium, Jičín, Jiráskova 30</t>
  </si>
  <si>
    <t>Gymnázium, Broumov, Hradební 218</t>
  </si>
  <si>
    <t>Gymnázium, Dobruška, Pulická 779</t>
  </si>
  <si>
    <t>Základní škola, Dobruška, Opočenská 115</t>
  </si>
  <si>
    <t>Dětský domov, Potštejn, Českých bratří 141</t>
  </si>
  <si>
    <t>Gymnázium, Trutnov, Jiráskovo náměstí 325</t>
  </si>
  <si>
    <t>Střední průmyslová škola, Trutnov, Školní 101</t>
  </si>
  <si>
    <t>Základní škola a MŠ, Vrchlabí, Krkonošská 230</t>
  </si>
  <si>
    <t>Domov pro seniory Pilníkov</t>
  </si>
  <si>
    <t>Domov pro seniory Vrchlabí</t>
  </si>
  <si>
    <t>Domov důchodců Police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</si>
  <si>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</si>
  <si>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</si>
  <si>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</si>
  <si>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</si>
  <si>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</si>
  <si>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</si>
  <si>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</si>
  <si>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</si>
  <si>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investic, rozvoje a inovací, HK </t>
  </si>
  <si>
    <t>Sdružení ozdr.a léčeben okresu Trutnov</t>
  </si>
  <si>
    <t>Léčebna dlouhodobě nem.Opočno</t>
  </si>
  <si>
    <t>Fond investic</t>
  </si>
  <si>
    <t xml:space="preserve">Domov U Biřičky </t>
  </si>
  <si>
    <t xml:space="preserve">Domov V Podzámčí 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</si>
  <si>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</si>
  <si>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</si>
  <si>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</si>
  <si>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</si>
  <si>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</si>
  <si>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</si>
  <si>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 xml:space="preserve">Domov Dolní zámek </t>
  </si>
  <si>
    <t>Muzeum Náchodska</t>
  </si>
  <si>
    <t>Domov důchodců Dvůr Králové nad L.</t>
  </si>
  <si>
    <t>Tabulka č. 4</t>
  </si>
  <si>
    <t>Mateřská škola, Trutnov, Na Struze 124</t>
  </si>
  <si>
    <t>Školské zařízení pro DVPP KHK, HK, Štefánikova 566</t>
  </si>
  <si>
    <t>Vyšší odborná škola a  SPŠ, Jičín, Pod Koželuhy 100</t>
  </si>
  <si>
    <t>Základní škola a Praktická škola, Jičín, Soudná 12</t>
  </si>
  <si>
    <t>Jiráskovo gymnázium, Náchod, Řezníčkova 451</t>
  </si>
  <si>
    <t>Dětský domov a školní jídelna, Sedloňov 153</t>
  </si>
  <si>
    <t>Dětský domov, základní škola a ŠJ, Dolní Lánov 240</t>
  </si>
  <si>
    <t>Dětský domov a školní jídelna, Vrchlabí, Žižkova 497</t>
  </si>
  <si>
    <t>Domovy na Orlici</t>
  </si>
  <si>
    <t xml:space="preserve">Královéhradecká krajská centrála CR </t>
  </si>
  <si>
    <t>Tvorba a použití fondů příspěvkových organizací zřízených Královéhradeckým krajem v roce 2022</t>
  </si>
  <si>
    <t>k 1.1.2022</t>
  </si>
  <si>
    <t>k 31.12.2022</t>
  </si>
  <si>
    <t>Domov sociální péče Tmavý Důl</t>
  </si>
  <si>
    <t>Gymnázium Boženy Němcové, Hradec Králové, Pospíšilova tř. 324</t>
  </si>
  <si>
    <t>Gymnázium J. K. Tyla, Hradec Králové, Tylovo nábřeží 682</t>
  </si>
  <si>
    <t>Gymnázium, SOŠ a VOŠ, Nový Bydžov, Komenského 77</t>
  </si>
  <si>
    <t>OA, SOŠ  a Jazyková škola s právem státní jazykové zkoušky, Hradec Králové</t>
  </si>
  <si>
    <t>SOŠ veterinární , Hradec Králové-Kukleny, Pražská 68</t>
  </si>
  <si>
    <t>SPŠ, Střední odborná škola a SOU, Hradec Králové, Hradební 1029</t>
  </si>
  <si>
    <t>Střední odborná škola a SOU, Hradec Králové, Vocelova 1338</t>
  </si>
  <si>
    <t>Střední škola technická a řemeslná, Nový Bydžov, Dr. M. Tyrše 112</t>
  </si>
  <si>
    <t>SUPŠ hudebních nástrojů a nábytku, Hradec Králové, 17. listopadu 1202</t>
  </si>
  <si>
    <t>SPŠ stavební, Hradec Králové 3, Pospíšilova tř. 787</t>
  </si>
  <si>
    <t>VOŠ zdravotnická a SZŠ, Hradec Králové, Komenského 234</t>
  </si>
  <si>
    <t>Střední škola služeb, obchodu a gastronomie, Hradec Králové, Velká 3</t>
  </si>
  <si>
    <t>Střední škola profesní přípravy, Hradec Králové, 17. listopadu 1212</t>
  </si>
  <si>
    <t>Mateřská škola,Speciální ZŠ a Praktická škola, Hradec Králové, Hradecká 1231</t>
  </si>
  <si>
    <t>VOŠ, SŠ, ZŠ a MŠ, Hradec Králové, Štefánikova 549</t>
  </si>
  <si>
    <t>ZŠ a MŠ při Fakultní nemocnici, Hradec Králové, Sokolská tř. 581</t>
  </si>
  <si>
    <t>Základní škola, Nový Bydžov, Palackého 1240</t>
  </si>
  <si>
    <t>PPP a Speciálně ped. centrum KHK, Hradec Králové</t>
  </si>
  <si>
    <t>Dětský domov a školní jídelna, Nechanice, Hrádecká 267</t>
  </si>
  <si>
    <t>Domov mládeže,internát a školní jídelna, Hradec Králové, Vocelova 1469/5</t>
  </si>
  <si>
    <t>Školní jídelna, Hradec Králové, Hradecká 1219</t>
  </si>
  <si>
    <t>Zemědělská akademie Hořice -  střední škola a vyšší odborná škola, Hořice</t>
  </si>
  <si>
    <t>Gymnázium a Střední odborná škola pedagogická, Nová Paka, Kumburská 740</t>
  </si>
  <si>
    <t>Masarykova obchodní akademie, Jičín, 17. listopadu 220</t>
  </si>
  <si>
    <t>Střední uměleckoprůmyslová škola sochařská a kamenická, Hořice, příspěvková organizace</t>
  </si>
  <si>
    <t>Střední škola zahradnická, Kopidlno, náměstí Hilmarovo 1</t>
  </si>
  <si>
    <t>Střední škola strojírenská a elektrotechnická, Nová Paka, Kumburská 846</t>
  </si>
  <si>
    <t>Střední škola gastronomie a služeb, Nová Paka, Masarykovo nám. 2</t>
  </si>
  <si>
    <t>Střední škola řemesel a základní škola, Hořice, Havlíčkova 54</t>
  </si>
  <si>
    <t>Gymnázium Jaroslava Žáka, Jaroměř, Lužická 423</t>
  </si>
  <si>
    <t>SPŠ stavební a OA akademie arch. Jana Letzela,  Náchod</t>
  </si>
  <si>
    <t>Střední průmyslová škola Otty Wichterleho, Hronov</t>
  </si>
  <si>
    <t>Střední škola řemeslná, Jaroměř, Studničkova 260</t>
  </si>
  <si>
    <t>SPŠ, OŠ a ZŠ, Nové Město nad Metují, Školní 1377</t>
  </si>
  <si>
    <t>PŠ, ZŠ a MŠ Josefa Zemana, Náchod, Jiráskova 461</t>
  </si>
  <si>
    <t>DD, ZŠ speciální a Praktická škola, Jaroměř, Palackého 142</t>
  </si>
  <si>
    <t>Dětský domov, MŠ a ŠJ, Broumov, třída Masarykova 246</t>
  </si>
  <si>
    <t>Základní  škola a Praktická škola, Broumov, Kladská 164</t>
  </si>
  <si>
    <t>Gymnázium F.M.Pelcla, Rychnov nad Kněžnou, Hrdinů odboje 36</t>
  </si>
  <si>
    <t>OA T.G.Masaryka, Kostelec nad Orlicí, Komenského 522</t>
  </si>
  <si>
    <t>Střední průmyslová škola elektrotechniky a informačních technologií, Dobruška</t>
  </si>
  <si>
    <t>VOŠ a SPŠ, Rychnov nad Kněžnou, U Stadionu 1166</t>
  </si>
  <si>
    <t>Střední zemědělská  škola a SOU chlad.a klim. techniky, Kostelec nad Orlicí</t>
  </si>
  <si>
    <t>Základní škola a PŠ, Rychnov nad Kněžnou, Kolowratská 485</t>
  </si>
  <si>
    <t>Gymnázium, Dvůr Králové nad Labem, nám. Odboje 304</t>
  </si>
  <si>
    <t>Krkonošské gymnázium a SOU, Vrchlabí, Komenského 586</t>
  </si>
  <si>
    <t>SPŠ a SOŠ, Dvůr Králové nad Labem, příspěvková organizace</t>
  </si>
  <si>
    <t>VOŠ zdravotnická, SZŠ a OA, Trutnov, Procházkova 303</t>
  </si>
  <si>
    <t>SŠ hotelnictví, řemesel a gastronomie, Trutnov, příspěvková organizace</t>
  </si>
  <si>
    <t>Střední škola a ZŠ Sluneční, Hostinné, Mládežnická 329</t>
  </si>
  <si>
    <t>ZŠ a MŠ při dětské léčebně, Janské Lázně, Horní promenáda 268</t>
  </si>
  <si>
    <t>Základní škola a PŠ, Dvůr Králové nad Labem, Přemyslova 479</t>
  </si>
  <si>
    <t>Mateřská škola, Základní škola a Praktická škola, Trutnov, Horská 160</t>
  </si>
  <si>
    <t>Speciální základní škola Augustina Bartoše, Úpice, Nábřeží pplk. A. Bunzla 660</t>
  </si>
  <si>
    <t>ZŠ logopedická a MŠ logopedická, Choustníkovo Hradiště 161</t>
  </si>
  <si>
    <t>Česká lesnická akademie Trutnov-střední škola a vyšší odborná škola, Trutnov, Lesnická 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</si>
</sst>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  <numFmt numFmtId="172" formatCode="0.00000"/>
    <numFmt numFmtId="173" formatCode="?,??0.00"/>
    <numFmt numFmtId="174" formatCode="??,??0.00"/>
    <numFmt numFmtId="175" formatCode="#,##0.000_ ;\-#,##0.000\ "/>
    <numFmt numFmtId="176" formatCode="#,##0.00,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4" fontId="1" fillId="0" borderId="17" xfId="46" applyNumberFormat="1" applyFont="1" applyBorder="1">
      <alignment/>
      <protection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46" applyNumberFormat="1" applyFont="1" applyBorder="1">
      <alignment/>
      <protection/>
    </xf>
    <xf numFmtId="4" fontId="0" fillId="0" borderId="18" xfId="46" applyNumberFormat="1" applyFont="1" applyBorder="1">
      <alignment/>
      <protection/>
    </xf>
    <xf numFmtId="4" fontId="1" fillId="0" borderId="22" xfId="46" applyNumberFormat="1" applyFont="1" applyBorder="1">
      <alignment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8" xfId="46" applyNumberFormat="1" applyFont="1" applyFill="1" applyBorder="1">
      <alignment/>
      <protection/>
    </xf>
    <xf numFmtId="4" fontId="0" fillId="0" borderId="23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0" borderId="34" xfId="0" applyNumberFormat="1" applyBorder="1" applyAlignment="1">
      <alignment/>
    </xf>
    <xf numFmtId="4" fontId="1" fillId="0" borderId="35" xfId="46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Fill="1" applyAlignment="1">
      <alignment/>
    </xf>
    <xf numFmtId="4" fontId="0" fillId="0" borderId="26" xfId="0" applyNumberFormat="1" applyFill="1" applyBorder="1" applyAlignment="1">
      <alignment/>
    </xf>
    <xf numFmtId="0" fontId="0" fillId="33" borderId="36" xfId="0" applyFont="1" applyFill="1" applyBorder="1" applyAlignment="1">
      <alignment shrinkToFit="1"/>
    </xf>
    <xf numFmtId="0" fontId="0" fillId="33" borderId="36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shrinkToFit="1"/>
    </xf>
    <xf numFmtId="3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7" xfId="46" applyFont="1" applyBorder="1">
      <alignment/>
      <protection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8" xfId="0" applyBorder="1" applyAlignment="1">
      <alignment/>
    </xf>
    <xf numFmtId="0" fontId="45" fillId="0" borderId="37" xfId="0" applyFont="1" applyBorder="1" applyAlignment="1">
      <alignment shrinkToFit="1"/>
    </xf>
    <xf numFmtId="4" fontId="0" fillId="0" borderId="39" xfId="0" applyNumberFormat="1" applyFon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33" borderId="27" xfId="0" applyNumberFormat="1" applyFill="1" applyBorder="1" applyAlignment="1">
      <alignment/>
    </xf>
    <xf numFmtId="176" fontId="27" fillId="0" borderId="27" xfId="0" applyNumberFormat="1" applyFont="1" applyBorder="1" applyAlignment="1">
      <alignment/>
    </xf>
    <xf numFmtId="176" fontId="30" fillId="33" borderId="22" xfId="0" applyNumberFormat="1" applyFont="1" applyFill="1" applyBorder="1" applyAlignment="1">
      <alignment/>
    </xf>
    <xf numFmtId="176" fontId="30" fillId="0" borderId="2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37" xfId="46" applyNumberFormat="1" applyFont="1" applyBorder="1">
      <alignment/>
      <protection/>
    </xf>
    <xf numFmtId="4" fontId="0" fillId="0" borderId="41" xfId="0" applyNumberFormat="1" applyBorder="1" applyAlignment="1">
      <alignment/>
    </xf>
    <xf numFmtId="176" fontId="30" fillId="0" borderId="37" xfId="0" applyNumberFormat="1" applyFon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30" fillId="0" borderId="42" xfId="0" applyNumberFormat="1" applyFont="1" applyBorder="1" applyAlignment="1">
      <alignment/>
    </xf>
    <xf numFmtId="176" fontId="27" fillId="0" borderId="15" xfId="0" applyNumberFormat="1" applyFont="1" applyBorder="1" applyAlignment="1">
      <alignment/>
    </xf>
    <xf numFmtId="176" fontId="0" fillId="33" borderId="15" xfId="0" applyNumberFormat="1" applyFill="1" applyBorder="1" applyAlignment="1">
      <alignment/>
    </xf>
    <xf numFmtId="176" fontId="30" fillId="33" borderId="37" xfId="0" applyNumberFormat="1" applyFont="1" applyFill="1" applyBorder="1" applyAlignment="1">
      <alignment/>
    </xf>
    <xf numFmtId="176" fontId="30" fillId="33" borderId="35" xfId="0" applyNumberFormat="1" applyFon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0" fillId="33" borderId="13" xfId="0" applyNumberFormat="1" applyFill="1" applyBorder="1" applyAlignment="1">
      <alignment/>
    </xf>
    <xf numFmtId="176" fontId="30" fillId="33" borderId="17" xfId="0" applyNumberFormat="1" applyFont="1" applyFill="1" applyBorder="1" applyAlignment="1">
      <alignment/>
    </xf>
    <xf numFmtId="4" fontId="1" fillId="0" borderId="43" xfId="46" applyNumberFormat="1" applyFont="1" applyBorder="1">
      <alignment/>
      <protection/>
    </xf>
    <xf numFmtId="4" fontId="3" fillId="0" borderId="41" xfId="0" applyNumberFormat="1" applyFont="1" applyBorder="1" applyAlignment="1">
      <alignment/>
    </xf>
    <xf numFmtId="176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37" xfId="0" applyFont="1" applyBorder="1" applyAlignment="1">
      <alignment/>
    </xf>
    <xf numFmtId="0" fontId="0" fillId="0" borderId="39" xfId="0" applyBorder="1" applyAlignment="1">
      <alignment/>
    </xf>
    <xf numFmtId="4" fontId="7" fillId="0" borderId="19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0" fillId="0" borderId="21" xfId="46" applyNumberFormat="1" applyFont="1" applyBorder="1">
      <alignment/>
      <protection/>
    </xf>
    <xf numFmtId="4" fontId="0" fillId="0" borderId="21" xfId="0" applyNumberFormat="1" applyFont="1" applyBorder="1" applyAlignment="1">
      <alignment/>
    </xf>
    <xf numFmtId="0" fontId="1" fillId="19" borderId="38" xfId="0" applyFont="1" applyFill="1" applyBorder="1" applyAlignment="1">
      <alignment/>
    </xf>
    <xf numFmtId="0" fontId="1" fillId="19" borderId="36" xfId="0" applyFont="1" applyFill="1" applyBorder="1" applyAlignment="1">
      <alignment/>
    </xf>
    <xf numFmtId="0" fontId="1" fillId="19" borderId="15" xfId="0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8" fillId="0" borderId="15" xfId="46" applyFont="1" applyBorder="1" applyAlignment="1">
      <alignment horizontal="left"/>
      <protection/>
    </xf>
    <xf numFmtId="4" fontId="1" fillId="0" borderId="51" xfId="46" applyNumberFormat="1" applyFont="1" applyBorder="1">
      <alignment/>
      <protection/>
    </xf>
    <xf numFmtId="4" fontId="0" fillId="0" borderId="2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1" fillId="0" borderId="52" xfId="46" applyNumberFormat="1" applyFont="1" applyBorder="1">
      <alignment/>
      <protection/>
    </xf>
    <xf numFmtId="4" fontId="0" fillId="0" borderId="30" xfId="0" applyNumberFormat="1" applyFont="1" applyBorder="1" applyAlignment="1">
      <alignment/>
    </xf>
    <xf numFmtId="176" fontId="0" fillId="0" borderId="38" xfId="0" applyNumberFormat="1" applyBorder="1" applyAlignment="1">
      <alignment shrinkToFit="1"/>
    </xf>
    <xf numFmtId="176" fontId="0" fillId="0" borderId="15" xfId="0" applyNumberFormat="1" applyBorder="1" applyAlignment="1">
      <alignment shrinkToFit="1"/>
    </xf>
    <xf numFmtId="176" fontId="0" fillId="33" borderId="15" xfId="0" applyNumberFormat="1" applyFill="1" applyBorder="1" applyAlignment="1">
      <alignment shrinkToFit="1"/>
    </xf>
    <xf numFmtId="176" fontId="0" fillId="0" borderId="45" xfId="0" applyNumberFormat="1" applyBorder="1" applyAlignment="1">
      <alignment/>
    </xf>
    <xf numFmtId="176" fontId="27" fillId="0" borderId="45" xfId="0" applyNumberFormat="1" applyFont="1" applyBorder="1" applyAlignment="1">
      <alignment/>
    </xf>
    <xf numFmtId="176" fontId="0" fillId="33" borderId="45" xfId="0" applyNumberFormat="1" applyFill="1" applyBorder="1" applyAlignment="1">
      <alignment/>
    </xf>
    <xf numFmtId="176" fontId="30" fillId="33" borderId="53" xfId="0" applyNumberFormat="1" applyFont="1" applyFill="1" applyBorder="1" applyAlignment="1">
      <alignment/>
    </xf>
    <xf numFmtId="176" fontId="0" fillId="33" borderId="26" xfId="0" applyNumberFormat="1" applyFill="1" applyBorder="1" applyAlignment="1">
      <alignment/>
    </xf>
    <xf numFmtId="176" fontId="30" fillId="33" borderId="4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0" sqref="U10"/>
    </sheetView>
  </sheetViews>
  <sheetFormatPr defaultColWidth="9.00390625" defaultRowHeight="12.75"/>
  <cols>
    <col min="1" max="1" width="33.375" style="0" customWidth="1"/>
    <col min="2" max="2" width="10.00390625" style="0" customWidth="1"/>
    <col min="3" max="4" width="9.00390625" style="0" customWidth="1"/>
    <col min="5" max="5" width="10.00390625" style="0" customWidth="1"/>
    <col min="6" max="6" width="10.125" style="0" customWidth="1"/>
    <col min="7" max="7" width="9.125" style="0" customWidth="1"/>
    <col min="8" max="8" width="10.00390625" style="0" customWidth="1"/>
    <col min="9" max="9" width="9.125" style="0" customWidth="1"/>
    <col min="10" max="10" width="10.375" style="0" customWidth="1"/>
    <col min="11" max="11" width="9.625" style="0" customWidth="1"/>
    <col min="12" max="12" width="9.75390625" style="0" customWidth="1"/>
    <col min="13" max="13" width="8.625" style="0" customWidth="1"/>
    <col min="14" max="14" width="8.875" style="0" customWidth="1"/>
    <col min="15" max="15" width="9.75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60" t="s">
        <v>64</v>
      </c>
      <c r="O1" s="160"/>
    </row>
    <row r="3" spans="1:15" ht="27" customHeight="1">
      <c r="A3" s="161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2.75">
      <c r="A4" s="163" t="s">
        <v>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ht="9.75" customHeight="1" thickBot="1"/>
    <row r="6" spans="1:15" ht="13.5" thickBot="1">
      <c r="A6" s="182" t="s">
        <v>0</v>
      </c>
      <c r="B6" s="185" t="s">
        <v>1</v>
      </c>
      <c r="C6" s="186"/>
      <c r="D6" s="186"/>
      <c r="E6" s="187"/>
      <c r="F6" s="166" t="s">
        <v>52</v>
      </c>
      <c r="G6" s="167"/>
      <c r="H6" s="167"/>
      <c r="I6" s="167"/>
      <c r="J6" s="168"/>
      <c r="K6" s="169"/>
      <c r="L6" s="166" t="s">
        <v>7</v>
      </c>
      <c r="M6" s="167"/>
      <c r="N6" s="167"/>
      <c r="O6" s="169"/>
    </row>
    <row r="7" spans="1:15" ht="12.75">
      <c r="A7" s="183"/>
      <c r="B7" s="177" t="s">
        <v>76</v>
      </c>
      <c r="C7" s="188" t="s">
        <v>2</v>
      </c>
      <c r="D7" s="190" t="s">
        <v>3</v>
      </c>
      <c r="E7" s="175" t="s">
        <v>77</v>
      </c>
      <c r="F7" s="170" t="s">
        <v>76</v>
      </c>
      <c r="G7" s="172" t="s">
        <v>2</v>
      </c>
      <c r="H7" s="173"/>
      <c r="I7" s="174"/>
      <c r="J7" s="164" t="s">
        <v>3</v>
      </c>
      <c r="K7" s="175" t="s">
        <v>77</v>
      </c>
      <c r="L7" s="177" t="s">
        <v>76</v>
      </c>
      <c r="M7" s="179" t="s">
        <v>2</v>
      </c>
      <c r="N7" s="164" t="s">
        <v>3</v>
      </c>
      <c r="O7" s="175" t="s">
        <v>77</v>
      </c>
    </row>
    <row r="8" spans="1:15" ht="13.5" thickBot="1">
      <c r="A8" s="184"/>
      <c r="B8" s="178"/>
      <c r="C8" s="189"/>
      <c r="D8" s="191"/>
      <c r="E8" s="176"/>
      <c r="F8" s="171"/>
      <c r="G8" s="74" t="s">
        <v>4</v>
      </c>
      <c r="H8" s="1" t="s">
        <v>5</v>
      </c>
      <c r="I8" s="1" t="s">
        <v>6</v>
      </c>
      <c r="J8" s="165"/>
      <c r="K8" s="176"/>
      <c r="L8" s="178"/>
      <c r="M8" s="180"/>
      <c r="N8" s="181"/>
      <c r="O8" s="176"/>
    </row>
    <row r="9" spans="1:15" ht="12.75">
      <c r="A9" s="128" t="s">
        <v>13</v>
      </c>
      <c r="B9" s="14"/>
      <c r="C9" s="68"/>
      <c r="D9" s="40"/>
      <c r="E9" s="14"/>
      <c r="F9" s="73"/>
      <c r="G9" s="75"/>
      <c r="H9" s="4"/>
      <c r="I9" s="4"/>
      <c r="J9" s="41"/>
      <c r="K9" s="23"/>
      <c r="L9" s="24"/>
      <c r="M9" s="33"/>
      <c r="N9" s="40"/>
      <c r="O9" s="24"/>
    </row>
    <row r="10" spans="1:15" ht="12.75">
      <c r="A10" s="61" t="s">
        <v>41</v>
      </c>
      <c r="B10" s="15">
        <v>8536.46</v>
      </c>
      <c r="C10" s="58">
        <v>376.82</v>
      </c>
      <c r="D10" s="32"/>
      <c r="E10" s="15">
        <f>B10+C10-D10</f>
        <v>8913.279999999999</v>
      </c>
      <c r="F10" s="50">
        <v>5948.99</v>
      </c>
      <c r="G10" s="57">
        <v>1159.85</v>
      </c>
      <c r="H10" s="7">
        <v>10000</v>
      </c>
      <c r="I10" s="48"/>
      <c r="J10" s="42">
        <v>8679.1</v>
      </c>
      <c r="K10" s="25">
        <f>F10+G10+H10-J10</f>
        <v>8429.74</v>
      </c>
      <c r="L10" s="15">
        <v>666.64</v>
      </c>
      <c r="M10" s="34"/>
      <c r="N10" s="32"/>
      <c r="O10" s="15">
        <f>L10+M10-N10</f>
        <v>666.64</v>
      </c>
    </row>
    <row r="11" spans="1:15" ht="17.25" customHeight="1" thickBot="1">
      <c r="A11" s="3" t="s">
        <v>12</v>
      </c>
      <c r="B11" s="16">
        <f aca="true" t="shared" si="0" ref="B11:K11">B10</f>
        <v>8536.46</v>
      </c>
      <c r="C11" s="69">
        <f t="shared" si="0"/>
        <v>376.82</v>
      </c>
      <c r="D11" s="28">
        <f t="shared" si="0"/>
        <v>0</v>
      </c>
      <c r="E11" s="16">
        <f t="shared" si="0"/>
        <v>8913.279999999999</v>
      </c>
      <c r="F11" s="69">
        <f t="shared" si="0"/>
        <v>5948.99</v>
      </c>
      <c r="G11" s="69">
        <f t="shared" si="0"/>
        <v>1159.85</v>
      </c>
      <c r="H11" s="6">
        <f t="shared" si="0"/>
        <v>10000</v>
      </c>
      <c r="I11" s="6">
        <f t="shared" si="0"/>
        <v>0</v>
      </c>
      <c r="J11" s="43">
        <f t="shared" si="0"/>
        <v>8679.1</v>
      </c>
      <c r="K11" s="16">
        <f t="shared" si="0"/>
        <v>8429.74</v>
      </c>
      <c r="L11" s="16">
        <f>SUM(L10)</f>
        <v>666.64</v>
      </c>
      <c r="M11" s="35">
        <f>M10</f>
        <v>0</v>
      </c>
      <c r="N11" s="28">
        <f>N10</f>
        <v>0</v>
      </c>
      <c r="O11" s="16">
        <f>O10</f>
        <v>666.64</v>
      </c>
    </row>
    <row r="12" spans="1:15" ht="12.75">
      <c r="A12" s="126" t="s">
        <v>14</v>
      </c>
      <c r="B12" s="17"/>
      <c r="C12" s="50"/>
      <c r="D12" s="27"/>
      <c r="E12" s="17"/>
      <c r="F12" s="72"/>
      <c r="G12" s="72"/>
      <c r="H12" s="8"/>
      <c r="I12" s="8" t="s">
        <v>11</v>
      </c>
      <c r="J12" s="44"/>
      <c r="K12" s="19"/>
      <c r="L12" s="17"/>
      <c r="M12" s="36"/>
      <c r="N12" s="27"/>
      <c r="O12" s="17"/>
    </row>
    <row r="13" spans="1:15" ht="12.75" customHeight="1">
      <c r="A13" s="62" t="s">
        <v>50</v>
      </c>
      <c r="B13" s="15">
        <v>3542.72</v>
      </c>
      <c r="C13" s="70">
        <v>301.05</v>
      </c>
      <c r="D13" s="30">
        <v>189.04</v>
      </c>
      <c r="E13" s="18">
        <f>B13+C13-D13</f>
        <v>3654.73</v>
      </c>
      <c r="F13" s="152">
        <v>61690.9</v>
      </c>
      <c r="G13" s="153">
        <v>12330.64</v>
      </c>
      <c r="H13" s="154">
        <v>24765.11</v>
      </c>
      <c r="I13" s="154"/>
      <c r="J13" s="155">
        <v>21777.44</v>
      </c>
      <c r="K13" s="156">
        <f>SUM(F13:I13)-J13</f>
        <v>77009.21</v>
      </c>
      <c r="L13" s="15">
        <v>3253.42</v>
      </c>
      <c r="M13" s="37">
        <v>100</v>
      </c>
      <c r="N13" s="30"/>
      <c r="O13" s="17">
        <f>SUM(L13:M13)-N13</f>
        <v>3353.42</v>
      </c>
    </row>
    <row r="14" spans="1:15" ht="12.75">
      <c r="A14" s="63" t="s">
        <v>9</v>
      </c>
      <c r="B14" s="15">
        <v>4621.46</v>
      </c>
      <c r="C14" s="71">
        <v>234.66</v>
      </c>
      <c r="D14" s="31">
        <v>506.55</v>
      </c>
      <c r="E14" s="18">
        <f>B14+C14-D14</f>
        <v>4349.57</v>
      </c>
      <c r="F14" s="152">
        <v>46614.7</v>
      </c>
      <c r="G14" s="157">
        <v>20546.09</v>
      </c>
      <c r="H14" s="158">
        <v>18915.51</v>
      </c>
      <c r="I14" s="158">
        <v>3149.64</v>
      </c>
      <c r="J14" s="159">
        <v>64459.49</v>
      </c>
      <c r="K14" s="156">
        <f>SUM(F14:I14)-J14</f>
        <v>24766.44999999999</v>
      </c>
      <c r="L14" s="15">
        <v>3220</v>
      </c>
      <c r="M14" s="38"/>
      <c r="N14" s="31">
        <v>3020.19</v>
      </c>
      <c r="O14" s="17">
        <f>SUM(L14:M14)-N14</f>
        <v>199.80999999999995</v>
      </c>
    </row>
    <row r="15" spans="1:15" ht="12.75">
      <c r="A15" s="63" t="s">
        <v>10</v>
      </c>
      <c r="B15" s="15">
        <v>456.38</v>
      </c>
      <c r="C15" s="71"/>
      <c r="D15" s="31">
        <v>456.38</v>
      </c>
      <c r="E15" s="18"/>
      <c r="F15" s="152">
        <v>14.81</v>
      </c>
      <c r="G15" s="157"/>
      <c r="H15" s="158"/>
      <c r="I15" s="158"/>
      <c r="J15" s="159"/>
      <c r="K15" s="156">
        <f>SUM(F15:I15)-J15</f>
        <v>14.81</v>
      </c>
      <c r="L15" s="15">
        <v>1.4</v>
      </c>
      <c r="M15" s="38"/>
      <c r="N15" s="31"/>
      <c r="O15" s="17">
        <f>SUM(L15:M15)-N15</f>
        <v>1.4</v>
      </c>
    </row>
    <row r="16" spans="1:15" ht="12.75">
      <c r="A16" s="63" t="s">
        <v>23</v>
      </c>
      <c r="B16" s="15">
        <v>3174.88</v>
      </c>
      <c r="C16" s="71">
        <v>141</v>
      </c>
      <c r="D16" s="31">
        <v>9.79</v>
      </c>
      <c r="E16" s="15">
        <f>B16+C16-D16</f>
        <v>3306.09</v>
      </c>
      <c r="F16" s="25">
        <v>7946.23</v>
      </c>
      <c r="G16" s="71">
        <v>412.07</v>
      </c>
      <c r="H16" s="10">
        <v>10791.49</v>
      </c>
      <c r="I16" s="10">
        <v>33</v>
      </c>
      <c r="J16" s="45">
        <v>2072.31</v>
      </c>
      <c r="K16" s="17">
        <f>SUM(F16:I16)-J16</f>
        <v>17110.48</v>
      </c>
      <c r="L16" s="15">
        <v>31.39</v>
      </c>
      <c r="M16" s="38"/>
      <c r="N16" s="31"/>
      <c r="O16" s="17">
        <f>SUM(L16:M16)-N16</f>
        <v>31.39</v>
      </c>
    </row>
    <row r="17" spans="1:15" ht="12.75">
      <c r="A17" s="63" t="s">
        <v>51</v>
      </c>
      <c r="B17" s="15">
        <v>1640.81</v>
      </c>
      <c r="C17" s="71">
        <v>100</v>
      </c>
      <c r="D17" s="31"/>
      <c r="E17" s="15">
        <f>B17+C17-D17</f>
        <v>1740.81</v>
      </c>
      <c r="F17" s="25">
        <v>3260.1</v>
      </c>
      <c r="G17" s="71">
        <v>203.2</v>
      </c>
      <c r="H17" s="10">
        <v>1300</v>
      </c>
      <c r="I17" s="10"/>
      <c r="J17" s="45">
        <v>2314</v>
      </c>
      <c r="K17" s="17">
        <f>SUM(F17:I17)-J17</f>
        <v>2449.2999999999993</v>
      </c>
      <c r="L17" s="15">
        <v>609.76</v>
      </c>
      <c r="M17" s="38">
        <v>97.53</v>
      </c>
      <c r="N17" s="31">
        <v>170</v>
      </c>
      <c r="O17" s="17">
        <f>SUM(L17:M17)-N17</f>
        <v>537.29</v>
      </c>
    </row>
    <row r="18" spans="1:15" ht="16.5" customHeight="1" thickBot="1">
      <c r="A18" s="3" t="s">
        <v>12</v>
      </c>
      <c r="B18" s="16">
        <f aca="true" t="shared" si="1" ref="B18:O18">SUM(B13:B17)</f>
        <v>13436.249999999998</v>
      </c>
      <c r="C18" s="69">
        <f t="shared" si="1"/>
        <v>776.71</v>
      </c>
      <c r="D18" s="28">
        <f t="shared" si="1"/>
        <v>1161.76</v>
      </c>
      <c r="E18" s="16">
        <f t="shared" si="1"/>
        <v>13051.199999999999</v>
      </c>
      <c r="F18" s="69">
        <f t="shared" si="1"/>
        <v>119526.74</v>
      </c>
      <c r="G18" s="69">
        <f t="shared" si="1"/>
        <v>33491.99999999999</v>
      </c>
      <c r="H18" s="6">
        <f t="shared" si="1"/>
        <v>55772.10999999999</v>
      </c>
      <c r="I18" s="6">
        <f t="shared" si="1"/>
        <v>3182.64</v>
      </c>
      <c r="J18" s="49">
        <f t="shared" si="1"/>
        <v>90623.23999999999</v>
      </c>
      <c r="K18" s="117">
        <f t="shared" si="1"/>
        <v>121350.25</v>
      </c>
      <c r="L18" s="16">
        <f t="shared" si="1"/>
        <v>7115.97</v>
      </c>
      <c r="M18" s="35">
        <f t="shared" si="1"/>
        <v>197.53</v>
      </c>
      <c r="N18" s="28">
        <f t="shared" si="1"/>
        <v>3190.19</v>
      </c>
      <c r="O18" s="16">
        <f t="shared" si="1"/>
        <v>4123.3099999999995</v>
      </c>
    </row>
    <row r="19" spans="1:15" ht="12.75">
      <c r="A19" s="127" t="s">
        <v>15</v>
      </c>
      <c r="B19" s="19"/>
      <c r="C19" s="39"/>
      <c r="D19" s="29"/>
      <c r="E19" s="19"/>
      <c r="F19" s="19"/>
      <c r="G19" s="39"/>
      <c r="H19" s="7"/>
      <c r="I19" s="7"/>
      <c r="J19" s="42"/>
      <c r="K19" s="19"/>
      <c r="L19" s="19"/>
      <c r="M19" s="39"/>
      <c r="N19" s="29"/>
      <c r="O19" s="19"/>
    </row>
    <row r="20" spans="1:15" ht="12.75">
      <c r="A20" s="64" t="s">
        <v>42</v>
      </c>
      <c r="B20" s="17">
        <v>882.75</v>
      </c>
      <c r="C20" s="113">
        <v>15.98</v>
      </c>
      <c r="D20" s="7">
        <v>57.72</v>
      </c>
      <c r="E20" s="17">
        <f aca="true" t="shared" si="2" ref="E20:E30">SUM(B20:C20)-D20</f>
        <v>841.01</v>
      </c>
      <c r="F20" s="17">
        <v>2116.2</v>
      </c>
      <c r="G20" s="113">
        <v>1114.6</v>
      </c>
      <c r="H20" s="7">
        <v>1800</v>
      </c>
      <c r="I20" s="7"/>
      <c r="J20" s="111">
        <v>2468.02</v>
      </c>
      <c r="K20" s="17">
        <f>SUM(F20:I20)-J20</f>
        <v>2562.7799999999993</v>
      </c>
      <c r="L20" s="17">
        <v>264.56</v>
      </c>
      <c r="M20" s="113"/>
      <c r="N20" s="7">
        <v>80</v>
      </c>
      <c r="O20" s="17">
        <f>SUM(L20:M20)-N20</f>
        <v>184.56</v>
      </c>
    </row>
    <row r="21" spans="1:15" ht="12.75">
      <c r="A21" s="11" t="s">
        <v>16</v>
      </c>
      <c r="B21" s="15">
        <v>14.79</v>
      </c>
      <c r="C21" s="114">
        <v>202.28</v>
      </c>
      <c r="D21" s="5">
        <v>199.69</v>
      </c>
      <c r="E21" s="15">
        <f t="shared" si="2"/>
        <v>17.379999999999995</v>
      </c>
      <c r="F21" s="15">
        <v>15.26</v>
      </c>
      <c r="G21" s="114">
        <v>181.8</v>
      </c>
      <c r="H21" s="5">
        <v>500</v>
      </c>
      <c r="I21" s="5">
        <v>110</v>
      </c>
      <c r="J21" s="112">
        <v>779.11</v>
      </c>
      <c r="K21" s="17">
        <f aca="true" t="shared" si="3" ref="K21:K30">SUM(F21:I21)-J21</f>
        <v>27.949999999999932</v>
      </c>
      <c r="L21" s="15">
        <v>105.71</v>
      </c>
      <c r="M21" s="114"/>
      <c r="N21" s="5"/>
      <c r="O21" s="15">
        <f aca="true" t="shared" si="4" ref="O21:O29">SUM(L21:M21)-N21</f>
        <v>105.71</v>
      </c>
    </row>
    <row r="22" spans="1:15" ht="12.75">
      <c r="A22" s="11" t="s">
        <v>43</v>
      </c>
      <c r="B22" s="15">
        <v>2645.57</v>
      </c>
      <c r="C22" s="114">
        <v>12.36</v>
      </c>
      <c r="D22" s="5">
        <v>926.29</v>
      </c>
      <c r="E22" s="15">
        <f t="shared" si="2"/>
        <v>1731.6400000000003</v>
      </c>
      <c r="F22" s="15">
        <v>2393.62</v>
      </c>
      <c r="G22" s="114">
        <v>3697.37</v>
      </c>
      <c r="H22" s="5">
        <v>3833.95</v>
      </c>
      <c r="I22" s="5">
        <v>19.06</v>
      </c>
      <c r="J22" s="112">
        <v>7731.84</v>
      </c>
      <c r="K22" s="17">
        <f t="shared" si="3"/>
        <v>2212.159999999998</v>
      </c>
      <c r="L22" s="15">
        <v>515.99</v>
      </c>
      <c r="M22" s="114"/>
      <c r="N22" s="5">
        <v>365</v>
      </c>
      <c r="O22" s="15">
        <f t="shared" si="4"/>
        <v>150.99</v>
      </c>
    </row>
    <row r="23" spans="1:15" ht="12.75">
      <c r="A23" s="11" t="s">
        <v>44</v>
      </c>
      <c r="B23" s="15">
        <v>1388.83</v>
      </c>
      <c r="C23" s="114"/>
      <c r="D23" s="5">
        <v>94.5</v>
      </c>
      <c r="E23" s="15">
        <f t="shared" si="2"/>
        <v>1294.33</v>
      </c>
      <c r="F23" s="15">
        <v>1394.48</v>
      </c>
      <c r="G23" s="114">
        <v>5466.3</v>
      </c>
      <c r="H23" s="5">
        <v>519</v>
      </c>
      <c r="I23" s="5">
        <v>874.59</v>
      </c>
      <c r="J23" s="112">
        <v>6316.43</v>
      </c>
      <c r="K23" s="17">
        <f t="shared" si="3"/>
        <v>1937.9400000000005</v>
      </c>
      <c r="L23" s="15">
        <v>242.61</v>
      </c>
      <c r="M23" s="114"/>
      <c r="N23" s="5"/>
      <c r="O23" s="15">
        <f t="shared" si="4"/>
        <v>242.61</v>
      </c>
    </row>
    <row r="24" spans="1:15" ht="12.75">
      <c r="A24" s="11" t="s">
        <v>45</v>
      </c>
      <c r="B24" s="15">
        <v>497.32</v>
      </c>
      <c r="C24" s="114">
        <v>6.24</v>
      </c>
      <c r="D24" s="5"/>
      <c r="E24" s="15">
        <f t="shared" si="2"/>
        <v>503.56</v>
      </c>
      <c r="F24" s="15">
        <v>106.21</v>
      </c>
      <c r="G24" s="114">
        <v>30.29</v>
      </c>
      <c r="H24" s="5"/>
      <c r="I24" s="5">
        <v>540</v>
      </c>
      <c r="J24" s="112">
        <v>540</v>
      </c>
      <c r="K24" s="17">
        <f t="shared" si="3"/>
        <v>136.5</v>
      </c>
      <c r="L24" s="15">
        <v>308</v>
      </c>
      <c r="M24" s="114"/>
      <c r="N24" s="5"/>
      <c r="O24" s="15">
        <f t="shared" si="4"/>
        <v>308</v>
      </c>
    </row>
    <row r="25" spans="1:15" ht="12.75">
      <c r="A25" s="11" t="s">
        <v>46</v>
      </c>
      <c r="B25" s="15">
        <v>4945.43</v>
      </c>
      <c r="C25" s="114">
        <v>792.91</v>
      </c>
      <c r="D25" s="5">
        <v>300</v>
      </c>
      <c r="E25" s="15">
        <f t="shared" si="2"/>
        <v>5438.34</v>
      </c>
      <c r="F25" s="15">
        <v>684.34</v>
      </c>
      <c r="G25" s="114">
        <v>1196.62</v>
      </c>
      <c r="H25" s="5">
        <v>786.43</v>
      </c>
      <c r="I25" s="5">
        <v>300</v>
      </c>
      <c r="J25" s="112">
        <v>2017.58</v>
      </c>
      <c r="K25" s="17">
        <f t="shared" si="3"/>
        <v>949.81</v>
      </c>
      <c r="L25" s="15">
        <v>353.91</v>
      </c>
      <c r="M25" s="114"/>
      <c r="N25" s="5"/>
      <c r="O25" s="15">
        <f t="shared" si="4"/>
        <v>353.91</v>
      </c>
    </row>
    <row r="26" spans="1:15" ht="12.75">
      <c r="A26" s="11" t="s">
        <v>47</v>
      </c>
      <c r="B26" s="15">
        <v>298.37</v>
      </c>
      <c r="C26" s="114">
        <v>1.11</v>
      </c>
      <c r="D26" s="5"/>
      <c r="E26" s="15">
        <f t="shared" si="2"/>
        <v>299.48</v>
      </c>
      <c r="F26" s="15">
        <v>76.32</v>
      </c>
      <c r="G26" s="114">
        <v>175.72</v>
      </c>
      <c r="H26" s="5">
        <v>75.95</v>
      </c>
      <c r="I26" s="5"/>
      <c r="J26" s="112">
        <v>298.03</v>
      </c>
      <c r="K26" s="17">
        <f t="shared" si="3"/>
        <v>29.960000000000036</v>
      </c>
      <c r="L26" s="15">
        <v>37.83</v>
      </c>
      <c r="M26" s="114"/>
      <c r="N26" s="5"/>
      <c r="O26" s="15">
        <f t="shared" si="4"/>
        <v>37.83</v>
      </c>
    </row>
    <row r="27" spans="1:15" ht="12.75">
      <c r="A27" s="11" t="s">
        <v>17</v>
      </c>
      <c r="B27" s="15">
        <v>325.8</v>
      </c>
      <c r="C27" s="114"/>
      <c r="D27" s="5"/>
      <c r="E27" s="15">
        <f t="shared" si="2"/>
        <v>325.8</v>
      </c>
      <c r="F27" s="15">
        <v>400.58</v>
      </c>
      <c r="G27" s="114">
        <v>858.57</v>
      </c>
      <c r="H27" s="5">
        <v>1300</v>
      </c>
      <c r="I27" s="5"/>
      <c r="J27" s="112">
        <v>1819.1</v>
      </c>
      <c r="K27" s="17">
        <f t="shared" si="3"/>
        <v>740.0500000000002</v>
      </c>
      <c r="L27" s="15">
        <v>153.63</v>
      </c>
      <c r="M27" s="114"/>
      <c r="N27" s="5"/>
      <c r="O27" s="15">
        <f t="shared" si="4"/>
        <v>153.63</v>
      </c>
    </row>
    <row r="28" spans="1:15" ht="12.75">
      <c r="A28" s="11" t="s">
        <v>62</v>
      </c>
      <c r="B28" s="15">
        <v>1119.91</v>
      </c>
      <c r="C28" s="114">
        <v>1387.71</v>
      </c>
      <c r="D28" s="5">
        <v>64</v>
      </c>
      <c r="E28" s="15">
        <f t="shared" si="2"/>
        <v>2443.62</v>
      </c>
      <c r="F28" s="15">
        <v>5341.51</v>
      </c>
      <c r="G28" s="114">
        <v>2389.29</v>
      </c>
      <c r="H28" s="5">
        <v>911.97</v>
      </c>
      <c r="I28" s="5">
        <v>100</v>
      </c>
      <c r="J28" s="112">
        <v>5104.77</v>
      </c>
      <c r="K28" s="17">
        <f t="shared" si="3"/>
        <v>3638</v>
      </c>
      <c r="L28" s="15">
        <v>432.19</v>
      </c>
      <c r="M28" s="114">
        <v>150</v>
      </c>
      <c r="N28" s="5"/>
      <c r="O28" s="15">
        <f t="shared" si="4"/>
        <v>582.19</v>
      </c>
    </row>
    <row r="29" spans="1:15" ht="12.75">
      <c r="A29" s="12" t="s">
        <v>48</v>
      </c>
      <c r="B29" s="15">
        <v>455.82</v>
      </c>
      <c r="C29" s="114">
        <v>323.33</v>
      </c>
      <c r="D29" s="5">
        <v>300</v>
      </c>
      <c r="E29" s="15">
        <f t="shared" si="2"/>
        <v>479.15</v>
      </c>
      <c r="F29" s="15">
        <v>1608.2300000000005</v>
      </c>
      <c r="G29" s="114">
        <v>462.16</v>
      </c>
      <c r="H29" s="5">
        <v>650</v>
      </c>
      <c r="I29" s="5">
        <v>300</v>
      </c>
      <c r="J29" s="112">
        <v>972.77</v>
      </c>
      <c r="K29" s="17">
        <f t="shared" si="3"/>
        <v>2047.6200000000003</v>
      </c>
      <c r="L29" s="15">
        <v>120</v>
      </c>
      <c r="M29" s="114"/>
      <c r="N29" s="5"/>
      <c r="O29" s="15">
        <f t="shared" si="4"/>
        <v>120</v>
      </c>
    </row>
    <row r="30" spans="1:15" ht="12.75">
      <c r="A30" s="116" t="s">
        <v>74</v>
      </c>
      <c r="B30" s="15"/>
      <c r="C30" s="114">
        <v>9100</v>
      </c>
      <c r="D30" s="5"/>
      <c r="E30" s="15">
        <f t="shared" si="2"/>
        <v>9100</v>
      </c>
      <c r="F30" s="15"/>
      <c r="G30" s="114"/>
      <c r="H30" s="5">
        <v>2000</v>
      </c>
      <c r="I30" s="5"/>
      <c r="J30" s="32"/>
      <c r="K30" s="17">
        <f t="shared" si="3"/>
        <v>2000</v>
      </c>
      <c r="L30" s="15"/>
      <c r="M30" s="114"/>
      <c r="N30" s="32"/>
      <c r="O30" s="15"/>
    </row>
    <row r="31" spans="1:15" ht="15.75" customHeight="1" thickBot="1">
      <c r="A31" s="115" t="s">
        <v>12</v>
      </c>
      <c r="B31" s="51">
        <f>SUM(B20:B30)</f>
        <v>12574.59</v>
      </c>
      <c r="C31" s="130">
        <f aca="true" t="shared" si="5" ref="C31:O31">SUM(C20:C30)</f>
        <v>11841.92</v>
      </c>
      <c r="D31" s="129">
        <f t="shared" si="5"/>
        <v>1942.1999999999998</v>
      </c>
      <c r="E31" s="51">
        <f t="shared" si="5"/>
        <v>22474.309999999998</v>
      </c>
      <c r="F31" s="51">
        <f t="shared" si="5"/>
        <v>14136.75</v>
      </c>
      <c r="G31" s="131">
        <f t="shared" si="5"/>
        <v>15572.719999999998</v>
      </c>
      <c r="H31" s="132">
        <f t="shared" si="5"/>
        <v>12377.3</v>
      </c>
      <c r="I31" s="132">
        <f t="shared" si="5"/>
        <v>2243.65</v>
      </c>
      <c r="J31" s="129">
        <f t="shared" si="5"/>
        <v>28047.65</v>
      </c>
      <c r="K31" s="51">
        <f t="shared" si="5"/>
        <v>16282.769999999999</v>
      </c>
      <c r="L31" s="51">
        <f t="shared" si="5"/>
        <v>2534.43</v>
      </c>
      <c r="M31" s="131">
        <f t="shared" si="5"/>
        <v>150</v>
      </c>
      <c r="N31" s="129">
        <f t="shared" si="5"/>
        <v>445</v>
      </c>
      <c r="O31" s="51">
        <f t="shared" si="5"/>
        <v>2239.43</v>
      </c>
    </row>
    <row r="32" spans="1:15" ht="12.75">
      <c r="A32" s="127" t="s">
        <v>29</v>
      </c>
      <c r="B32" s="17"/>
      <c r="C32" s="50"/>
      <c r="D32" s="27"/>
      <c r="E32" s="17"/>
      <c r="F32" s="50"/>
      <c r="G32" s="50"/>
      <c r="H32" s="7"/>
      <c r="I32" s="7"/>
      <c r="J32" s="42"/>
      <c r="K32" s="17"/>
      <c r="L32" s="17"/>
      <c r="M32" s="36"/>
      <c r="N32" s="27"/>
      <c r="O32" s="17"/>
    </row>
    <row r="33" spans="1:16" ht="12.75">
      <c r="A33" s="12" t="s">
        <v>49</v>
      </c>
      <c r="B33" s="18">
        <v>1395.67</v>
      </c>
      <c r="C33" s="58"/>
      <c r="D33" s="60"/>
      <c r="E33" s="15">
        <f>SUM(B33:C33)-D33</f>
        <v>1395.67</v>
      </c>
      <c r="F33" s="58">
        <v>1605.13</v>
      </c>
      <c r="G33" s="58">
        <v>397.3</v>
      </c>
      <c r="H33" s="5">
        <v>2040.89</v>
      </c>
      <c r="I33" s="5"/>
      <c r="J33" s="46">
        <v>1819.2</v>
      </c>
      <c r="K33" s="25">
        <f>(F33+G33+H33+I33-J33)</f>
        <v>2224.12</v>
      </c>
      <c r="L33" s="15">
        <v>978.91</v>
      </c>
      <c r="M33" s="34">
        <v>277.29</v>
      </c>
      <c r="N33" s="32"/>
      <c r="O33" s="15">
        <f>L33+M33-N33</f>
        <v>1256.2</v>
      </c>
      <c r="P33" s="59"/>
    </row>
    <row r="34" spans="1:15" ht="15.75" customHeight="1" thickBot="1">
      <c r="A34" s="3" t="s">
        <v>12</v>
      </c>
      <c r="B34" s="16">
        <f aca="true" t="shared" si="6" ref="B34:O34">B33</f>
        <v>1395.67</v>
      </c>
      <c r="C34" s="69">
        <f t="shared" si="6"/>
        <v>0</v>
      </c>
      <c r="D34" s="28">
        <f t="shared" si="6"/>
        <v>0</v>
      </c>
      <c r="E34" s="16">
        <f t="shared" si="6"/>
        <v>1395.67</v>
      </c>
      <c r="F34" s="69">
        <f t="shared" si="6"/>
        <v>1605.13</v>
      </c>
      <c r="G34" s="148">
        <f t="shared" si="6"/>
        <v>397.3</v>
      </c>
      <c r="H34" s="149">
        <f t="shared" si="6"/>
        <v>2040.89</v>
      </c>
      <c r="I34" s="149">
        <f t="shared" si="6"/>
        <v>0</v>
      </c>
      <c r="J34" s="150">
        <f t="shared" si="6"/>
        <v>1819.2</v>
      </c>
      <c r="K34" s="151">
        <f t="shared" si="6"/>
        <v>2224.12</v>
      </c>
      <c r="L34" s="16">
        <f t="shared" si="6"/>
        <v>978.91</v>
      </c>
      <c r="M34" s="35">
        <f t="shared" si="6"/>
        <v>277.29</v>
      </c>
      <c r="N34" s="28">
        <f t="shared" si="6"/>
        <v>0</v>
      </c>
      <c r="O34" s="16">
        <f t="shared" si="6"/>
        <v>1256.2</v>
      </c>
    </row>
    <row r="35" spans="1:15" ht="13.5" thickBot="1">
      <c r="A35" s="126" t="s">
        <v>18</v>
      </c>
      <c r="B35" s="72"/>
      <c r="C35" s="94"/>
      <c r="D35" s="44"/>
      <c r="E35" s="121"/>
      <c r="F35" s="19"/>
      <c r="G35" s="72"/>
      <c r="H35" s="8"/>
      <c r="I35" s="8"/>
      <c r="J35" s="44"/>
      <c r="K35" s="121"/>
      <c r="L35" s="19"/>
      <c r="M35" s="94"/>
      <c r="N35" s="44"/>
      <c r="O35" s="121"/>
    </row>
    <row r="36" spans="1:15" ht="12.75">
      <c r="A36" s="66" t="s">
        <v>73</v>
      </c>
      <c r="B36" s="125">
        <v>918</v>
      </c>
      <c r="C36" s="120">
        <v>325</v>
      </c>
      <c r="D36" s="119">
        <v>219</v>
      </c>
      <c r="E36" s="124">
        <f>B36+C36-D36</f>
        <v>1024</v>
      </c>
      <c r="F36" s="125">
        <v>1076</v>
      </c>
      <c r="G36" s="138">
        <v>2200</v>
      </c>
      <c r="H36" s="119">
        <v>1380</v>
      </c>
      <c r="I36" s="119">
        <v>46</v>
      </c>
      <c r="J36" s="120">
        <v>3380</v>
      </c>
      <c r="K36" s="57">
        <f>F36+G36+H36+I36-J36</f>
        <v>1322</v>
      </c>
      <c r="L36" s="125">
        <v>380</v>
      </c>
      <c r="M36" s="118">
        <v>18</v>
      </c>
      <c r="N36" s="120"/>
      <c r="O36" s="20">
        <f>L36+M36-N36</f>
        <v>398</v>
      </c>
    </row>
    <row r="37" spans="1:15" ht="12.75">
      <c r="A37" s="65" t="s">
        <v>19</v>
      </c>
      <c r="B37" s="91">
        <v>567</v>
      </c>
      <c r="C37" s="135">
        <v>66</v>
      </c>
      <c r="D37" s="136">
        <v>41</v>
      </c>
      <c r="E37" s="21">
        <f aca="true" t="shared" si="7" ref="E37:E54">B37+C37-D37</f>
        <v>592</v>
      </c>
      <c r="F37" s="91">
        <v>1164</v>
      </c>
      <c r="G37" s="135">
        <v>1635</v>
      </c>
      <c r="H37" s="56">
        <v>1298</v>
      </c>
      <c r="I37" s="56"/>
      <c r="J37" s="90">
        <v>2575</v>
      </c>
      <c r="K37" s="92">
        <f aca="true" t="shared" si="8" ref="K37:K58">F37+G37+H37+I37-J37</f>
        <v>1522</v>
      </c>
      <c r="L37" s="91">
        <v>160</v>
      </c>
      <c r="M37" s="77"/>
      <c r="N37" s="90"/>
      <c r="O37" s="21">
        <f aca="true" t="shared" si="9" ref="O37:O53">L37+M37-N37</f>
        <v>160</v>
      </c>
    </row>
    <row r="38" spans="1:15" ht="12.75">
      <c r="A38" s="66" t="s">
        <v>63</v>
      </c>
      <c r="B38" s="91">
        <v>606.347</v>
      </c>
      <c r="C38" s="135">
        <v>128.956</v>
      </c>
      <c r="D38" s="136">
        <v>47.587</v>
      </c>
      <c r="E38" s="21">
        <f t="shared" si="7"/>
        <v>687.716</v>
      </c>
      <c r="F38" s="91">
        <v>585.05248</v>
      </c>
      <c r="G38" s="135">
        <v>1371.536</v>
      </c>
      <c r="H38" s="56"/>
      <c r="I38" s="56"/>
      <c r="J38" s="90">
        <v>1211.493</v>
      </c>
      <c r="K38" s="92">
        <f t="shared" si="8"/>
        <v>745.09548</v>
      </c>
      <c r="L38" s="91"/>
      <c r="M38" s="77"/>
      <c r="N38" s="90"/>
      <c r="O38" s="21">
        <f t="shared" si="9"/>
        <v>0</v>
      </c>
    </row>
    <row r="39" spans="1:15" ht="12.75">
      <c r="A39" s="65" t="s">
        <v>53</v>
      </c>
      <c r="B39" s="91">
        <v>2140.26</v>
      </c>
      <c r="C39" s="135">
        <v>2454.4</v>
      </c>
      <c r="D39" s="136">
        <v>2752.3</v>
      </c>
      <c r="E39" s="21">
        <f t="shared" si="7"/>
        <v>1842.3599999999997</v>
      </c>
      <c r="F39" s="91">
        <v>1054.12</v>
      </c>
      <c r="G39" s="135">
        <v>4090.94</v>
      </c>
      <c r="H39" s="56"/>
      <c r="I39" s="56">
        <v>2298.81</v>
      </c>
      <c r="J39" s="90">
        <v>6228.33</v>
      </c>
      <c r="K39" s="92">
        <f t="shared" si="8"/>
        <v>1215.539999999999</v>
      </c>
      <c r="L39" s="91">
        <v>238.79</v>
      </c>
      <c r="M39" s="77"/>
      <c r="N39" s="90">
        <v>77.16</v>
      </c>
      <c r="O39" s="21">
        <f t="shared" si="9"/>
        <v>161.63</v>
      </c>
    </row>
    <row r="40" spans="1:15" ht="12.75">
      <c r="A40" s="65" t="s">
        <v>20</v>
      </c>
      <c r="B40" s="91">
        <v>257.49</v>
      </c>
      <c r="C40" s="135">
        <v>50.6</v>
      </c>
      <c r="D40" s="136">
        <v>19.02</v>
      </c>
      <c r="E40" s="21">
        <f t="shared" si="7"/>
        <v>289.07000000000005</v>
      </c>
      <c r="F40" s="91">
        <v>355.08</v>
      </c>
      <c r="G40" s="135">
        <v>655.6</v>
      </c>
      <c r="H40" s="56"/>
      <c r="I40" s="56"/>
      <c r="J40" s="90">
        <v>584.55</v>
      </c>
      <c r="K40" s="92">
        <f t="shared" si="8"/>
        <v>426.1300000000001</v>
      </c>
      <c r="L40" s="91">
        <v>83.18</v>
      </c>
      <c r="M40" s="77">
        <v>4.35</v>
      </c>
      <c r="N40" s="90"/>
      <c r="O40" s="21">
        <f t="shared" si="9"/>
        <v>87.53</v>
      </c>
    </row>
    <row r="41" spans="1:15" ht="12.75">
      <c r="A41" s="88" t="s">
        <v>54</v>
      </c>
      <c r="B41" s="91">
        <v>288.38</v>
      </c>
      <c r="C41" s="135">
        <v>73.65</v>
      </c>
      <c r="D41" s="136">
        <v>46.34</v>
      </c>
      <c r="E41" s="21">
        <f t="shared" si="7"/>
        <v>315.68999999999994</v>
      </c>
      <c r="F41" s="91">
        <v>593.43</v>
      </c>
      <c r="G41" s="135">
        <v>1992.82</v>
      </c>
      <c r="H41" s="56"/>
      <c r="I41" s="56"/>
      <c r="J41" s="90">
        <v>1898.38</v>
      </c>
      <c r="K41" s="92">
        <f t="shared" si="8"/>
        <v>687.8699999999999</v>
      </c>
      <c r="L41" s="91">
        <v>625.01</v>
      </c>
      <c r="M41" s="77"/>
      <c r="N41" s="90"/>
      <c r="O41" s="21">
        <f t="shared" si="9"/>
        <v>625.01</v>
      </c>
    </row>
    <row r="42" spans="1:15" ht="12.75">
      <c r="A42" s="65" t="s">
        <v>27</v>
      </c>
      <c r="B42" s="91">
        <v>1717.54</v>
      </c>
      <c r="C42" s="135">
        <v>82.8</v>
      </c>
      <c r="D42" s="136">
        <v>60.94</v>
      </c>
      <c r="E42" s="20">
        <f t="shared" si="7"/>
        <v>1739.3999999999999</v>
      </c>
      <c r="F42" s="91">
        <v>416.81</v>
      </c>
      <c r="G42" s="135">
        <v>347.99</v>
      </c>
      <c r="H42" s="56"/>
      <c r="I42" s="56"/>
      <c r="J42" s="90">
        <v>357.25</v>
      </c>
      <c r="K42" s="57">
        <f t="shared" si="8"/>
        <v>407.54999999999995</v>
      </c>
      <c r="L42" s="91">
        <v>373.34</v>
      </c>
      <c r="M42" s="77">
        <v>1.23</v>
      </c>
      <c r="N42" s="90"/>
      <c r="O42" s="20">
        <f t="shared" si="9"/>
        <v>374.57</v>
      </c>
    </row>
    <row r="43" spans="1:15" ht="12.75">
      <c r="A43" s="133" t="s">
        <v>78</v>
      </c>
      <c r="B43" s="91">
        <v>213.11</v>
      </c>
      <c r="C43" s="135">
        <v>314.75</v>
      </c>
      <c r="D43" s="136">
        <v>341.21</v>
      </c>
      <c r="E43" s="20">
        <f t="shared" si="7"/>
        <v>186.65000000000003</v>
      </c>
      <c r="F43" s="91">
        <v>323.07</v>
      </c>
      <c r="G43" s="135">
        <v>2181.15</v>
      </c>
      <c r="H43" s="56"/>
      <c r="I43" s="56">
        <v>300</v>
      </c>
      <c r="J43" s="90">
        <v>2163.88</v>
      </c>
      <c r="K43" s="92">
        <f t="shared" si="8"/>
        <v>640.3400000000001</v>
      </c>
      <c r="L43" s="91"/>
      <c r="M43" s="77"/>
      <c r="N43" s="90"/>
      <c r="O43" s="20">
        <f t="shared" si="9"/>
        <v>0</v>
      </c>
    </row>
    <row r="44" spans="1:15" ht="12.75">
      <c r="A44" s="65" t="s">
        <v>38</v>
      </c>
      <c r="B44" s="91">
        <v>686.17365</v>
      </c>
      <c r="C44" s="135">
        <v>69.73875</v>
      </c>
      <c r="D44" s="136">
        <v>57.81156</v>
      </c>
      <c r="E44" s="21">
        <f t="shared" si="7"/>
        <v>698.10084</v>
      </c>
      <c r="F44" s="91">
        <v>420.58565</v>
      </c>
      <c r="G44" s="135">
        <v>501.65</v>
      </c>
      <c r="H44" s="56"/>
      <c r="I44" s="56"/>
      <c r="J44" s="90">
        <v>392</v>
      </c>
      <c r="K44" s="92">
        <f t="shared" si="8"/>
        <v>530.23565</v>
      </c>
      <c r="L44" s="91">
        <v>250.02711</v>
      </c>
      <c r="M44" s="77">
        <v>20</v>
      </c>
      <c r="N44" s="90"/>
      <c r="O44" s="21">
        <f t="shared" si="9"/>
        <v>270.02711</v>
      </c>
    </row>
    <row r="45" spans="1:15" ht="12.75">
      <c r="A45" s="65" t="s">
        <v>39</v>
      </c>
      <c r="B45" s="91">
        <v>1202.39</v>
      </c>
      <c r="C45" s="135">
        <v>319.01</v>
      </c>
      <c r="D45" s="136">
        <v>230.02</v>
      </c>
      <c r="E45" s="21">
        <f t="shared" si="7"/>
        <v>1291.38</v>
      </c>
      <c r="F45" s="91">
        <v>906.39</v>
      </c>
      <c r="G45" s="135">
        <v>1113.25</v>
      </c>
      <c r="H45" s="56">
        <v>1295.07</v>
      </c>
      <c r="I45" s="56"/>
      <c r="J45" s="90">
        <v>2506.87</v>
      </c>
      <c r="K45" s="92">
        <f t="shared" si="8"/>
        <v>807.8400000000001</v>
      </c>
      <c r="L45" s="91">
        <v>418.36</v>
      </c>
      <c r="M45" s="77">
        <v>44.08</v>
      </c>
      <c r="N45" s="90"/>
      <c r="O45" s="21">
        <f t="shared" si="9"/>
        <v>462.44</v>
      </c>
    </row>
    <row r="46" spans="1:15" ht="12.75">
      <c r="A46" s="65" t="s">
        <v>28</v>
      </c>
      <c r="B46" s="91">
        <v>2144</v>
      </c>
      <c r="C46" s="135">
        <v>15</v>
      </c>
      <c r="D46" s="136"/>
      <c r="E46" s="21">
        <f>B46+C46-D46</f>
        <v>2159</v>
      </c>
      <c r="F46" s="91">
        <v>1159</v>
      </c>
      <c r="G46" s="135">
        <v>1156</v>
      </c>
      <c r="H46" s="56"/>
      <c r="I46" s="56">
        <v>1334</v>
      </c>
      <c r="J46" s="90">
        <v>2233</v>
      </c>
      <c r="K46" s="92">
        <f t="shared" si="8"/>
        <v>1416</v>
      </c>
      <c r="L46" s="91">
        <v>48</v>
      </c>
      <c r="M46" s="77"/>
      <c r="N46" s="90"/>
      <c r="O46" s="21">
        <f t="shared" si="9"/>
        <v>48</v>
      </c>
    </row>
    <row r="47" spans="1:15" ht="12.75">
      <c r="A47" s="65" t="s">
        <v>55</v>
      </c>
      <c r="B47" s="91">
        <v>972.71</v>
      </c>
      <c r="C47" s="135">
        <v>71.123</v>
      </c>
      <c r="D47" s="136">
        <v>42.9</v>
      </c>
      <c r="E47" s="21">
        <f t="shared" si="7"/>
        <v>1000.9330000000001</v>
      </c>
      <c r="F47" s="91">
        <v>275.317</v>
      </c>
      <c r="G47" s="135">
        <v>1040.251</v>
      </c>
      <c r="H47" s="56">
        <v>171.198</v>
      </c>
      <c r="I47" s="56"/>
      <c r="J47" s="90">
        <v>1012.548</v>
      </c>
      <c r="K47" s="92">
        <f t="shared" si="8"/>
        <v>474.2180000000001</v>
      </c>
      <c r="L47" s="91">
        <v>8.521</v>
      </c>
      <c r="M47" s="77">
        <v>68.49</v>
      </c>
      <c r="N47" s="90"/>
      <c r="O47" s="21">
        <f t="shared" si="9"/>
        <v>77.011</v>
      </c>
    </row>
    <row r="48" spans="1:15" ht="12.75">
      <c r="A48" s="65" t="s">
        <v>56</v>
      </c>
      <c r="B48" s="91">
        <v>679.36</v>
      </c>
      <c r="C48" s="135">
        <v>0.03</v>
      </c>
      <c r="D48" s="136">
        <v>18.32</v>
      </c>
      <c r="E48" s="21">
        <f t="shared" si="7"/>
        <v>661.0699999999999</v>
      </c>
      <c r="F48" s="91">
        <v>148.14</v>
      </c>
      <c r="G48" s="135">
        <v>2337.18</v>
      </c>
      <c r="H48" s="56">
        <v>1305.99</v>
      </c>
      <c r="I48" s="56"/>
      <c r="J48" s="90">
        <v>3552.85</v>
      </c>
      <c r="K48" s="92">
        <f t="shared" si="8"/>
        <v>238.45999999999958</v>
      </c>
      <c r="L48" s="91">
        <v>1.98</v>
      </c>
      <c r="M48" s="77"/>
      <c r="N48" s="90"/>
      <c r="O48" s="21">
        <f t="shared" si="9"/>
        <v>1.98</v>
      </c>
    </row>
    <row r="49" spans="1:15" ht="12.75">
      <c r="A49" s="65" t="s">
        <v>25</v>
      </c>
      <c r="B49" s="91">
        <v>1232</v>
      </c>
      <c r="C49" s="135">
        <v>272</v>
      </c>
      <c r="D49" s="136">
        <v>193</v>
      </c>
      <c r="E49" s="21">
        <f t="shared" si="7"/>
        <v>1311</v>
      </c>
      <c r="F49" s="91">
        <v>2786</v>
      </c>
      <c r="G49" s="135">
        <v>2363</v>
      </c>
      <c r="H49" s="56"/>
      <c r="I49" s="56"/>
      <c r="J49" s="90">
        <v>2571</v>
      </c>
      <c r="K49" s="92">
        <f t="shared" si="8"/>
        <v>2578</v>
      </c>
      <c r="L49" s="91">
        <v>283</v>
      </c>
      <c r="M49" s="77">
        <v>20</v>
      </c>
      <c r="N49" s="90"/>
      <c r="O49" s="21">
        <f t="shared" si="9"/>
        <v>303</v>
      </c>
    </row>
    <row r="50" spans="1:15" ht="12.75">
      <c r="A50" s="65" t="s">
        <v>57</v>
      </c>
      <c r="B50" s="91">
        <v>2564.09</v>
      </c>
      <c r="C50" s="135">
        <v>220.89</v>
      </c>
      <c r="D50" s="136">
        <v>92.14</v>
      </c>
      <c r="E50" s="21">
        <f t="shared" si="7"/>
        <v>2692.84</v>
      </c>
      <c r="F50" s="91">
        <v>1501.89</v>
      </c>
      <c r="G50" s="135">
        <v>2782.93</v>
      </c>
      <c r="H50" s="56"/>
      <c r="I50" s="56"/>
      <c r="J50" s="90">
        <v>3726.6</v>
      </c>
      <c r="K50" s="92">
        <f t="shared" si="8"/>
        <v>558.2199999999998</v>
      </c>
      <c r="L50" s="91">
        <v>120.69</v>
      </c>
      <c r="M50" s="77">
        <v>43.575</v>
      </c>
      <c r="N50" s="90"/>
      <c r="O50" s="21">
        <f t="shared" si="9"/>
        <v>164.265</v>
      </c>
    </row>
    <row r="51" spans="1:15" ht="12.75">
      <c r="A51" s="65" t="s">
        <v>58</v>
      </c>
      <c r="B51" s="91">
        <v>3017.15</v>
      </c>
      <c r="C51" s="135">
        <v>275.42</v>
      </c>
      <c r="D51" s="136">
        <v>1760.9</v>
      </c>
      <c r="E51" s="21">
        <f t="shared" si="7"/>
        <v>1531.67</v>
      </c>
      <c r="F51" s="91">
        <v>632.18</v>
      </c>
      <c r="G51" s="135">
        <v>1170.45</v>
      </c>
      <c r="H51" s="56"/>
      <c r="I51" s="56"/>
      <c r="J51" s="90">
        <v>981.28</v>
      </c>
      <c r="K51" s="92">
        <f t="shared" si="8"/>
        <v>821.3500000000001</v>
      </c>
      <c r="L51" s="91">
        <v>317.19</v>
      </c>
      <c r="M51" s="77"/>
      <c r="N51" s="90"/>
      <c r="O51" s="21">
        <f t="shared" si="9"/>
        <v>317.19</v>
      </c>
    </row>
    <row r="52" spans="1:15" ht="12.75">
      <c r="A52" s="65" t="s">
        <v>59</v>
      </c>
      <c r="B52" s="91">
        <v>1062.28</v>
      </c>
      <c r="C52" s="135">
        <v>129</v>
      </c>
      <c r="D52" s="136">
        <v>84.89</v>
      </c>
      <c r="E52" s="21">
        <f t="shared" si="7"/>
        <v>1106.3899999999999</v>
      </c>
      <c r="F52" s="91">
        <v>2200.72</v>
      </c>
      <c r="G52" s="135">
        <v>2229.41</v>
      </c>
      <c r="H52" s="56"/>
      <c r="I52" s="56"/>
      <c r="J52" s="90">
        <v>2481.1</v>
      </c>
      <c r="K52" s="92">
        <f t="shared" si="8"/>
        <v>1949.0299999999993</v>
      </c>
      <c r="L52" s="91">
        <v>489.85</v>
      </c>
      <c r="M52" s="77"/>
      <c r="N52" s="90"/>
      <c r="O52" s="21">
        <f t="shared" si="9"/>
        <v>489.85</v>
      </c>
    </row>
    <row r="53" spans="1:15" ht="12.75">
      <c r="A53" s="65" t="s">
        <v>26</v>
      </c>
      <c r="B53" s="91">
        <v>865.14</v>
      </c>
      <c r="C53" s="135">
        <v>47.16</v>
      </c>
      <c r="D53" s="136">
        <v>26.54</v>
      </c>
      <c r="E53" s="21">
        <f t="shared" si="7"/>
        <v>885.76</v>
      </c>
      <c r="F53" s="91">
        <v>2042.74</v>
      </c>
      <c r="G53" s="135">
        <v>2877.56</v>
      </c>
      <c r="H53" s="56"/>
      <c r="I53" s="56">
        <v>22.56</v>
      </c>
      <c r="J53" s="90">
        <v>3060.41</v>
      </c>
      <c r="K53" s="92">
        <f t="shared" si="8"/>
        <v>1882.4500000000007</v>
      </c>
      <c r="L53" s="91">
        <v>91.96</v>
      </c>
      <c r="M53" s="77">
        <v>164.66</v>
      </c>
      <c r="N53" s="90"/>
      <c r="O53" s="21">
        <f t="shared" si="9"/>
        <v>256.62</v>
      </c>
    </row>
    <row r="54" spans="1:15" ht="12.75">
      <c r="A54" s="65" t="s">
        <v>60</v>
      </c>
      <c r="B54" s="91">
        <v>1108.67</v>
      </c>
      <c r="C54" s="135">
        <v>205.54</v>
      </c>
      <c r="D54" s="136">
        <v>208.44</v>
      </c>
      <c r="E54" s="21">
        <f t="shared" si="7"/>
        <v>1105.77</v>
      </c>
      <c r="F54" s="91">
        <v>1021.17</v>
      </c>
      <c r="G54" s="135">
        <v>2298.53</v>
      </c>
      <c r="H54" s="56">
        <v>700</v>
      </c>
      <c r="I54" s="56">
        <v>56.75</v>
      </c>
      <c r="J54" s="90">
        <v>2774.35</v>
      </c>
      <c r="K54" s="92">
        <f t="shared" si="8"/>
        <v>1302.1000000000004</v>
      </c>
      <c r="L54" s="91">
        <v>1753.33</v>
      </c>
      <c r="M54" s="77">
        <v>10.89</v>
      </c>
      <c r="N54" s="90"/>
      <c r="O54" s="21">
        <f>L54+M54-N54</f>
        <v>1764.22</v>
      </c>
    </row>
    <row r="55" spans="1:15" ht="12.75">
      <c r="A55" s="65" t="s">
        <v>21</v>
      </c>
      <c r="B55" s="91">
        <v>251.35</v>
      </c>
      <c r="C55" s="135">
        <v>1.06</v>
      </c>
      <c r="D55" s="136">
        <v>15.51</v>
      </c>
      <c r="E55" s="21">
        <f>B55+C55-D55</f>
        <v>236.9</v>
      </c>
      <c r="F55" s="91">
        <v>517.2</v>
      </c>
      <c r="G55" s="135">
        <v>378.64</v>
      </c>
      <c r="H55" s="56">
        <v>677.63</v>
      </c>
      <c r="I55" s="56"/>
      <c r="J55" s="90">
        <v>978.63</v>
      </c>
      <c r="K55" s="92">
        <f t="shared" si="8"/>
        <v>594.84</v>
      </c>
      <c r="L55" s="91">
        <v>92.03</v>
      </c>
      <c r="M55" s="77">
        <v>0.03</v>
      </c>
      <c r="N55" s="90"/>
      <c r="O55" s="26">
        <f>L55+M55-N55</f>
        <v>92.06</v>
      </c>
    </row>
    <row r="56" spans="1:15" ht="12.75">
      <c r="A56" s="65" t="s">
        <v>22</v>
      </c>
      <c r="B56" s="91">
        <v>834</v>
      </c>
      <c r="C56" s="135">
        <v>102</v>
      </c>
      <c r="D56" s="136">
        <v>24</v>
      </c>
      <c r="E56" s="21">
        <f>B56+C56-D56</f>
        <v>912</v>
      </c>
      <c r="F56" s="91">
        <v>759</v>
      </c>
      <c r="G56" s="135">
        <v>1242</v>
      </c>
      <c r="H56" s="56">
        <v>989</v>
      </c>
      <c r="I56" s="56"/>
      <c r="J56" s="90">
        <v>2160</v>
      </c>
      <c r="K56" s="92">
        <f t="shared" si="8"/>
        <v>830</v>
      </c>
      <c r="L56" s="91">
        <v>300</v>
      </c>
      <c r="M56" s="77">
        <v>30</v>
      </c>
      <c r="N56" s="90">
        <v>268</v>
      </c>
      <c r="O56" s="21">
        <f>L56+M56-N56</f>
        <v>62</v>
      </c>
    </row>
    <row r="57" spans="1:15" ht="12.75">
      <c r="A57" s="65" t="s">
        <v>40</v>
      </c>
      <c r="B57" s="91">
        <v>798</v>
      </c>
      <c r="C57" s="135">
        <v>28</v>
      </c>
      <c r="D57" s="136">
        <v>38</v>
      </c>
      <c r="E57" s="21">
        <f>B57+C57-D57</f>
        <v>788</v>
      </c>
      <c r="F57" s="91">
        <v>629</v>
      </c>
      <c r="G57" s="135">
        <v>1390</v>
      </c>
      <c r="H57" s="56">
        <v>130</v>
      </c>
      <c r="I57" s="56">
        <v>112</v>
      </c>
      <c r="J57" s="90">
        <v>1437</v>
      </c>
      <c r="K57" s="92">
        <f t="shared" si="8"/>
        <v>824</v>
      </c>
      <c r="L57" s="91">
        <v>620</v>
      </c>
      <c r="M57" s="77"/>
      <c r="N57" s="90"/>
      <c r="O57" s="21">
        <f>L57+M57-N57</f>
        <v>620</v>
      </c>
    </row>
    <row r="58" spans="1:15" ht="12.75">
      <c r="A58" s="65" t="s">
        <v>61</v>
      </c>
      <c r="B58" s="91">
        <v>659</v>
      </c>
      <c r="C58" s="135">
        <v>174</v>
      </c>
      <c r="D58" s="136">
        <v>3</v>
      </c>
      <c r="E58" s="21">
        <f>B58+C58-D58</f>
        <v>830</v>
      </c>
      <c r="F58" s="91">
        <v>1642</v>
      </c>
      <c r="G58" s="135">
        <v>1512</v>
      </c>
      <c r="H58" s="56">
        <v>317</v>
      </c>
      <c r="I58" s="56"/>
      <c r="J58" s="90">
        <v>1462</v>
      </c>
      <c r="K58" s="92">
        <f t="shared" si="8"/>
        <v>2009</v>
      </c>
      <c r="L58" s="91">
        <v>427</v>
      </c>
      <c r="M58" s="77">
        <v>10</v>
      </c>
      <c r="N58" s="90"/>
      <c r="O58" s="21">
        <f>L58+M58-N58</f>
        <v>437</v>
      </c>
    </row>
    <row r="59" spans="1:15" ht="17.25" customHeight="1" thickBot="1">
      <c r="A59" s="67" t="s">
        <v>12</v>
      </c>
      <c r="B59" s="22">
        <f aca="true" t="shared" si="10" ref="B59:O59">SUM(B36:B58)</f>
        <v>24784.440649999997</v>
      </c>
      <c r="C59" s="134">
        <f t="shared" si="10"/>
        <v>5426.1277500000015</v>
      </c>
      <c r="D59" s="47">
        <f t="shared" si="10"/>
        <v>6322.868560000002</v>
      </c>
      <c r="E59" s="22">
        <f t="shared" si="10"/>
        <v>23887.69984</v>
      </c>
      <c r="F59" s="22">
        <f t="shared" si="10"/>
        <v>22208.895129999997</v>
      </c>
      <c r="G59" s="137">
        <f t="shared" si="10"/>
        <v>38867.887</v>
      </c>
      <c r="H59" s="13">
        <f t="shared" si="10"/>
        <v>8263.887999999999</v>
      </c>
      <c r="I59" s="13">
        <f t="shared" si="10"/>
        <v>4170.12</v>
      </c>
      <c r="J59" s="47">
        <f t="shared" si="10"/>
        <v>49728.52099999999</v>
      </c>
      <c r="K59" s="93">
        <f t="shared" si="10"/>
        <v>23782.269129999997</v>
      </c>
      <c r="L59" s="22">
        <f t="shared" si="10"/>
        <v>7082.25811</v>
      </c>
      <c r="M59" s="108">
        <f t="shared" si="10"/>
        <v>435.30499999999995</v>
      </c>
      <c r="N59" s="47">
        <f t="shared" si="10"/>
        <v>345.15999999999997</v>
      </c>
      <c r="O59" s="22">
        <f t="shared" si="10"/>
        <v>7172.40311</v>
      </c>
    </row>
    <row r="60" spans="1:15" ht="13.5" thickBot="1">
      <c r="A60" s="126" t="s">
        <v>24</v>
      </c>
      <c r="B60" s="122"/>
      <c r="C60" s="123"/>
      <c r="D60" s="55"/>
      <c r="E60" s="52"/>
      <c r="F60" s="52"/>
      <c r="G60" s="53"/>
      <c r="H60" s="54"/>
      <c r="I60" s="54"/>
      <c r="J60" s="55"/>
      <c r="K60" s="52"/>
      <c r="L60" s="52"/>
      <c r="M60" s="109"/>
      <c r="N60" s="55"/>
      <c r="O60" s="52"/>
    </row>
    <row r="61" spans="1:15" ht="12.75" customHeight="1">
      <c r="A61" s="139" t="s">
        <v>79</v>
      </c>
      <c r="B61" s="78">
        <v>579999.16</v>
      </c>
      <c r="C61" s="78">
        <v>531204.19</v>
      </c>
      <c r="D61" s="96">
        <v>515745.9</v>
      </c>
      <c r="E61" s="79">
        <f>SUM(B61+C61-D61)</f>
        <v>595457.4500000001</v>
      </c>
      <c r="F61" s="80">
        <v>100820.85</v>
      </c>
      <c r="G61" s="110">
        <v>512831.8</v>
      </c>
      <c r="H61" s="80"/>
      <c r="I61" s="103"/>
      <c r="J61" s="80">
        <v>584061.16</v>
      </c>
      <c r="K61" s="79">
        <f>F61+G61+H61+I61-J61</f>
        <v>29591.48999999999</v>
      </c>
      <c r="L61" s="80">
        <v>442041</v>
      </c>
      <c r="M61" s="78"/>
      <c r="N61" s="96">
        <v>6380</v>
      </c>
      <c r="O61" s="79">
        <f>L61+M61-N61</f>
        <v>435661</v>
      </c>
    </row>
    <row r="62" spans="1:15" ht="12.75" customHeight="1">
      <c r="A62" s="140" t="s">
        <v>80</v>
      </c>
      <c r="B62" s="81">
        <v>1025995.58</v>
      </c>
      <c r="C62" s="81">
        <v>2870490.63</v>
      </c>
      <c r="D62" s="97">
        <v>486851.18</v>
      </c>
      <c r="E62" s="82">
        <f aca="true" t="shared" si="11" ref="E62:E125">SUM(B62+C62-D62)</f>
        <v>3409635.03</v>
      </c>
      <c r="F62" s="83">
        <v>647366.19</v>
      </c>
      <c r="G62" s="81">
        <v>378738.04</v>
      </c>
      <c r="H62" s="142">
        <v>157762.36</v>
      </c>
      <c r="I62" s="104"/>
      <c r="J62" s="83">
        <v>921338.11</v>
      </c>
      <c r="K62" s="82">
        <f aca="true" t="shared" si="12" ref="K62:K125">F62+G62+H62+I62-J62</f>
        <v>262528.47999999986</v>
      </c>
      <c r="L62" s="83">
        <v>492451</v>
      </c>
      <c r="M62" s="81">
        <v>39479</v>
      </c>
      <c r="N62" s="97">
        <v>60548</v>
      </c>
      <c r="O62" s="82">
        <f aca="true" t="shared" si="13" ref="O62:O125">L62+M62-N62</f>
        <v>471382</v>
      </c>
    </row>
    <row r="63" spans="1:15" ht="12.75" customHeight="1">
      <c r="A63" s="140" t="s">
        <v>81</v>
      </c>
      <c r="B63" s="81">
        <v>5092328.38</v>
      </c>
      <c r="C63" s="81">
        <v>3784478.39</v>
      </c>
      <c r="D63" s="97">
        <v>3714223.82</v>
      </c>
      <c r="E63" s="82">
        <f t="shared" si="11"/>
        <v>5162582.949999999</v>
      </c>
      <c r="F63" s="83">
        <v>1462855.96</v>
      </c>
      <c r="G63" s="81">
        <v>664250</v>
      </c>
      <c r="H63" s="142">
        <v>4307341.4</v>
      </c>
      <c r="I63" s="104"/>
      <c r="J63" s="83">
        <v>5499444.8</v>
      </c>
      <c r="K63" s="82">
        <f t="shared" si="12"/>
        <v>935002.5600000005</v>
      </c>
      <c r="L63" s="83">
        <v>138991</v>
      </c>
      <c r="M63" s="81">
        <v>32197</v>
      </c>
      <c r="N63" s="97"/>
      <c r="O63" s="82">
        <f t="shared" si="13"/>
        <v>171188</v>
      </c>
    </row>
    <row r="64" spans="1:15" ht="12.75" customHeight="1">
      <c r="A64" s="140" t="s">
        <v>82</v>
      </c>
      <c r="B64" s="81">
        <v>2233108.71</v>
      </c>
      <c r="C64" s="81">
        <v>3467746.36</v>
      </c>
      <c r="D64" s="97">
        <v>1521628.77</v>
      </c>
      <c r="E64" s="82">
        <f t="shared" si="11"/>
        <v>4179226.3000000003</v>
      </c>
      <c r="F64" s="83">
        <v>908353.09</v>
      </c>
      <c r="G64" s="81">
        <v>1680691.54</v>
      </c>
      <c r="H64" s="142"/>
      <c r="I64" s="104"/>
      <c r="J64" s="83">
        <v>1812245.78</v>
      </c>
      <c r="K64" s="82">
        <f t="shared" si="12"/>
        <v>776798.8499999999</v>
      </c>
      <c r="L64" s="83">
        <v>360000</v>
      </c>
      <c r="M64" s="81">
        <v>30000</v>
      </c>
      <c r="N64" s="97"/>
      <c r="O64" s="82">
        <f t="shared" si="13"/>
        <v>390000</v>
      </c>
    </row>
    <row r="65" spans="1:15" ht="12.75" customHeight="1">
      <c r="A65" s="140" t="s">
        <v>83</v>
      </c>
      <c r="B65" s="81">
        <v>133154.49</v>
      </c>
      <c r="C65" s="81">
        <v>20004.19</v>
      </c>
      <c r="D65" s="97">
        <v>113861.91</v>
      </c>
      <c r="E65" s="82">
        <f t="shared" si="11"/>
        <v>39296.76999999999</v>
      </c>
      <c r="F65" s="83">
        <v>1774430.54</v>
      </c>
      <c r="G65" s="81">
        <v>975016.9</v>
      </c>
      <c r="H65" s="142">
        <v>2254143</v>
      </c>
      <c r="I65" s="104"/>
      <c r="J65" s="83">
        <v>3217331.13</v>
      </c>
      <c r="K65" s="82">
        <f t="shared" si="12"/>
        <v>1786259.3099999996</v>
      </c>
      <c r="L65" s="83">
        <v>61067</v>
      </c>
      <c r="M65" s="81">
        <v>20000</v>
      </c>
      <c r="N65" s="97">
        <v>31509</v>
      </c>
      <c r="O65" s="82">
        <f t="shared" si="13"/>
        <v>49558</v>
      </c>
    </row>
    <row r="66" spans="1:15" ht="12.75" customHeight="1">
      <c r="A66" s="140" t="s">
        <v>84</v>
      </c>
      <c r="B66" s="81">
        <v>11414194.92</v>
      </c>
      <c r="C66" s="81">
        <v>2832829.26</v>
      </c>
      <c r="D66" s="97">
        <v>11527884.69</v>
      </c>
      <c r="E66" s="82">
        <f t="shared" si="11"/>
        <v>2719139.49</v>
      </c>
      <c r="F66" s="83">
        <v>478849.73</v>
      </c>
      <c r="G66" s="81">
        <v>2492802.89</v>
      </c>
      <c r="H66" s="142">
        <v>4726414</v>
      </c>
      <c r="I66" s="104">
        <v>350000</v>
      </c>
      <c r="J66" s="83">
        <v>2189914.73</v>
      </c>
      <c r="K66" s="82">
        <f t="shared" si="12"/>
        <v>5858151.890000001</v>
      </c>
      <c r="L66" s="83">
        <v>348031</v>
      </c>
      <c r="M66" s="81"/>
      <c r="N66" s="97">
        <v>61836</v>
      </c>
      <c r="O66" s="82">
        <f t="shared" si="13"/>
        <v>286195</v>
      </c>
    </row>
    <row r="67" spans="1:15" ht="12.75" customHeight="1">
      <c r="A67" s="140" t="s">
        <v>85</v>
      </c>
      <c r="B67" s="81">
        <v>2169874.46</v>
      </c>
      <c r="C67" s="81">
        <v>952450.13</v>
      </c>
      <c r="D67" s="97">
        <v>1290772.46</v>
      </c>
      <c r="E67" s="82">
        <f t="shared" si="11"/>
        <v>1831552.13</v>
      </c>
      <c r="F67" s="83">
        <v>4155670.01</v>
      </c>
      <c r="G67" s="81">
        <v>2625016.84</v>
      </c>
      <c r="H67" s="142">
        <v>16120633.63</v>
      </c>
      <c r="I67" s="104">
        <v>28784.6</v>
      </c>
      <c r="J67" s="83">
        <v>18748593.9</v>
      </c>
      <c r="K67" s="82">
        <f t="shared" si="12"/>
        <v>4181511.1800000034</v>
      </c>
      <c r="L67" s="83">
        <v>379248.06</v>
      </c>
      <c r="M67" s="81"/>
      <c r="N67" s="97"/>
      <c r="O67" s="82">
        <f t="shared" si="13"/>
        <v>379248.06</v>
      </c>
    </row>
    <row r="68" spans="1:15" ht="12.75" customHeight="1">
      <c r="A68" s="140" t="s">
        <v>86</v>
      </c>
      <c r="B68" s="81">
        <v>2282909.7</v>
      </c>
      <c r="C68" s="81">
        <v>1952501.36</v>
      </c>
      <c r="D68" s="97">
        <v>2421482.88</v>
      </c>
      <c r="E68" s="82">
        <f t="shared" si="11"/>
        <v>1813928.1800000006</v>
      </c>
      <c r="F68" s="83">
        <v>2974371.41</v>
      </c>
      <c r="G68" s="81">
        <v>1464583.6</v>
      </c>
      <c r="H68" s="142">
        <v>1357514.63</v>
      </c>
      <c r="I68" s="104">
        <v>420000</v>
      </c>
      <c r="J68" s="83">
        <v>5915765.7</v>
      </c>
      <c r="K68" s="82">
        <f t="shared" si="12"/>
        <v>300703.9399999995</v>
      </c>
      <c r="L68" s="83">
        <v>250000</v>
      </c>
      <c r="M68" s="81">
        <v>50000</v>
      </c>
      <c r="N68" s="97"/>
      <c r="O68" s="82">
        <f t="shared" si="13"/>
        <v>300000</v>
      </c>
    </row>
    <row r="69" spans="1:15" ht="12.75" customHeight="1">
      <c r="A69" s="140" t="s">
        <v>87</v>
      </c>
      <c r="B69" s="81">
        <v>2143612.8</v>
      </c>
      <c r="C69" s="81">
        <v>1361846.9</v>
      </c>
      <c r="D69" s="97">
        <v>1955087.44</v>
      </c>
      <c r="E69" s="82">
        <f t="shared" si="11"/>
        <v>1550372.2599999998</v>
      </c>
      <c r="F69" s="83">
        <v>686693.42</v>
      </c>
      <c r="G69" s="81">
        <v>1361096.2</v>
      </c>
      <c r="H69" s="142"/>
      <c r="I69" s="104">
        <v>200000</v>
      </c>
      <c r="J69" s="83">
        <v>1898824</v>
      </c>
      <c r="K69" s="82">
        <f t="shared" si="12"/>
        <v>348965.6200000001</v>
      </c>
      <c r="L69" s="83">
        <v>579766.83</v>
      </c>
      <c r="M69" s="81">
        <v>7600</v>
      </c>
      <c r="N69" s="97"/>
      <c r="O69" s="82">
        <f t="shared" si="13"/>
        <v>587366.83</v>
      </c>
    </row>
    <row r="70" spans="1:15" ht="12.75" customHeight="1">
      <c r="A70" s="140" t="s">
        <v>88</v>
      </c>
      <c r="B70" s="81">
        <v>163356.07</v>
      </c>
      <c r="C70" s="81">
        <v>3027670.82</v>
      </c>
      <c r="D70" s="97">
        <v>253011.07</v>
      </c>
      <c r="E70" s="82">
        <f t="shared" si="11"/>
        <v>2938015.82</v>
      </c>
      <c r="F70" s="83">
        <v>383820.48</v>
      </c>
      <c r="G70" s="81">
        <v>328054.32</v>
      </c>
      <c r="H70" s="142">
        <v>21228335.4</v>
      </c>
      <c r="I70" s="104"/>
      <c r="J70" s="83">
        <v>21546522.36</v>
      </c>
      <c r="K70" s="82">
        <f t="shared" si="12"/>
        <v>393687.83999999985</v>
      </c>
      <c r="L70" s="83">
        <v>7500</v>
      </c>
      <c r="M70" s="81"/>
      <c r="N70" s="97"/>
      <c r="O70" s="82">
        <f t="shared" si="13"/>
        <v>7500</v>
      </c>
    </row>
    <row r="71" spans="1:15" ht="12.75" customHeight="1">
      <c r="A71" s="140" t="s">
        <v>89</v>
      </c>
      <c r="B71" s="81">
        <v>4217358.2</v>
      </c>
      <c r="C71" s="81">
        <v>1890524.81</v>
      </c>
      <c r="D71" s="97">
        <v>3256402.69</v>
      </c>
      <c r="E71" s="82">
        <f t="shared" si="11"/>
        <v>2851480.32</v>
      </c>
      <c r="F71" s="83">
        <v>563019.64</v>
      </c>
      <c r="G71" s="81">
        <v>1109343.92</v>
      </c>
      <c r="H71" s="142">
        <v>10627131.44</v>
      </c>
      <c r="I71" s="104"/>
      <c r="J71" s="83">
        <v>11746338.44</v>
      </c>
      <c r="K71" s="82">
        <f t="shared" si="12"/>
        <v>553156.5600000005</v>
      </c>
      <c r="L71" s="83">
        <v>386492</v>
      </c>
      <c r="M71" s="81"/>
      <c r="N71" s="97"/>
      <c r="O71" s="82">
        <f t="shared" si="13"/>
        <v>386492</v>
      </c>
    </row>
    <row r="72" spans="1:15" ht="12.75" customHeight="1">
      <c r="A72" s="140" t="s">
        <v>90</v>
      </c>
      <c r="B72" s="81">
        <v>1576355.26</v>
      </c>
      <c r="C72" s="81">
        <v>315300.02</v>
      </c>
      <c r="D72" s="97">
        <v>859946</v>
      </c>
      <c r="E72" s="82">
        <f t="shared" si="11"/>
        <v>1031709.28</v>
      </c>
      <c r="F72" s="83">
        <v>294699.02</v>
      </c>
      <c r="G72" s="81">
        <v>1058814.4</v>
      </c>
      <c r="H72" s="142">
        <v>7552994.56</v>
      </c>
      <c r="I72" s="104"/>
      <c r="J72" s="83">
        <v>8769588.76</v>
      </c>
      <c r="K72" s="82">
        <f t="shared" si="12"/>
        <v>136919.22000000067</v>
      </c>
      <c r="L72" s="83">
        <v>564000</v>
      </c>
      <c r="M72" s="81"/>
      <c r="N72" s="97"/>
      <c r="O72" s="82">
        <f t="shared" si="13"/>
        <v>564000</v>
      </c>
    </row>
    <row r="73" spans="1:15" ht="12.75" customHeight="1">
      <c r="A73" s="140" t="s">
        <v>91</v>
      </c>
      <c r="B73" s="81">
        <v>1656228.48</v>
      </c>
      <c r="C73" s="81">
        <v>38743.89</v>
      </c>
      <c r="D73" s="97">
        <v>752409.28</v>
      </c>
      <c r="E73" s="82">
        <f t="shared" si="11"/>
        <v>942563.0899999999</v>
      </c>
      <c r="F73" s="83">
        <v>492201.58</v>
      </c>
      <c r="G73" s="81">
        <v>1819523.48</v>
      </c>
      <c r="H73" s="142">
        <v>4750000</v>
      </c>
      <c r="I73" s="104"/>
      <c r="J73" s="83">
        <v>4417321.58</v>
      </c>
      <c r="K73" s="82">
        <f t="shared" si="12"/>
        <v>2644403.4800000004</v>
      </c>
      <c r="L73" s="83">
        <v>386018</v>
      </c>
      <c r="M73" s="81">
        <v>4305</v>
      </c>
      <c r="N73" s="97"/>
      <c r="O73" s="82">
        <f t="shared" si="13"/>
        <v>390323</v>
      </c>
    </row>
    <row r="74" spans="1:15" ht="12.75" customHeight="1">
      <c r="A74" s="140" t="s">
        <v>92</v>
      </c>
      <c r="B74" s="81">
        <v>360480.05</v>
      </c>
      <c r="C74" s="81">
        <v>448683.32</v>
      </c>
      <c r="D74" s="97">
        <v>277849</v>
      </c>
      <c r="E74" s="82">
        <f t="shared" si="11"/>
        <v>531314.37</v>
      </c>
      <c r="F74" s="83">
        <v>300431.42</v>
      </c>
      <c r="G74" s="81">
        <v>720140.88</v>
      </c>
      <c r="H74" s="142">
        <v>4340000</v>
      </c>
      <c r="I74" s="104">
        <v>223000</v>
      </c>
      <c r="J74" s="83">
        <v>2237560</v>
      </c>
      <c r="K74" s="82">
        <f t="shared" si="12"/>
        <v>3346012.3</v>
      </c>
      <c r="L74" s="83">
        <v>208172</v>
      </c>
      <c r="M74" s="81">
        <v>24800</v>
      </c>
      <c r="N74" s="97"/>
      <c r="O74" s="82">
        <f t="shared" si="13"/>
        <v>232972</v>
      </c>
    </row>
    <row r="75" spans="1:15" ht="12.75" customHeight="1">
      <c r="A75" s="140" t="s">
        <v>93</v>
      </c>
      <c r="B75" s="81">
        <v>5161184.87</v>
      </c>
      <c r="C75" s="81">
        <v>2500476.38</v>
      </c>
      <c r="D75" s="97">
        <v>4263886.14</v>
      </c>
      <c r="E75" s="82">
        <f t="shared" si="11"/>
        <v>3397775.1100000003</v>
      </c>
      <c r="F75" s="83">
        <v>10203328.63</v>
      </c>
      <c r="G75" s="81">
        <v>1113731.75</v>
      </c>
      <c r="H75" s="142">
        <v>47590883.94</v>
      </c>
      <c r="I75" s="104"/>
      <c r="J75" s="83">
        <v>57611796.15</v>
      </c>
      <c r="K75" s="82">
        <f t="shared" si="12"/>
        <v>1296148.1700000018</v>
      </c>
      <c r="L75" s="83">
        <v>298988</v>
      </c>
      <c r="M75" s="81"/>
      <c r="N75" s="97">
        <v>53102</v>
      </c>
      <c r="O75" s="82">
        <f t="shared" si="13"/>
        <v>245886</v>
      </c>
    </row>
    <row r="76" spans="1:15" ht="12.75" customHeight="1">
      <c r="A76" s="140" t="s">
        <v>94</v>
      </c>
      <c r="B76" s="81">
        <v>584963</v>
      </c>
      <c r="C76" s="81">
        <v>212931.15</v>
      </c>
      <c r="D76" s="97">
        <v>517613</v>
      </c>
      <c r="E76" s="82">
        <f t="shared" si="11"/>
        <v>280281.15</v>
      </c>
      <c r="F76" s="83">
        <v>15244</v>
      </c>
      <c r="G76" s="81">
        <v>372</v>
      </c>
      <c r="H76" s="142"/>
      <c r="I76" s="104"/>
      <c r="J76" s="83">
        <v>340</v>
      </c>
      <c r="K76" s="82">
        <f t="shared" si="12"/>
        <v>15276</v>
      </c>
      <c r="L76" s="83">
        <v>27300</v>
      </c>
      <c r="M76" s="81"/>
      <c r="N76" s="97"/>
      <c r="O76" s="82">
        <f t="shared" si="13"/>
        <v>27300</v>
      </c>
    </row>
    <row r="77" spans="1:15" ht="12.75" customHeight="1">
      <c r="A77" s="140" t="s">
        <v>95</v>
      </c>
      <c r="B77" s="81">
        <v>84318.93</v>
      </c>
      <c r="C77" s="81">
        <v>11424.34</v>
      </c>
      <c r="D77" s="97">
        <v>60577</v>
      </c>
      <c r="E77" s="82">
        <f t="shared" si="11"/>
        <v>35166.26999999999</v>
      </c>
      <c r="F77" s="83">
        <v>6447</v>
      </c>
      <c r="G77" s="81">
        <v>10661</v>
      </c>
      <c r="H77" s="142">
        <v>105000</v>
      </c>
      <c r="I77" s="104">
        <v>60000</v>
      </c>
      <c r="J77" s="83">
        <v>180513</v>
      </c>
      <c r="K77" s="82">
        <f t="shared" si="12"/>
        <v>1595</v>
      </c>
      <c r="L77" s="83">
        <v>85000</v>
      </c>
      <c r="M77" s="81">
        <v>1000</v>
      </c>
      <c r="N77" s="97"/>
      <c r="O77" s="82">
        <f t="shared" si="13"/>
        <v>86000</v>
      </c>
    </row>
    <row r="78" spans="1:15" ht="12.75" customHeight="1">
      <c r="A78" s="140" t="s">
        <v>96</v>
      </c>
      <c r="B78" s="81">
        <v>734083.2</v>
      </c>
      <c r="C78" s="81">
        <v>265302.34</v>
      </c>
      <c r="D78" s="97">
        <v>52666</v>
      </c>
      <c r="E78" s="82">
        <f t="shared" si="11"/>
        <v>946719.54</v>
      </c>
      <c r="F78" s="83">
        <v>183288.65</v>
      </c>
      <c r="G78" s="81">
        <v>494178.93</v>
      </c>
      <c r="H78" s="142"/>
      <c r="I78" s="104"/>
      <c r="J78" s="83">
        <v>438660</v>
      </c>
      <c r="K78" s="82">
        <f t="shared" si="12"/>
        <v>238807.57999999996</v>
      </c>
      <c r="L78" s="83">
        <v>208000</v>
      </c>
      <c r="M78" s="81">
        <v>29000</v>
      </c>
      <c r="N78" s="97"/>
      <c r="O78" s="82">
        <f t="shared" si="13"/>
        <v>237000</v>
      </c>
    </row>
    <row r="79" spans="1:15" ht="12.75" customHeight="1">
      <c r="A79" s="140" t="s">
        <v>97</v>
      </c>
      <c r="B79" s="81">
        <v>501773.74</v>
      </c>
      <c r="C79" s="81">
        <v>998172.75</v>
      </c>
      <c r="D79" s="97">
        <v>397587.8</v>
      </c>
      <c r="E79" s="82">
        <f t="shared" si="11"/>
        <v>1102358.69</v>
      </c>
      <c r="F79" s="83">
        <v>448007.45</v>
      </c>
      <c r="G79" s="81">
        <v>1431498.21</v>
      </c>
      <c r="H79" s="142"/>
      <c r="I79" s="104">
        <v>180000</v>
      </c>
      <c r="J79" s="83">
        <v>1639980</v>
      </c>
      <c r="K79" s="82">
        <f t="shared" si="12"/>
        <v>419525.6599999999</v>
      </c>
      <c r="L79" s="83">
        <v>727419.06</v>
      </c>
      <c r="M79" s="81"/>
      <c r="N79" s="97">
        <v>97927</v>
      </c>
      <c r="O79" s="82">
        <f t="shared" si="13"/>
        <v>629492.06</v>
      </c>
    </row>
    <row r="80" spans="1:15" ht="12.75" customHeight="1">
      <c r="A80" s="140" t="s">
        <v>98</v>
      </c>
      <c r="B80" s="81">
        <v>1342256.78</v>
      </c>
      <c r="C80" s="81">
        <v>1048488.68</v>
      </c>
      <c r="D80" s="97">
        <v>378949.01</v>
      </c>
      <c r="E80" s="82">
        <f t="shared" si="11"/>
        <v>2011796.45</v>
      </c>
      <c r="F80" s="83">
        <v>608182</v>
      </c>
      <c r="G80" s="81">
        <v>296359</v>
      </c>
      <c r="H80" s="142"/>
      <c r="I80" s="104">
        <v>378949.01</v>
      </c>
      <c r="J80" s="83">
        <v>595589.01</v>
      </c>
      <c r="K80" s="82">
        <f t="shared" si="12"/>
        <v>687901</v>
      </c>
      <c r="L80" s="83">
        <v>220000</v>
      </c>
      <c r="M80" s="81">
        <v>100000</v>
      </c>
      <c r="N80" s="97"/>
      <c r="O80" s="82">
        <f t="shared" si="13"/>
        <v>320000</v>
      </c>
    </row>
    <row r="81" spans="1:15" ht="12.75" customHeight="1">
      <c r="A81" s="140" t="s">
        <v>99</v>
      </c>
      <c r="B81" s="81">
        <v>466177.74</v>
      </c>
      <c r="C81" s="81">
        <v>609195.58</v>
      </c>
      <c r="D81" s="97">
        <v>479327.15</v>
      </c>
      <c r="E81" s="82">
        <f t="shared" si="11"/>
        <v>596046.1699999998</v>
      </c>
      <c r="F81" s="83">
        <v>613254.78</v>
      </c>
      <c r="G81" s="81">
        <v>930094.88</v>
      </c>
      <c r="H81" s="142"/>
      <c r="I81" s="104"/>
      <c r="J81" s="83">
        <v>1145248.75</v>
      </c>
      <c r="K81" s="82">
        <f t="shared" si="12"/>
        <v>398100.91000000015</v>
      </c>
      <c r="L81" s="83">
        <v>962128</v>
      </c>
      <c r="M81" s="81">
        <v>59872</v>
      </c>
      <c r="N81" s="97"/>
      <c r="O81" s="82">
        <f t="shared" si="13"/>
        <v>1022000</v>
      </c>
    </row>
    <row r="82" spans="1:15" ht="12.75" customHeight="1">
      <c r="A82" s="140" t="s">
        <v>66</v>
      </c>
      <c r="B82" s="81">
        <v>1116312.69</v>
      </c>
      <c r="C82" s="81"/>
      <c r="D82" s="97"/>
      <c r="E82" s="89">
        <f t="shared" si="11"/>
        <v>1116312.69</v>
      </c>
      <c r="F82" s="83">
        <v>230308.39</v>
      </c>
      <c r="G82" s="81">
        <v>13692</v>
      </c>
      <c r="H82" s="142"/>
      <c r="I82" s="104"/>
      <c r="J82" s="83"/>
      <c r="K82" s="89">
        <f t="shared" si="12"/>
        <v>244000.39</v>
      </c>
      <c r="L82" s="83"/>
      <c r="M82" s="81"/>
      <c r="N82" s="97"/>
      <c r="O82" s="82">
        <f t="shared" si="13"/>
        <v>0</v>
      </c>
    </row>
    <row r="83" spans="1:15" ht="12.75" customHeight="1">
      <c r="A83" s="140" t="s">
        <v>30</v>
      </c>
      <c r="B83" s="81">
        <v>668438.13</v>
      </c>
      <c r="C83" s="81">
        <v>571151</v>
      </c>
      <c r="D83" s="97">
        <v>420639.42</v>
      </c>
      <c r="E83" s="82">
        <f t="shared" si="11"/>
        <v>818949.71</v>
      </c>
      <c r="F83" s="83">
        <v>565920.46</v>
      </c>
      <c r="G83" s="81">
        <v>327640.9</v>
      </c>
      <c r="H83" s="142">
        <v>4010585.27</v>
      </c>
      <c r="I83" s="104"/>
      <c r="J83" s="83">
        <v>4837195.31</v>
      </c>
      <c r="K83" s="82">
        <f t="shared" si="12"/>
        <v>66951.3200000003</v>
      </c>
      <c r="L83" s="83">
        <v>37773</v>
      </c>
      <c r="M83" s="81"/>
      <c r="N83" s="97"/>
      <c r="O83" s="82">
        <f t="shared" si="13"/>
        <v>37773</v>
      </c>
    </row>
    <row r="84" spans="1:15" ht="12.75" customHeight="1">
      <c r="A84" s="140" t="s">
        <v>100</v>
      </c>
      <c r="B84" s="81">
        <v>800517.67</v>
      </c>
      <c r="C84" s="81">
        <v>2016430.58</v>
      </c>
      <c r="D84" s="97">
        <v>2798800.25</v>
      </c>
      <c r="E84" s="82">
        <f t="shared" si="11"/>
        <v>18148</v>
      </c>
      <c r="F84" s="83">
        <v>2068500.94</v>
      </c>
      <c r="G84" s="81">
        <v>3596665.26</v>
      </c>
      <c r="H84" s="142">
        <v>19495708.41</v>
      </c>
      <c r="I84" s="104">
        <v>467467.96</v>
      </c>
      <c r="J84" s="83">
        <v>16319846.44</v>
      </c>
      <c r="K84" s="82">
        <f t="shared" si="12"/>
        <v>9308496.13</v>
      </c>
      <c r="L84" s="83">
        <v>203213.01</v>
      </c>
      <c r="M84" s="81"/>
      <c r="N84" s="97">
        <v>136220.27</v>
      </c>
      <c r="O84" s="82">
        <f t="shared" si="13"/>
        <v>66992.74000000002</v>
      </c>
    </row>
    <row r="85" spans="1:15" ht="12.75" customHeight="1">
      <c r="A85" s="140" t="s">
        <v>101</v>
      </c>
      <c r="B85" s="81">
        <v>574250.02</v>
      </c>
      <c r="C85" s="81">
        <v>103252.76</v>
      </c>
      <c r="D85" s="97">
        <v>4276</v>
      </c>
      <c r="E85" s="82">
        <f t="shared" si="11"/>
        <v>673226.78</v>
      </c>
      <c r="F85" s="83">
        <v>474864.3</v>
      </c>
      <c r="G85" s="81">
        <v>1246246.08</v>
      </c>
      <c r="H85" s="142"/>
      <c r="I85" s="104"/>
      <c r="J85" s="83">
        <v>1115200.82</v>
      </c>
      <c r="K85" s="82">
        <f t="shared" si="12"/>
        <v>605909.56</v>
      </c>
      <c r="L85" s="83">
        <v>470000</v>
      </c>
      <c r="M85" s="81"/>
      <c r="N85" s="97"/>
      <c r="O85" s="82">
        <f t="shared" si="13"/>
        <v>470000</v>
      </c>
    </row>
    <row r="86" spans="1:15" ht="12.75" customHeight="1">
      <c r="A86" s="140" t="s">
        <v>102</v>
      </c>
      <c r="B86" s="81">
        <v>919707.85</v>
      </c>
      <c r="C86" s="81">
        <v>230856.78</v>
      </c>
      <c r="D86" s="97">
        <v>506187.08</v>
      </c>
      <c r="E86" s="82">
        <f t="shared" si="11"/>
        <v>644377.5499999998</v>
      </c>
      <c r="F86" s="83">
        <v>262635.18</v>
      </c>
      <c r="G86" s="81">
        <v>438843</v>
      </c>
      <c r="H86" s="142">
        <v>1182686.92</v>
      </c>
      <c r="I86" s="104"/>
      <c r="J86" s="83">
        <v>1575667.92</v>
      </c>
      <c r="K86" s="82">
        <f t="shared" si="12"/>
        <v>308497.17999999993</v>
      </c>
      <c r="L86" s="83">
        <v>315323</v>
      </c>
      <c r="M86" s="100"/>
      <c r="N86" s="146"/>
      <c r="O86" s="82">
        <f t="shared" si="13"/>
        <v>315323</v>
      </c>
    </row>
    <row r="87" spans="1:15" ht="12.75" customHeight="1">
      <c r="A87" s="141" t="s">
        <v>103</v>
      </c>
      <c r="B87" s="81">
        <v>319524.37</v>
      </c>
      <c r="C87" s="81">
        <v>1241618.28</v>
      </c>
      <c r="D87" s="97">
        <v>161841.7</v>
      </c>
      <c r="E87" s="82">
        <f t="shared" si="11"/>
        <v>1399300.95</v>
      </c>
      <c r="F87" s="83">
        <v>226708.27</v>
      </c>
      <c r="G87" s="81">
        <v>768397.04</v>
      </c>
      <c r="H87" s="142">
        <v>5491832.36</v>
      </c>
      <c r="I87" s="104"/>
      <c r="J87" s="83">
        <v>6082697.4</v>
      </c>
      <c r="K87" s="82">
        <f t="shared" si="12"/>
        <v>404240.26999999955</v>
      </c>
      <c r="L87" s="83">
        <v>154713.35</v>
      </c>
      <c r="M87" s="81">
        <v>95290</v>
      </c>
      <c r="N87" s="97">
        <v>20676</v>
      </c>
      <c r="O87" s="82">
        <f t="shared" si="13"/>
        <v>229327.35</v>
      </c>
    </row>
    <row r="88" spans="1:15" ht="12.75" customHeight="1">
      <c r="A88" s="140" t="s">
        <v>104</v>
      </c>
      <c r="B88" s="81">
        <v>698873.54</v>
      </c>
      <c r="C88" s="81">
        <v>343494.36</v>
      </c>
      <c r="D88" s="97">
        <v>200710.26</v>
      </c>
      <c r="E88" s="82">
        <f t="shared" si="11"/>
        <v>841657.64</v>
      </c>
      <c r="F88" s="83">
        <v>794300.83</v>
      </c>
      <c r="G88" s="81">
        <v>1506086.14</v>
      </c>
      <c r="H88" s="142">
        <v>1205000</v>
      </c>
      <c r="I88" s="104"/>
      <c r="J88" s="83">
        <v>2982181.22</v>
      </c>
      <c r="K88" s="82">
        <f t="shared" si="12"/>
        <v>523205.74999999953</v>
      </c>
      <c r="L88" s="83">
        <v>90504.23</v>
      </c>
      <c r="M88" s="81">
        <v>18270</v>
      </c>
      <c r="N88" s="97"/>
      <c r="O88" s="82">
        <f t="shared" si="13"/>
        <v>108774.23</v>
      </c>
    </row>
    <row r="89" spans="1:15" ht="12.75" customHeight="1">
      <c r="A89" s="140" t="s">
        <v>105</v>
      </c>
      <c r="B89" s="81">
        <v>1656329.5</v>
      </c>
      <c r="C89" s="81">
        <v>444940.41</v>
      </c>
      <c r="D89" s="97">
        <v>430794</v>
      </c>
      <c r="E89" s="82">
        <f t="shared" si="11"/>
        <v>1670475.9100000001</v>
      </c>
      <c r="F89" s="83">
        <v>2882177.48</v>
      </c>
      <c r="G89" s="81">
        <v>489290</v>
      </c>
      <c r="H89" s="142"/>
      <c r="I89" s="104"/>
      <c r="J89" s="83">
        <v>704140</v>
      </c>
      <c r="K89" s="82">
        <f t="shared" si="12"/>
        <v>2667327.48</v>
      </c>
      <c r="L89" s="83">
        <v>352518.95</v>
      </c>
      <c r="M89" s="81">
        <v>49952.84</v>
      </c>
      <c r="N89" s="97"/>
      <c r="O89" s="82">
        <f t="shared" si="13"/>
        <v>402471.79000000004</v>
      </c>
    </row>
    <row r="90" spans="1:15" ht="12.75" customHeight="1">
      <c r="A90" s="140" t="s">
        <v>106</v>
      </c>
      <c r="B90" s="81">
        <v>1231035.87</v>
      </c>
      <c r="C90" s="81">
        <v>2213552.23</v>
      </c>
      <c r="D90" s="97">
        <v>895718.8</v>
      </c>
      <c r="E90" s="82">
        <f t="shared" si="11"/>
        <v>2548869.3</v>
      </c>
      <c r="F90" s="83">
        <v>1841264.97</v>
      </c>
      <c r="G90" s="81">
        <v>839717.72</v>
      </c>
      <c r="H90" s="142">
        <v>1116130.7</v>
      </c>
      <c r="I90" s="104"/>
      <c r="J90" s="83">
        <v>3136903.45</v>
      </c>
      <c r="K90" s="82">
        <f t="shared" si="12"/>
        <v>660209.9399999995</v>
      </c>
      <c r="L90" s="83">
        <v>266275</v>
      </c>
      <c r="M90" s="81"/>
      <c r="N90" s="97"/>
      <c r="O90" s="82">
        <f t="shared" si="13"/>
        <v>266275</v>
      </c>
    </row>
    <row r="91" spans="1:15" ht="12.75" customHeight="1">
      <c r="A91" s="140" t="s">
        <v>67</v>
      </c>
      <c r="B91" s="81">
        <v>764107.49</v>
      </c>
      <c r="C91" s="81">
        <v>608429.28</v>
      </c>
      <c r="D91" s="97">
        <v>983541.63</v>
      </c>
      <c r="E91" s="82">
        <f t="shared" si="11"/>
        <v>388995.14</v>
      </c>
      <c r="F91" s="83">
        <v>483754.8</v>
      </c>
      <c r="G91" s="81">
        <v>1249864.26</v>
      </c>
      <c r="H91" s="142">
        <v>178886.4</v>
      </c>
      <c r="I91" s="104"/>
      <c r="J91" s="83">
        <v>1828562.32</v>
      </c>
      <c r="K91" s="82">
        <f t="shared" si="12"/>
        <v>83943.1399999999</v>
      </c>
      <c r="L91" s="83">
        <v>157000</v>
      </c>
      <c r="M91" s="81">
        <v>90000</v>
      </c>
      <c r="N91" s="97">
        <v>162900</v>
      </c>
      <c r="O91" s="82">
        <f t="shared" si="13"/>
        <v>84100</v>
      </c>
    </row>
    <row r="92" spans="1:15" ht="12.75" customHeight="1">
      <c r="A92" s="140" t="s">
        <v>107</v>
      </c>
      <c r="B92" s="81">
        <v>1009015.92</v>
      </c>
      <c r="C92" s="81">
        <v>1571280.96</v>
      </c>
      <c r="D92" s="97">
        <v>130924</v>
      </c>
      <c r="E92" s="82">
        <f t="shared" si="11"/>
        <v>2449372.88</v>
      </c>
      <c r="F92" s="83">
        <v>640721.8</v>
      </c>
      <c r="G92" s="81">
        <v>170243.63</v>
      </c>
      <c r="H92" s="142"/>
      <c r="I92" s="104"/>
      <c r="J92" s="83">
        <v>461770</v>
      </c>
      <c r="K92" s="82">
        <f t="shared" si="12"/>
        <v>349195.43000000005</v>
      </c>
      <c r="L92" s="83">
        <v>232457.58</v>
      </c>
      <c r="M92" s="81">
        <v>26402.42</v>
      </c>
      <c r="N92" s="97"/>
      <c r="O92" s="82">
        <f t="shared" si="13"/>
        <v>258860</v>
      </c>
    </row>
    <row r="93" spans="1:15" ht="12.75" customHeight="1">
      <c r="A93" s="140" t="s">
        <v>68</v>
      </c>
      <c r="B93" s="81">
        <v>517193.69</v>
      </c>
      <c r="C93" s="81">
        <v>543116.02</v>
      </c>
      <c r="D93" s="97">
        <v>360981.75</v>
      </c>
      <c r="E93" s="82">
        <f t="shared" si="11"/>
        <v>699327.96</v>
      </c>
      <c r="F93" s="83">
        <v>10733</v>
      </c>
      <c r="G93" s="81">
        <v>6624</v>
      </c>
      <c r="H93" s="142"/>
      <c r="I93" s="104"/>
      <c r="J93" s="83">
        <v>3820</v>
      </c>
      <c r="K93" s="82">
        <f t="shared" si="12"/>
        <v>13537</v>
      </c>
      <c r="L93" s="83">
        <v>39119</v>
      </c>
      <c r="M93" s="81"/>
      <c r="N93" s="97"/>
      <c r="O93" s="82">
        <f t="shared" si="13"/>
        <v>39119</v>
      </c>
    </row>
    <row r="94" spans="1:15" ht="12.75" customHeight="1">
      <c r="A94" s="140" t="s">
        <v>31</v>
      </c>
      <c r="B94" s="81">
        <v>248601.12</v>
      </c>
      <c r="C94" s="81">
        <v>1036040.29</v>
      </c>
      <c r="D94" s="97">
        <v>816545.72</v>
      </c>
      <c r="E94" s="82">
        <f t="shared" si="11"/>
        <v>468095.6900000002</v>
      </c>
      <c r="F94" s="83">
        <v>60467.54</v>
      </c>
      <c r="G94" s="81">
        <v>150576</v>
      </c>
      <c r="H94" s="142">
        <v>5419670.97</v>
      </c>
      <c r="I94" s="104"/>
      <c r="J94" s="83">
        <v>2848491.86</v>
      </c>
      <c r="K94" s="82">
        <f t="shared" si="12"/>
        <v>2782222.65</v>
      </c>
      <c r="L94" s="83">
        <v>44134.947</v>
      </c>
      <c r="M94" s="81">
        <v>6100</v>
      </c>
      <c r="N94" s="97"/>
      <c r="O94" s="82">
        <f t="shared" si="13"/>
        <v>50234.947</v>
      </c>
    </row>
    <row r="95" spans="1:15" ht="12.75" customHeight="1">
      <c r="A95" s="140" t="s">
        <v>108</v>
      </c>
      <c r="B95" s="81">
        <v>197829.77</v>
      </c>
      <c r="C95" s="81">
        <v>71232.01</v>
      </c>
      <c r="D95" s="97">
        <v>170578</v>
      </c>
      <c r="E95" s="82">
        <f t="shared" si="11"/>
        <v>98483.77999999997</v>
      </c>
      <c r="F95" s="83">
        <v>116506.87</v>
      </c>
      <c r="G95" s="81">
        <v>251433.36</v>
      </c>
      <c r="H95" s="142">
        <v>62120.17</v>
      </c>
      <c r="I95" s="104">
        <v>150000</v>
      </c>
      <c r="J95" s="83">
        <v>490147</v>
      </c>
      <c r="K95" s="82">
        <f t="shared" si="12"/>
        <v>89913.3999999999</v>
      </c>
      <c r="L95" s="83">
        <v>19000</v>
      </c>
      <c r="M95" s="81"/>
      <c r="N95" s="97"/>
      <c r="O95" s="82">
        <f t="shared" si="13"/>
        <v>19000</v>
      </c>
    </row>
    <row r="96" spans="1:15" ht="12.75" customHeight="1">
      <c r="A96" s="140" t="s">
        <v>69</v>
      </c>
      <c r="B96" s="81">
        <v>1682465.12</v>
      </c>
      <c r="C96" s="81">
        <v>144681</v>
      </c>
      <c r="D96" s="97">
        <v>1010425.74</v>
      </c>
      <c r="E96" s="82">
        <f t="shared" si="11"/>
        <v>816720.3800000001</v>
      </c>
      <c r="F96" s="83">
        <v>8918.26</v>
      </c>
      <c r="G96" s="81">
        <v>475334</v>
      </c>
      <c r="H96" s="142">
        <v>6069185.17</v>
      </c>
      <c r="I96" s="104"/>
      <c r="J96" s="83">
        <v>6550855.17</v>
      </c>
      <c r="K96" s="82">
        <f t="shared" si="12"/>
        <v>2582.2599999997765</v>
      </c>
      <c r="L96" s="83">
        <v>59960</v>
      </c>
      <c r="M96" s="81">
        <v>16000</v>
      </c>
      <c r="N96" s="97">
        <v>36333</v>
      </c>
      <c r="O96" s="82">
        <f t="shared" si="13"/>
        <v>39627</v>
      </c>
    </row>
    <row r="97" spans="1:15" ht="12.75" customHeight="1">
      <c r="A97" s="141" t="s">
        <v>109</v>
      </c>
      <c r="B97" s="81">
        <v>1126915.12</v>
      </c>
      <c r="C97" s="81">
        <v>8321.96</v>
      </c>
      <c r="D97" s="97">
        <v>296728.96</v>
      </c>
      <c r="E97" s="82">
        <f t="shared" si="11"/>
        <v>838508.1200000001</v>
      </c>
      <c r="F97" s="83">
        <v>1620953.93</v>
      </c>
      <c r="G97" s="81">
        <v>2355719.19</v>
      </c>
      <c r="H97" s="142">
        <v>17118552.22</v>
      </c>
      <c r="I97" s="104">
        <v>100000</v>
      </c>
      <c r="J97" s="83">
        <v>19281422.11</v>
      </c>
      <c r="K97" s="82">
        <f t="shared" si="12"/>
        <v>1913803.2300000004</v>
      </c>
      <c r="L97" s="83">
        <v>315420.05</v>
      </c>
      <c r="M97" s="81">
        <v>271830.83</v>
      </c>
      <c r="N97" s="97">
        <v>256800</v>
      </c>
      <c r="O97" s="82">
        <f t="shared" si="13"/>
        <v>330450.88</v>
      </c>
    </row>
    <row r="98" spans="1:15" ht="12.75" customHeight="1">
      <c r="A98" s="140" t="s">
        <v>110</v>
      </c>
      <c r="B98" s="81">
        <v>1583379.67</v>
      </c>
      <c r="C98" s="81">
        <v>968784.59</v>
      </c>
      <c r="D98" s="97">
        <v>151993.89</v>
      </c>
      <c r="E98" s="82">
        <f>B98+C98-D98</f>
        <v>2400170.3699999996</v>
      </c>
      <c r="F98" s="83">
        <v>216706.15</v>
      </c>
      <c r="G98" s="81">
        <v>3006891.9</v>
      </c>
      <c r="H98" s="142">
        <v>21254314.19</v>
      </c>
      <c r="I98" s="105">
        <v>3500</v>
      </c>
      <c r="J98" s="83">
        <v>24008354.21</v>
      </c>
      <c r="K98" s="82">
        <f t="shared" si="12"/>
        <v>473058.0300000012</v>
      </c>
      <c r="L98" s="83">
        <v>336351</v>
      </c>
      <c r="M98" s="81">
        <v>30000</v>
      </c>
      <c r="N98" s="97"/>
      <c r="O98" s="82">
        <f t="shared" si="13"/>
        <v>366351</v>
      </c>
    </row>
    <row r="99" spans="1:15" ht="12.75" customHeight="1">
      <c r="A99" s="140" t="s">
        <v>111</v>
      </c>
      <c r="B99" s="81">
        <v>506950.06</v>
      </c>
      <c r="C99" s="81">
        <v>405906.94</v>
      </c>
      <c r="D99" s="97">
        <v>70825.13</v>
      </c>
      <c r="E99" s="82">
        <f t="shared" si="11"/>
        <v>842031.87</v>
      </c>
      <c r="F99" s="83">
        <v>280937.75</v>
      </c>
      <c r="G99" s="81">
        <v>618888</v>
      </c>
      <c r="H99" s="142">
        <v>2948795</v>
      </c>
      <c r="I99" s="104"/>
      <c r="J99" s="83">
        <v>3669040</v>
      </c>
      <c r="K99" s="82">
        <f t="shared" si="12"/>
        <v>179580.75</v>
      </c>
      <c r="L99" s="83">
        <v>114328</v>
      </c>
      <c r="M99" s="81">
        <v>32710</v>
      </c>
      <c r="N99" s="97"/>
      <c r="O99" s="82">
        <f t="shared" si="13"/>
        <v>147038</v>
      </c>
    </row>
    <row r="100" spans="1:15" ht="12.75" customHeight="1">
      <c r="A100" s="140" t="s">
        <v>112</v>
      </c>
      <c r="B100" s="81">
        <v>394633.85</v>
      </c>
      <c r="C100" s="81">
        <v>438703.35</v>
      </c>
      <c r="D100" s="97">
        <v>383985.51</v>
      </c>
      <c r="E100" s="82">
        <f t="shared" si="11"/>
        <v>449351.68999999994</v>
      </c>
      <c r="F100" s="83">
        <v>1026984</v>
      </c>
      <c r="G100" s="81">
        <v>2963752.51</v>
      </c>
      <c r="H100" s="142">
        <v>4648525.06</v>
      </c>
      <c r="I100" s="104"/>
      <c r="J100" s="83">
        <v>6119769.56</v>
      </c>
      <c r="K100" s="82">
        <f t="shared" si="12"/>
        <v>2519492.0100000007</v>
      </c>
      <c r="L100" s="83">
        <v>375000</v>
      </c>
      <c r="M100" s="81"/>
      <c r="N100" s="97"/>
      <c r="O100" s="82">
        <f t="shared" si="13"/>
        <v>375000</v>
      </c>
    </row>
    <row r="101" spans="1:15" ht="12.75" customHeight="1">
      <c r="A101" s="140" t="s">
        <v>113</v>
      </c>
      <c r="B101" s="81">
        <v>124569.64</v>
      </c>
      <c r="C101" s="81">
        <v>618.53</v>
      </c>
      <c r="D101" s="97">
        <v>18508.6</v>
      </c>
      <c r="E101" s="82">
        <f t="shared" si="11"/>
        <v>106679.57</v>
      </c>
      <c r="F101" s="83">
        <v>29859.2</v>
      </c>
      <c r="G101" s="81">
        <v>301998.15</v>
      </c>
      <c r="H101" s="142"/>
      <c r="I101" s="104"/>
      <c r="J101" s="83">
        <v>293820</v>
      </c>
      <c r="K101" s="82">
        <f t="shared" si="12"/>
        <v>38037.350000000035</v>
      </c>
      <c r="L101" s="83">
        <v>44282.24</v>
      </c>
      <c r="M101" s="81"/>
      <c r="N101" s="97"/>
      <c r="O101" s="82">
        <f t="shared" si="13"/>
        <v>44282.24</v>
      </c>
    </row>
    <row r="102" spans="1:15" ht="12.75" customHeight="1">
      <c r="A102" s="140" t="s">
        <v>114</v>
      </c>
      <c r="B102" s="81">
        <v>966759.88</v>
      </c>
      <c r="C102" s="81">
        <v>467964.47</v>
      </c>
      <c r="D102" s="97"/>
      <c r="E102" s="82">
        <f t="shared" si="11"/>
        <v>1434724.35</v>
      </c>
      <c r="F102" s="83">
        <v>4191450.87</v>
      </c>
      <c r="G102" s="81">
        <v>318812</v>
      </c>
      <c r="H102" s="142">
        <v>456963.3</v>
      </c>
      <c r="I102" s="104"/>
      <c r="J102" s="83">
        <v>4662867.93</v>
      </c>
      <c r="K102" s="82">
        <f t="shared" si="12"/>
        <v>304358.2400000002</v>
      </c>
      <c r="L102" s="83">
        <v>133000</v>
      </c>
      <c r="M102" s="81"/>
      <c r="N102" s="97"/>
      <c r="O102" s="82">
        <f t="shared" si="13"/>
        <v>133000</v>
      </c>
    </row>
    <row r="103" spans="1:15" ht="12.75" customHeight="1">
      <c r="A103" s="140" t="s">
        <v>115</v>
      </c>
      <c r="B103" s="81">
        <v>1384125.08</v>
      </c>
      <c r="C103" s="81">
        <v>212985.26</v>
      </c>
      <c r="D103" s="97">
        <v>4200</v>
      </c>
      <c r="E103" s="82">
        <f t="shared" si="11"/>
        <v>1592910.34</v>
      </c>
      <c r="F103" s="83">
        <v>839127.1</v>
      </c>
      <c r="G103" s="81">
        <v>496280</v>
      </c>
      <c r="H103" s="142"/>
      <c r="I103" s="104"/>
      <c r="J103" s="83">
        <v>857510</v>
      </c>
      <c r="K103" s="82">
        <f t="shared" si="12"/>
        <v>477897.1000000001</v>
      </c>
      <c r="L103" s="83">
        <v>622077.97</v>
      </c>
      <c r="M103" s="81">
        <v>12553.92</v>
      </c>
      <c r="N103" s="97"/>
      <c r="O103" s="82">
        <f t="shared" si="13"/>
        <v>634631.89</v>
      </c>
    </row>
    <row r="104" spans="1:15" ht="12.75" customHeight="1">
      <c r="A104" s="140" t="s">
        <v>116</v>
      </c>
      <c r="B104" s="81">
        <v>320396.27</v>
      </c>
      <c r="C104" s="81">
        <v>264574.63</v>
      </c>
      <c r="D104" s="97">
        <v>336307</v>
      </c>
      <c r="E104" s="82">
        <f t="shared" si="11"/>
        <v>248663.90000000002</v>
      </c>
      <c r="F104" s="83">
        <v>56012.23</v>
      </c>
      <c r="G104" s="81">
        <v>174804</v>
      </c>
      <c r="H104" s="142"/>
      <c r="I104" s="104"/>
      <c r="J104" s="83">
        <v>176240</v>
      </c>
      <c r="K104" s="82">
        <f t="shared" si="12"/>
        <v>54576.23000000001</v>
      </c>
      <c r="L104" s="83">
        <v>54000</v>
      </c>
      <c r="M104" s="81">
        <v>6000</v>
      </c>
      <c r="N104" s="97"/>
      <c r="O104" s="82">
        <f t="shared" si="13"/>
        <v>60000</v>
      </c>
    </row>
    <row r="105" spans="1:15" ht="12.75" customHeight="1">
      <c r="A105" s="140" t="s">
        <v>117</v>
      </c>
      <c r="B105" s="81">
        <v>86287.41</v>
      </c>
      <c r="C105" s="81">
        <v>106240.74</v>
      </c>
      <c r="D105" s="97">
        <v>125028.15</v>
      </c>
      <c r="E105" s="82">
        <f t="shared" si="11"/>
        <v>67500.00000000003</v>
      </c>
      <c r="F105" s="83">
        <v>3752.48</v>
      </c>
      <c r="G105" s="81">
        <v>541814.04</v>
      </c>
      <c r="H105" s="142"/>
      <c r="I105" s="104">
        <v>33740.74</v>
      </c>
      <c r="J105" s="83">
        <v>433420</v>
      </c>
      <c r="K105" s="82">
        <f t="shared" si="12"/>
        <v>145887.26</v>
      </c>
      <c r="L105" s="83">
        <v>17638</v>
      </c>
      <c r="M105" s="81">
        <v>3750</v>
      </c>
      <c r="N105" s="97"/>
      <c r="O105" s="82">
        <f t="shared" si="13"/>
        <v>21388</v>
      </c>
    </row>
    <row r="106" spans="1:15" ht="12.75" customHeight="1">
      <c r="A106" s="140" t="s">
        <v>32</v>
      </c>
      <c r="B106" s="81">
        <v>2025592.53</v>
      </c>
      <c r="C106" s="81">
        <v>1028518.93</v>
      </c>
      <c r="D106" s="97">
        <v>2256587.81</v>
      </c>
      <c r="E106" s="82">
        <f t="shared" si="11"/>
        <v>797523.6499999999</v>
      </c>
      <c r="F106" s="83">
        <v>473215</v>
      </c>
      <c r="G106" s="81">
        <v>514455.48</v>
      </c>
      <c r="H106" s="142"/>
      <c r="I106" s="104">
        <v>350000</v>
      </c>
      <c r="J106" s="83">
        <v>780031.3</v>
      </c>
      <c r="K106" s="82">
        <f t="shared" si="12"/>
        <v>557639.1799999999</v>
      </c>
      <c r="L106" s="83">
        <v>0</v>
      </c>
      <c r="M106" s="81">
        <v>31522</v>
      </c>
      <c r="N106" s="97">
        <v>31522</v>
      </c>
      <c r="O106" s="82">
        <f t="shared" si="13"/>
        <v>0</v>
      </c>
    </row>
    <row r="107" spans="1:15" ht="12.75" customHeight="1">
      <c r="A107" s="140" t="s">
        <v>118</v>
      </c>
      <c r="B107" s="81">
        <v>1996434.71</v>
      </c>
      <c r="C107" s="81">
        <v>3196243.86</v>
      </c>
      <c r="D107" s="97">
        <v>2062512.96</v>
      </c>
      <c r="E107" s="82">
        <f t="shared" si="11"/>
        <v>3130165.6100000003</v>
      </c>
      <c r="F107" s="83">
        <v>142344.94</v>
      </c>
      <c r="G107" s="81">
        <v>146410.1</v>
      </c>
      <c r="H107" s="142"/>
      <c r="I107" s="104"/>
      <c r="J107" s="83">
        <v>258878.55</v>
      </c>
      <c r="K107" s="82">
        <f t="shared" si="12"/>
        <v>29876.49000000005</v>
      </c>
      <c r="L107" s="83">
        <v>76999</v>
      </c>
      <c r="M107" s="81"/>
      <c r="N107" s="97"/>
      <c r="O107" s="82">
        <f t="shared" si="13"/>
        <v>76999</v>
      </c>
    </row>
    <row r="108" spans="1:15" ht="12.75" customHeight="1">
      <c r="A108" s="140" t="s">
        <v>119</v>
      </c>
      <c r="B108" s="81">
        <v>399807.16</v>
      </c>
      <c r="C108" s="81">
        <v>367854.33</v>
      </c>
      <c r="D108" s="97">
        <v>67176.5</v>
      </c>
      <c r="E108" s="82">
        <f t="shared" si="11"/>
        <v>700484.99</v>
      </c>
      <c r="F108" s="83">
        <v>19354.89</v>
      </c>
      <c r="G108" s="81">
        <v>518610.69</v>
      </c>
      <c r="H108" s="142">
        <v>110000</v>
      </c>
      <c r="I108" s="104"/>
      <c r="J108" s="83">
        <v>571684</v>
      </c>
      <c r="K108" s="82">
        <f t="shared" si="12"/>
        <v>76281.57999999996</v>
      </c>
      <c r="L108" s="83">
        <v>56625</v>
      </c>
      <c r="M108" s="81">
        <v>8000</v>
      </c>
      <c r="N108" s="97"/>
      <c r="O108" s="82">
        <f t="shared" si="13"/>
        <v>64625</v>
      </c>
    </row>
    <row r="109" spans="1:15" ht="12.75" customHeight="1">
      <c r="A109" s="140" t="s">
        <v>120</v>
      </c>
      <c r="B109" s="81">
        <v>135492.72</v>
      </c>
      <c r="C109" s="81">
        <v>1085811.3</v>
      </c>
      <c r="D109" s="97">
        <v>600000</v>
      </c>
      <c r="E109" s="82">
        <f t="shared" si="11"/>
        <v>621304.02</v>
      </c>
      <c r="F109" s="83">
        <v>12558487.61</v>
      </c>
      <c r="G109" s="81">
        <v>5809440</v>
      </c>
      <c r="H109" s="142">
        <v>10433570.06</v>
      </c>
      <c r="I109" s="104">
        <v>600000</v>
      </c>
      <c r="J109" s="83">
        <v>25254132.9</v>
      </c>
      <c r="K109" s="82">
        <f t="shared" si="12"/>
        <v>4147364.7700000033</v>
      </c>
      <c r="L109" s="83">
        <v>89153.42</v>
      </c>
      <c r="M109" s="81">
        <v>250000</v>
      </c>
      <c r="N109" s="97">
        <v>278500</v>
      </c>
      <c r="O109" s="82">
        <f t="shared" si="13"/>
        <v>60653.419999999984</v>
      </c>
    </row>
    <row r="110" spans="1:15" ht="12.75" customHeight="1">
      <c r="A110" s="140" t="s">
        <v>121</v>
      </c>
      <c r="B110" s="81">
        <v>1072956.72</v>
      </c>
      <c r="C110" s="81">
        <v>160286.34</v>
      </c>
      <c r="D110" s="97">
        <v>700000</v>
      </c>
      <c r="E110" s="82">
        <f t="shared" si="11"/>
        <v>533243.06</v>
      </c>
      <c r="F110" s="85">
        <v>512634.17</v>
      </c>
      <c r="G110" s="99">
        <v>1622722.52</v>
      </c>
      <c r="H110" s="143">
        <v>1664595</v>
      </c>
      <c r="I110" s="105">
        <v>730000</v>
      </c>
      <c r="J110" s="85">
        <v>3407918.01</v>
      </c>
      <c r="K110" s="82">
        <f t="shared" si="12"/>
        <v>1122033.6799999997</v>
      </c>
      <c r="L110" s="83">
        <v>778108.95</v>
      </c>
      <c r="M110" s="81">
        <v>155286.35</v>
      </c>
      <c r="N110" s="97"/>
      <c r="O110" s="82">
        <f t="shared" si="13"/>
        <v>933395.2999999999</v>
      </c>
    </row>
    <row r="111" spans="1:15" ht="12.75" customHeight="1">
      <c r="A111" s="140" t="s">
        <v>122</v>
      </c>
      <c r="B111" s="81">
        <v>162233.73</v>
      </c>
      <c r="C111" s="81">
        <v>379140.28</v>
      </c>
      <c r="D111" s="97">
        <v>66203</v>
      </c>
      <c r="E111" s="82">
        <f t="shared" si="11"/>
        <v>475171.01</v>
      </c>
      <c r="F111" s="83">
        <v>153970.9</v>
      </c>
      <c r="G111" s="81">
        <v>2880</v>
      </c>
      <c r="H111" s="142"/>
      <c r="I111" s="104"/>
      <c r="J111" s="83">
        <v>2320</v>
      </c>
      <c r="K111" s="82">
        <f t="shared" si="12"/>
        <v>154530.9</v>
      </c>
      <c r="L111" s="83">
        <v>37494.23</v>
      </c>
      <c r="M111" s="81">
        <v>8021.14</v>
      </c>
      <c r="N111" s="97"/>
      <c r="O111" s="82">
        <f t="shared" si="13"/>
        <v>45515.37</v>
      </c>
    </row>
    <row r="112" spans="1:15" ht="12.75" customHeight="1">
      <c r="A112" s="140" t="s">
        <v>33</v>
      </c>
      <c r="B112" s="81">
        <v>222224.51</v>
      </c>
      <c r="C112" s="81">
        <v>32956.42</v>
      </c>
      <c r="D112" s="97">
        <v>136938</v>
      </c>
      <c r="E112" s="82">
        <f t="shared" si="11"/>
        <v>118242.93</v>
      </c>
      <c r="F112" s="83">
        <v>18803.24</v>
      </c>
      <c r="G112" s="81">
        <v>55511</v>
      </c>
      <c r="H112" s="142"/>
      <c r="I112" s="104">
        <v>80000</v>
      </c>
      <c r="J112" s="83">
        <v>119437.2</v>
      </c>
      <c r="K112" s="82">
        <f t="shared" si="12"/>
        <v>34877.03999999999</v>
      </c>
      <c r="L112" s="83">
        <v>24400</v>
      </c>
      <c r="M112" s="81">
        <v>2100</v>
      </c>
      <c r="N112" s="97"/>
      <c r="O112" s="82">
        <f t="shared" si="13"/>
        <v>26500</v>
      </c>
    </row>
    <row r="113" spans="1:15" ht="12.75" customHeight="1">
      <c r="A113" s="140" t="s">
        <v>34</v>
      </c>
      <c r="B113" s="81">
        <v>984589</v>
      </c>
      <c r="C113" s="81">
        <v>458759.85</v>
      </c>
      <c r="D113" s="97">
        <v>366839.01</v>
      </c>
      <c r="E113" s="82">
        <f t="shared" si="11"/>
        <v>1076509.84</v>
      </c>
      <c r="F113" s="83">
        <v>198728.91</v>
      </c>
      <c r="G113" s="81">
        <v>170984</v>
      </c>
      <c r="H113" s="142">
        <v>206712.5</v>
      </c>
      <c r="I113" s="104"/>
      <c r="J113" s="83">
        <v>522975.8</v>
      </c>
      <c r="K113" s="82">
        <f t="shared" si="12"/>
        <v>53449.610000000044</v>
      </c>
      <c r="L113" s="83">
        <v>143649.75</v>
      </c>
      <c r="M113" s="81">
        <v>20500</v>
      </c>
      <c r="N113" s="97"/>
      <c r="O113" s="82">
        <f t="shared" si="13"/>
        <v>164149.75</v>
      </c>
    </row>
    <row r="114" spans="1:15" ht="12.75" customHeight="1">
      <c r="A114" s="140" t="s">
        <v>70</v>
      </c>
      <c r="B114" s="81">
        <v>621903.16</v>
      </c>
      <c r="C114" s="81">
        <v>830859.95</v>
      </c>
      <c r="D114" s="97">
        <v>81370</v>
      </c>
      <c r="E114" s="82">
        <f t="shared" si="11"/>
        <v>1371393.1099999999</v>
      </c>
      <c r="F114" s="83">
        <v>394042.13</v>
      </c>
      <c r="G114" s="81">
        <v>226976</v>
      </c>
      <c r="H114" s="142"/>
      <c r="I114" s="104"/>
      <c r="J114" s="83">
        <v>180700</v>
      </c>
      <c r="K114" s="82">
        <f t="shared" si="12"/>
        <v>440318.13</v>
      </c>
      <c r="L114" s="83">
        <v>0</v>
      </c>
      <c r="M114" s="81">
        <v>71900</v>
      </c>
      <c r="N114" s="97"/>
      <c r="O114" s="82">
        <f t="shared" si="13"/>
        <v>71900</v>
      </c>
    </row>
    <row r="115" spans="1:15" ht="12.75" customHeight="1">
      <c r="A115" s="140" t="s">
        <v>123</v>
      </c>
      <c r="B115" s="81">
        <v>960776.42</v>
      </c>
      <c r="C115" s="81">
        <v>2198401.18</v>
      </c>
      <c r="D115" s="97">
        <v>428905.67</v>
      </c>
      <c r="E115" s="82">
        <f t="shared" si="11"/>
        <v>2730271.93</v>
      </c>
      <c r="F115" s="83">
        <v>105042.54</v>
      </c>
      <c r="G115" s="81">
        <v>54917.3</v>
      </c>
      <c r="H115" s="142"/>
      <c r="I115" s="104"/>
      <c r="J115" s="83">
        <v>46060</v>
      </c>
      <c r="K115" s="82">
        <f t="shared" si="12"/>
        <v>113899.84</v>
      </c>
      <c r="L115" s="83">
        <v>101762.46</v>
      </c>
      <c r="M115" s="81">
        <v>9081.54</v>
      </c>
      <c r="N115" s="97"/>
      <c r="O115" s="82">
        <f t="shared" si="13"/>
        <v>110844</v>
      </c>
    </row>
    <row r="116" spans="1:15" ht="12.75" customHeight="1">
      <c r="A116" s="140" t="s">
        <v>35</v>
      </c>
      <c r="B116" s="81">
        <v>1737679.55</v>
      </c>
      <c r="C116" s="81">
        <v>614255.31</v>
      </c>
      <c r="D116" s="97">
        <v>762937</v>
      </c>
      <c r="E116" s="82">
        <f t="shared" si="11"/>
        <v>1588997.8600000003</v>
      </c>
      <c r="F116" s="83">
        <v>743033.3</v>
      </c>
      <c r="G116" s="81">
        <v>1441814.82</v>
      </c>
      <c r="H116" s="142">
        <v>520528.19</v>
      </c>
      <c r="I116" s="104"/>
      <c r="J116" s="83">
        <v>1904727.26</v>
      </c>
      <c r="K116" s="82">
        <f t="shared" si="12"/>
        <v>800649.05</v>
      </c>
      <c r="L116" s="83">
        <v>410000</v>
      </c>
      <c r="M116" s="81">
        <v>10000</v>
      </c>
      <c r="N116" s="97"/>
      <c r="O116" s="82">
        <f t="shared" si="13"/>
        <v>420000</v>
      </c>
    </row>
    <row r="117" spans="1:15" ht="12.75" customHeight="1">
      <c r="A117" s="140" t="s">
        <v>124</v>
      </c>
      <c r="B117" s="81">
        <v>265812.72</v>
      </c>
      <c r="C117" s="81">
        <v>208645.65</v>
      </c>
      <c r="D117" s="97">
        <v>382745.75</v>
      </c>
      <c r="E117" s="82">
        <f t="shared" si="11"/>
        <v>91712.62</v>
      </c>
      <c r="F117" s="83">
        <v>377111.732</v>
      </c>
      <c r="G117" s="81">
        <v>869434.93</v>
      </c>
      <c r="H117" s="142">
        <v>150000</v>
      </c>
      <c r="I117" s="104"/>
      <c r="J117" s="83">
        <v>904319</v>
      </c>
      <c r="K117" s="82">
        <f t="shared" si="12"/>
        <v>492227.662</v>
      </c>
      <c r="L117" s="83">
        <v>116907</v>
      </c>
      <c r="M117" s="81">
        <v>17652</v>
      </c>
      <c r="N117" s="97"/>
      <c r="O117" s="82">
        <f t="shared" si="13"/>
        <v>134559</v>
      </c>
    </row>
    <row r="118" spans="1:15" ht="12.75" customHeight="1">
      <c r="A118" s="141" t="s">
        <v>125</v>
      </c>
      <c r="B118" s="81">
        <v>4211934.73</v>
      </c>
      <c r="C118" s="81">
        <v>4130673.92</v>
      </c>
      <c r="D118" s="97">
        <v>3705461.95</v>
      </c>
      <c r="E118" s="82">
        <f t="shared" si="11"/>
        <v>4637146.7</v>
      </c>
      <c r="F118" s="83">
        <v>938827.45</v>
      </c>
      <c r="G118" s="81">
        <v>1188652.47</v>
      </c>
      <c r="H118" s="142">
        <v>8767724.77</v>
      </c>
      <c r="I118" s="104">
        <v>200000</v>
      </c>
      <c r="J118" s="83">
        <v>11040482.38</v>
      </c>
      <c r="K118" s="82">
        <f t="shared" si="12"/>
        <v>54722.30999999866</v>
      </c>
      <c r="L118" s="83">
        <v>102542.12</v>
      </c>
      <c r="M118" s="81">
        <v>5000</v>
      </c>
      <c r="N118" s="97"/>
      <c r="O118" s="82">
        <f t="shared" si="13"/>
        <v>107542.12</v>
      </c>
    </row>
    <row r="119" spans="1:15" ht="12.75" customHeight="1">
      <c r="A119" s="140" t="s">
        <v>36</v>
      </c>
      <c r="B119" s="81">
        <v>1378350.09</v>
      </c>
      <c r="C119" s="81">
        <v>1024260.1</v>
      </c>
      <c r="D119" s="97">
        <v>791578.8</v>
      </c>
      <c r="E119" s="82">
        <f t="shared" si="11"/>
        <v>1611031.39</v>
      </c>
      <c r="F119" s="83">
        <v>1117035</v>
      </c>
      <c r="G119" s="81">
        <v>2383334.73</v>
      </c>
      <c r="H119" s="142">
        <v>30925911.79</v>
      </c>
      <c r="I119" s="104">
        <v>418236</v>
      </c>
      <c r="J119" s="83">
        <v>33518242.76</v>
      </c>
      <c r="K119" s="82">
        <f t="shared" si="12"/>
        <v>1326274.7599999942</v>
      </c>
      <c r="L119" s="83">
        <v>550625.57</v>
      </c>
      <c r="M119" s="81">
        <v>42254.65</v>
      </c>
      <c r="N119" s="97">
        <v>188582</v>
      </c>
      <c r="O119" s="82">
        <f t="shared" si="13"/>
        <v>404298.22</v>
      </c>
    </row>
    <row r="120" spans="1:15" ht="12.75" customHeight="1">
      <c r="A120" s="140" t="s">
        <v>126</v>
      </c>
      <c r="B120" s="81">
        <v>4353856.88</v>
      </c>
      <c r="C120" s="81">
        <v>1023773.24</v>
      </c>
      <c r="D120" s="97">
        <v>3645903.02</v>
      </c>
      <c r="E120" s="82">
        <f t="shared" si="11"/>
        <v>1731727.1</v>
      </c>
      <c r="F120" s="83">
        <v>72049.35</v>
      </c>
      <c r="G120" s="81">
        <v>1905573.92</v>
      </c>
      <c r="H120" s="142">
        <v>703000</v>
      </c>
      <c r="I120" s="104">
        <v>70000</v>
      </c>
      <c r="J120" s="83">
        <v>2729640.34</v>
      </c>
      <c r="K120" s="82">
        <f t="shared" si="12"/>
        <v>20982.930000000168</v>
      </c>
      <c r="L120" s="83">
        <v>215000</v>
      </c>
      <c r="M120" s="81"/>
      <c r="N120" s="97"/>
      <c r="O120" s="82">
        <f t="shared" si="13"/>
        <v>215000</v>
      </c>
    </row>
    <row r="121" spans="1:15" ht="12.75" customHeight="1">
      <c r="A121" s="141" t="s">
        <v>127</v>
      </c>
      <c r="B121" s="81">
        <v>570968.69</v>
      </c>
      <c r="C121" s="81">
        <v>399514.79</v>
      </c>
      <c r="D121" s="97">
        <v>556492.54</v>
      </c>
      <c r="E121" s="82">
        <f t="shared" si="11"/>
        <v>413990.93999999994</v>
      </c>
      <c r="F121" s="83">
        <v>120885.92</v>
      </c>
      <c r="G121" s="81">
        <v>1053757.1</v>
      </c>
      <c r="H121" s="142"/>
      <c r="I121" s="104">
        <v>41140.19</v>
      </c>
      <c r="J121" s="83">
        <v>1215120.19</v>
      </c>
      <c r="K121" s="82">
        <f t="shared" si="12"/>
        <v>663.0200000000186</v>
      </c>
      <c r="L121" s="83">
        <v>889078.87</v>
      </c>
      <c r="M121" s="81">
        <v>152368.4</v>
      </c>
      <c r="N121" s="97">
        <v>751000</v>
      </c>
      <c r="O121" s="82">
        <f t="shared" si="13"/>
        <v>290447.27</v>
      </c>
    </row>
    <row r="122" spans="1:15" ht="12.75" customHeight="1">
      <c r="A122" s="140" t="s">
        <v>128</v>
      </c>
      <c r="B122" s="81">
        <v>276306.59</v>
      </c>
      <c r="C122" s="81">
        <v>158892.99</v>
      </c>
      <c r="D122" s="97"/>
      <c r="E122" s="89">
        <f t="shared" si="11"/>
        <v>435199.58</v>
      </c>
      <c r="F122" s="83">
        <v>285225.87</v>
      </c>
      <c r="G122" s="81">
        <v>511972</v>
      </c>
      <c r="H122" s="142"/>
      <c r="I122" s="104"/>
      <c r="J122" s="83">
        <v>414170</v>
      </c>
      <c r="K122" s="89">
        <f t="shared" si="12"/>
        <v>383027.87</v>
      </c>
      <c r="L122" s="83">
        <v>130216.83</v>
      </c>
      <c r="M122" s="81">
        <v>12599</v>
      </c>
      <c r="N122" s="97"/>
      <c r="O122" s="82">
        <f t="shared" si="13"/>
        <v>142815.83000000002</v>
      </c>
    </row>
    <row r="123" spans="1:15" ht="12.75" customHeight="1">
      <c r="A123" s="140" t="s">
        <v>65</v>
      </c>
      <c r="B123" s="81">
        <v>217576.46</v>
      </c>
      <c r="C123" s="81">
        <v>130700.7</v>
      </c>
      <c r="D123" s="97">
        <v>163942.85</v>
      </c>
      <c r="E123" s="82">
        <f t="shared" si="11"/>
        <v>184334.30999999997</v>
      </c>
      <c r="F123" s="84">
        <v>105364.8</v>
      </c>
      <c r="G123" s="100">
        <v>33738</v>
      </c>
      <c r="H123" s="144"/>
      <c r="I123" s="106"/>
      <c r="J123" s="84">
        <v>27010</v>
      </c>
      <c r="K123" s="82">
        <f t="shared" si="12"/>
        <v>112092.79999999999</v>
      </c>
      <c r="L123" s="83">
        <v>57967</v>
      </c>
      <c r="M123" s="100"/>
      <c r="N123" s="146"/>
      <c r="O123" s="82">
        <f t="shared" si="13"/>
        <v>57967</v>
      </c>
    </row>
    <row r="124" spans="1:15" ht="12.75" customHeight="1">
      <c r="A124" s="140" t="s">
        <v>37</v>
      </c>
      <c r="B124" s="81">
        <v>240949.48</v>
      </c>
      <c r="C124" s="81">
        <v>23232</v>
      </c>
      <c r="D124" s="97">
        <v>176004.87</v>
      </c>
      <c r="E124" s="82">
        <f t="shared" si="11"/>
        <v>88176.60999999999</v>
      </c>
      <c r="F124" s="84">
        <v>0</v>
      </c>
      <c r="G124" s="100"/>
      <c r="H124" s="144"/>
      <c r="I124" s="106"/>
      <c r="J124" s="84"/>
      <c r="K124" s="82">
        <f t="shared" si="12"/>
        <v>0</v>
      </c>
      <c r="L124" s="83">
        <v>0</v>
      </c>
      <c r="M124" s="100"/>
      <c r="N124" s="146"/>
      <c r="O124" s="82">
        <f t="shared" si="13"/>
        <v>0</v>
      </c>
    </row>
    <row r="125" spans="1:15" ht="12.75" customHeight="1">
      <c r="A125" s="140" t="s">
        <v>129</v>
      </c>
      <c r="B125" s="81">
        <v>305275.01</v>
      </c>
      <c r="C125" s="81"/>
      <c r="D125" s="97"/>
      <c r="E125" s="82">
        <f t="shared" si="11"/>
        <v>305275.01</v>
      </c>
      <c r="F125" s="84">
        <v>56880</v>
      </c>
      <c r="G125" s="100"/>
      <c r="H125" s="144"/>
      <c r="I125" s="106"/>
      <c r="J125" s="84"/>
      <c r="K125" s="82">
        <f t="shared" si="12"/>
        <v>56880</v>
      </c>
      <c r="L125" s="83">
        <v>156067</v>
      </c>
      <c r="M125" s="100"/>
      <c r="N125" s="146"/>
      <c r="O125" s="82">
        <f t="shared" si="13"/>
        <v>156067</v>
      </c>
    </row>
    <row r="126" spans="1:15" ht="12.75" customHeight="1">
      <c r="A126" s="140" t="s">
        <v>130</v>
      </c>
      <c r="B126" s="81">
        <v>561013.29</v>
      </c>
      <c r="C126" s="81">
        <v>343855</v>
      </c>
      <c r="D126" s="97">
        <v>496185.88</v>
      </c>
      <c r="E126" s="82">
        <f aca="true" t="shared" si="14" ref="E126:E132">SUM(B126+C126-D126)</f>
        <v>408682.41000000003</v>
      </c>
      <c r="F126" s="84">
        <v>31421</v>
      </c>
      <c r="G126" s="100">
        <v>35</v>
      </c>
      <c r="H126" s="144"/>
      <c r="I126" s="106"/>
      <c r="J126" s="84">
        <v>20</v>
      </c>
      <c r="K126" s="82">
        <f aca="true" t="shared" si="15" ref="K126:K133">F126+G126+H126+I126-J126</f>
        <v>31436</v>
      </c>
      <c r="L126" s="83">
        <v>21185</v>
      </c>
      <c r="M126" s="100"/>
      <c r="N126" s="146"/>
      <c r="O126" s="82">
        <f aca="true" t="shared" si="16" ref="O126:O132">L126+M126-N126</f>
        <v>21185</v>
      </c>
    </row>
    <row r="127" spans="1:15" ht="12.75" customHeight="1">
      <c r="A127" s="140" t="s">
        <v>131</v>
      </c>
      <c r="B127" s="81">
        <v>446275.73</v>
      </c>
      <c r="C127" s="81">
        <v>192109.58</v>
      </c>
      <c r="D127" s="97">
        <v>379526.95</v>
      </c>
      <c r="E127" s="82">
        <f t="shared" si="14"/>
        <v>258858.35999999993</v>
      </c>
      <c r="F127" s="84">
        <v>17373</v>
      </c>
      <c r="G127" s="100">
        <v>8472</v>
      </c>
      <c r="H127" s="144"/>
      <c r="I127" s="106"/>
      <c r="J127" s="84">
        <v>6740</v>
      </c>
      <c r="K127" s="82">
        <f t="shared" si="15"/>
        <v>19105</v>
      </c>
      <c r="L127" s="83">
        <v>54143</v>
      </c>
      <c r="M127" s="100"/>
      <c r="N127" s="146"/>
      <c r="O127" s="82">
        <f t="shared" si="16"/>
        <v>54143</v>
      </c>
    </row>
    <row r="128" spans="1:15" ht="12.75" customHeight="1">
      <c r="A128" s="140" t="s">
        <v>132</v>
      </c>
      <c r="B128" s="81">
        <v>983579.08</v>
      </c>
      <c r="C128" s="81">
        <v>217479.92</v>
      </c>
      <c r="D128" s="97">
        <v>304761.24</v>
      </c>
      <c r="E128" s="82">
        <f t="shared" si="14"/>
        <v>896297.76</v>
      </c>
      <c r="F128" s="84">
        <v>316645.06</v>
      </c>
      <c r="G128" s="100">
        <v>242266</v>
      </c>
      <c r="H128" s="144">
        <v>7729676.53</v>
      </c>
      <c r="I128" s="106"/>
      <c r="J128" s="84">
        <v>7853036.53</v>
      </c>
      <c r="K128" s="82">
        <f t="shared" si="15"/>
        <v>435551.0599999996</v>
      </c>
      <c r="L128" s="83">
        <v>139636</v>
      </c>
      <c r="M128" s="100"/>
      <c r="N128" s="146"/>
      <c r="O128" s="82">
        <f t="shared" si="16"/>
        <v>139636</v>
      </c>
    </row>
    <row r="129" spans="1:15" ht="12.75" customHeight="1">
      <c r="A129" s="140" t="s">
        <v>71</v>
      </c>
      <c r="B129" s="81">
        <v>910023.26</v>
      </c>
      <c r="C129" s="81">
        <v>206369.44</v>
      </c>
      <c r="D129" s="97"/>
      <c r="E129" s="82">
        <f t="shared" si="14"/>
        <v>1116392.7</v>
      </c>
      <c r="F129" s="83">
        <v>353304.65</v>
      </c>
      <c r="G129" s="81">
        <v>327532.12</v>
      </c>
      <c r="H129" s="142">
        <v>19000</v>
      </c>
      <c r="I129" s="104"/>
      <c r="J129" s="83">
        <v>288770</v>
      </c>
      <c r="K129" s="82">
        <f t="shared" si="15"/>
        <v>411066.77</v>
      </c>
      <c r="L129" s="83">
        <v>60000</v>
      </c>
      <c r="M129" s="81"/>
      <c r="N129" s="97"/>
      <c r="O129" s="82">
        <f t="shared" si="16"/>
        <v>60000</v>
      </c>
    </row>
    <row r="130" spans="1:15" ht="12.75" customHeight="1">
      <c r="A130" s="140" t="s">
        <v>72</v>
      </c>
      <c r="B130" s="81">
        <v>845444.94</v>
      </c>
      <c r="C130" s="81">
        <v>289175.61</v>
      </c>
      <c r="D130" s="97">
        <v>206573.39</v>
      </c>
      <c r="E130" s="82">
        <f t="shared" si="14"/>
        <v>928047.1599999998</v>
      </c>
      <c r="F130" s="83">
        <v>619950.3</v>
      </c>
      <c r="G130" s="81">
        <v>85721</v>
      </c>
      <c r="H130" s="142"/>
      <c r="I130" s="104">
        <v>99870</v>
      </c>
      <c r="J130" s="83">
        <v>219703</v>
      </c>
      <c r="K130" s="82">
        <f t="shared" si="15"/>
        <v>585838.3</v>
      </c>
      <c r="L130" s="83">
        <v>24988</v>
      </c>
      <c r="M130" s="81">
        <v>15257</v>
      </c>
      <c r="N130" s="97"/>
      <c r="O130" s="82">
        <f t="shared" si="16"/>
        <v>40245</v>
      </c>
    </row>
    <row r="131" spans="1:15" ht="12.75" customHeight="1">
      <c r="A131" s="140" t="s">
        <v>133</v>
      </c>
      <c r="B131" s="81">
        <v>354029.11</v>
      </c>
      <c r="C131" s="81">
        <v>83171.88</v>
      </c>
      <c r="D131" s="97">
        <v>185338.12</v>
      </c>
      <c r="E131" s="82">
        <f t="shared" si="14"/>
        <v>251862.87</v>
      </c>
      <c r="F131" s="83">
        <v>63298.67</v>
      </c>
      <c r="G131" s="81">
        <v>204473.28</v>
      </c>
      <c r="H131" s="142"/>
      <c r="I131" s="104">
        <v>71702.11</v>
      </c>
      <c r="J131" s="83">
        <v>289640</v>
      </c>
      <c r="K131" s="82">
        <f t="shared" si="15"/>
        <v>49834.06</v>
      </c>
      <c r="L131" s="83">
        <v>52380</v>
      </c>
      <c r="M131" s="81">
        <v>9200</v>
      </c>
      <c r="N131" s="97"/>
      <c r="O131" s="82">
        <f t="shared" si="16"/>
        <v>61580</v>
      </c>
    </row>
    <row r="132" spans="1:15" ht="12.75" customHeight="1">
      <c r="A132" s="140" t="s">
        <v>134</v>
      </c>
      <c r="B132" s="81">
        <v>1106063.91</v>
      </c>
      <c r="C132" s="81">
        <v>2131877.94</v>
      </c>
      <c r="D132" s="97">
        <v>2420439.08</v>
      </c>
      <c r="E132" s="82">
        <f t="shared" si="14"/>
        <v>817502.7699999996</v>
      </c>
      <c r="F132" s="83">
        <v>576588.14</v>
      </c>
      <c r="G132" s="81">
        <v>3341255.91</v>
      </c>
      <c r="H132" s="142">
        <v>14014603.1</v>
      </c>
      <c r="I132" s="104">
        <v>1747321.52</v>
      </c>
      <c r="J132" s="83">
        <v>17121150.09</v>
      </c>
      <c r="K132" s="82">
        <f t="shared" si="15"/>
        <v>2558618.579999998</v>
      </c>
      <c r="L132" s="83">
        <v>513145</v>
      </c>
      <c r="M132" s="81"/>
      <c r="N132" s="97"/>
      <c r="O132" s="82">
        <f t="shared" si="16"/>
        <v>513145</v>
      </c>
    </row>
    <row r="133" spans="1:15" ht="17.25" customHeight="1" thickBot="1">
      <c r="A133" s="76" t="s">
        <v>12</v>
      </c>
      <c r="B133" s="86">
        <f aca="true" t="shared" si="17" ref="B133:J133">SUM(B61:B132)</f>
        <v>90169084.43000002</v>
      </c>
      <c r="C133" s="95">
        <f t="shared" si="17"/>
        <v>64071462.430000015</v>
      </c>
      <c r="D133" s="98">
        <f t="shared" si="17"/>
        <v>66321729.17000001</v>
      </c>
      <c r="E133" s="87">
        <f t="shared" si="17"/>
        <v>87918817.69000003</v>
      </c>
      <c r="F133" s="86">
        <f t="shared" si="17"/>
        <v>66606521.22199997</v>
      </c>
      <c r="G133" s="101">
        <f t="shared" si="17"/>
        <v>66498354.12999998</v>
      </c>
      <c r="H133" s="145">
        <f t="shared" si="17"/>
        <v>291022432.44</v>
      </c>
      <c r="I133" s="107">
        <f t="shared" si="17"/>
        <v>7003712.130000001</v>
      </c>
      <c r="J133" s="102">
        <f t="shared" si="17"/>
        <v>368233809.38999987</v>
      </c>
      <c r="K133" s="87">
        <f t="shared" si="15"/>
        <v>62897210.532000065</v>
      </c>
      <c r="L133" s="86">
        <f>SUM(L61:L132)</f>
        <v>16388776.477000002</v>
      </c>
      <c r="M133" s="101">
        <f>SUM(M61:M132)</f>
        <v>1877855.09</v>
      </c>
      <c r="N133" s="147">
        <f>SUM(N61:N132)</f>
        <v>2173835.27</v>
      </c>
      <c r="O133" s="87">
        <f>SUM(O61:O132)</f>
        <v>16092796.297000004</v>
      </c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968503937007874" right="0.1968503937007874" top="0.7874015748031497" bottom="0.7874015748031497" header="0.5118110236220472" footer="0.5905511811023623"/>
  <pageSetup horizontalDpi="600" verticalDpi="600" orientation="landscape" paperSize="9" scale="87" r:id="rId1"/>
  <headerFooter alignWithMargins="0">
    <oddFooter>&amp;CStránka &amp;P&amp;RTab.č. 4 PO tvorba a použ.fondů</oddFooter>
  </headerFooter>
  <rowBreaks count="3" manualBreakCount="3">
    <brk id="41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2023-05-11T06:04:57Z</cp:lastPrinted>
  <dcterms:created xsi:type="dcterms:W3CDTF">1997-01-24T11:07:25Z</dcterms:created>
  <dcterms:modified xsi:type="dcterms:W3CDTF">2023-05-11T06:05:10Z</dcterms:modified>
  <cp:category/>
  <cp:version/>
  <cp:contentType/>
  <cp:contentStatus/>
</cp:coreProperties>
</file>