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6335" windowHeight="8280" activeTab="0"/>
  </bookViews>
  <sheets>
    <sheet name="Fondy PO" sheetId="1" r:id="rId1"/>
  </sheets>
  <definedNames>
    <definedName name="_xlnm.Print_Titles" localSheetId="0">'Fondy PO'!$6:$8</definedName>
  </definedNames>
  <calcPr fullCalcOnLoad="1"/>
</workbook>
</file>

<file path=xl/sharedStrings.xml><?xml version="1.0" encoding="utf-8"?>
<sst xmlns="http://schemas.openxmlformats.org/spreadsheetml/2006/main" count="148" uniqueCount="135">
  <si>
    <t>Organizace</t>
  </si>
  <si>
    <t>Rezervní fond</t>
  </si>
  <si>
    <t>tvorba</t>
  </si>
  <si>
    <t>použití</t>
  </si>
  <si>
    <t>z odpisů</t>
  </si>
  <si>
    <t>z inv.dot.</t>
  </si>
  <si>
    <t>ostatní</t>
  </si>
  <si>
    <t>Fond odměn</t>
  </si>
  <si>
    <t>(v tis. Kč)</t>
  </si>
  <si>
    <t>Zdravotnická záchranná služba KHK</t>
  </si>
  <si>
    <t>Protialkoholní záchytná stanice KHK</t>
  </si>
  <si>
    <t xml:space="preserve"> </t>
  </si>
  <si>
    <t>Celkem</t>
  </si>
  <si>
    <t>Kap. 10 - doprava</t>
  </si>
  <si>
    <t>Kap. 15 - zdravotnictví</t>
  </si>
  <si>
    <t>Kap. 16 - kultura</t>
  </si>
  <si>
    <t>Galerie výtvarného umění v Náchodě</t>
  </si>
  <si>
    <t>Regionální muzeum a galerie v Jičíně</t>
  </si>
  <si>
    <t>Kap. 28 - sociální věci</t>
  </si>
  <si>
    <t>Domov důchodců Černožice</t>
  </si>
  <si>
    <t>Domov důchodců Humburky</t>
  </si>
  <si>
    <t>Domov důchodců Tmavý Důl</t>
  </si>
  <si>
    <t>Domov důchodců Malá Čermná</t>
  </si>
  <si>
    <t>Domov důchodců Náchod</t>
  </si>
  <si>
    <t>Léčebna pro dlouhodobě nemocné HK</t>
  </si>
  <si>
    <t>Kap. 14 - školství</t>
  </si>
  <si>
    <t>ÚSP pro mládež Kvasiny</t>
  </si>
  <si>
    <t>Domov sociálních služeb Skřivany</t>
  </si>
  <si>
    <t>Domov důchodců Lampertice</t>
  </si>
  <si>
    <t>Barevné domky Hajnice</t>
  </si>
  <si>
    <t>Kap. 21 - investice a evr. projekty</t>
  </si>
  <si>
    <t>Lepařovo gymnázium, Jičín, Jiráskova 30</t>
  </si>
  <si>
    <t>Gymnázium, Broumov, Hradební 218</t>
  </si>
  <si>
    <t>Gymnázium, Dobruška, Pulická 779</t>
  </si>
  <si>
    <t>Základní škola, Dobruška, Opočenská 115</t>
  </si>
  <si>
    <t>Dětský domov, Potštejn, Českých bratří 141</t>
  </si>
  <si>
    <t>Gymnázium, Trutnov, Jiráskovo náměstí 325</t>
  </si>
  <si>
    <t>Střední průmyslová škola, Trutnov, Školní 101</t>
  </si>
  <si>
    <t>Základní škola a MŠ, Vrchlabí, Krkonošská 230</t>
  </si>
  <si>
    <t>Domov pro seniory Pilníkov</t>
  </si>
  <si>
    <t>Domov pro seniory Vrchlabí</t>
  </si>
  <si>
    <t>Domov důchodců Police nad Metují</t>
  </si>
  <si>
    <t>Správa silnic Královéhradeckého kraje</t>
  </si>
  <si>
    <t>Galerie moderního umění v Hradci Králové</t>
  </si>
  <si>
    <t>Muzeum východních Čech v Hradci Králové</t>
  </si>
  <si>
    <t>Studijní a vědecká knihovna v Hradci Králové</t>
  </si>
  <si>
    <t>Impuls HK, centrum podpory um. aktivit</t>
  </si>
  <si>
    <t>Hvězdárna a planetárium v Hradci Králové</t>
  </si>
  <si>
    <t>Hvězdárna v Úpici</t>
  </si>
  <si>
    <t>Muzeum a galerie Orlických hor v RK</t>
  </si>
  <si>
    <t xml:space="preserve">Centrum investic, rozvoje a inovací, HK </t>
  </si>
  <si>
    <t>Sdružení ozdr.a léčeben okresu Trutnov</t>
  </si>
  <si>
    <t>Léčebna dlouhodobě nem.Opočno</t>
  </si>
  <si>
    <t>Fond investic</t>
  </si>
  <si>
    <t xml:space="preserve">Domov U Biřičky </t>
  </si>
  <si>
    <t xml:space="preserve">Domov V Podzámčí </t>
  </si>
  <si>
    <t>Domov bez bariér</t>
  </si>
  <si>
    <t>Domov sociálních služeb Chotělice</t>
  </si>
  <si>
    <t xml:space="preserve">Domov Dědina </t>
  </si>
  <si>
    <t xml:space="preserve">DOMOV NA STŔÍBRNÉM VRCHU </t>
  </si>
  <si>
    <t xml:space="preserve">ÚSP pro mládež DOMEČKY </t>
  </si>
  <si>
    <t xml:space="preserve">Domovy Na Třešňovce </t>
  </si>
  <si>
    <t xml:space="preserve">Domov Dolní zámek </t>
  </si>
  <si>
    <t>Muzeum Náchodska</t>
  </si>
  <si>
    <t>Domov důchodců Dvůr Králové nad L.</t>
  </si>
  <si>
    <t>Tabulka č. 4</t>
  </si>
  <si>
    <t>Mateřská škola, Trutnov, Na Struze 124</t>
  </si>
  <si>
    <t>SŠ profesní přípravy, HK, 17. listopadu 1212</t>
  </si>
  <si>
    <t>VOŠ, SŠ, ZŠ a MŠ, HK, Štefánikova 549</t>
  </si>
  <si>
    <t>SŠ strojírenská a elektr., Nová Paka, Kumburská 846</t>
  </si>
  <si>
    <t>SŠ řemesel a ZŠ, Hořice, Havlíčkova 54</t>
  </si>
  <si>
    <t>SPŠ Otty Wichterleho, Hronov</t>
  </si>
  <si>
    <t>DD, ZŠ speciální a PrŠ, Jaroměř, Palackého 142</t>
  </si>
  <si>
    <t>Školské zařízení pro DVPP KHK, HK, Štefánikova 566</t>
  </si>
  <si>
    <t>Vyšší odborná škola a  SPŠ, Jičín, Pod Koželuhy 100</t>
  </si>
  <si>
    <t>Základní škola a Praktická škola, Jičín, Soudná 12</t>
  </si>
  <si>
    <t>Jiráskovo gymnázium, Náchod, Řezníčkova 451</t>
  </si>
  <si>
    <t>Dětský domov a školní jídelna, Sedloňov 153</t>
  </si>
  <si>
    <t>Dětský domov, základní škola a ŠJ, Dolní Lánov 240</t>
  </si>
  <si>
    <t>Dětský domov a školní jídelna, Vrchlabí, Žižkova 497</t>
  </si>
  <si>
    <t>Gymnázium B.Němcové, HK, Pospíšilova tř. 324</t>
  </si>
  <si>
    <t>Gymnázium J. K. Tyla, HK, Tylovo nábřeží 682</t>
  </si>
  <si>
    <t>Gymnázium, SOŠ a VOŠ, NB, Komenského 77</t>
  </si>
  <si>
    <t>OA, SOŠ  a JŠ s právem státní jaz. zk., Hradec Králové</t>
  </si>
  <si>
    <t>SOŠ veterinární , HK-Kukleny, Pražská 68</t>
  </si>
  <si>
    <t>SPŠ, SOŠ a SOU, Hradec Králové, Hradební 1029</t>
  </si>
  <si>
    <t>SOŠ a SOU, Hradec Králové, Vocelova 1338</t>
  </si>
  <si>
    <t>SŠ technická a řemeslná, NB, Dr. M. Tyrše 112</t>
  </si>
  <si>
    <t>SUPŠ hud.nástrojů a nábytku, HK, 17. listopadu 1202</t>
  </si>
  <si>
    <t>SPŠ stavební, HK 3, Pospíšilova tř. 787</t>
  </si>
  <si>
    <t>VOŠ zdravotnická a SZŠ, HK, Komenského 234</t>
  </si>
  <si>
    <t>Střední škola služeb, obch. a gastr., HK, Velká 3</t>
  </si>
  <si>
    <t>MŠ,Speciální ZŠ a Pr. škola, HK, Hradecká 1231</t>
  </si>
  <si>
    <t>ZŠ a MŠ při FN, Hradec Králové, Sokolská tř. 581</t>
  </si>
  <si>
    <t>ZŠ, Nový Bydžov, Palackého 1240</t>
  </si>
  <si>
    <t>PPP a Speciálně ped. centrum KHK, HK</t>
  </si>
  <si>
    <t>Dětský domov a ŠJ, Nechanice, Hrádecká 267</t>
  </si>
  <si>
    <t>DM,internát a školní jídelna, HK, Vocelova 1469/5</t>
  </si>
  <si>
    <t>Školní jídelna, HK, Hradecká 1219</t>
  </si>
  <si>
    <t>Zemědělská akademie Hořice -  SŠ a VOŠ, Hořice</t>
  </si>
  <si>
    <t>Gymnázium a SOŠ pedag., Nová Paka, Kumburská 740</t>
  </si>
  <si>
    <t>Masarykova OA, Jičín, 17. listopadu 220</t>
  </si>
  <si>
    <t>SUPŠ sochařská a kamenická, Hořice, PO</t>
  </si>
  <si>
    <t>SŠ zahradnická, Kopidlno, náměstí Hilmarovo 1</t>
  </si>
  <si>
    <t>SŠ gastr. a služeb, Nová Paka, Masarykovo nám. 2</t>
  </si>
  <si>
    <t>Gymnázium J. Žáka, Jaroměř, Lužická 423</t>
  </si>
  <si>
    <t>SPŠ stavební a OA arch. Jana Letzela,  Náchod</t>
  </si>
  <si>
    <t>SŠ řemeslná, Jaroměř, Studničkova 260</t>
  </si>
  <si>
    <t>SPŠ, OŠ a ZŠ, Nové Město n. Metují, Školní 1377</t>
  </si>
  <si>
    <t>DD, MŠ a ŠJ, Broumov, třída Masarykova 246</t>
  </si>
  <si>
    <t>ZŠ a Praktická škola, Broumov, Kladská 164</t>
  </si>
  <si>
    <t>Gymnázium F.M.Pelcla, Rychnov n.K., Hrdinů odboje 36</t>
  </si>
  <si>
    <t>OA T.G.Masaryka, Kostelec n.O., Komenského 522</t>
  </si>
  <si>
    <t>SPŠ elektrotechniky a inform. technologií, Dobruška</t>
  </si>
  <si>
    <t>VOŠ a SPŠ, Rychnov n.K., U Stadionu 1166</t>
  </si>
  <si>
    <t>SZŠ a SOU chlad.a klim. techniky, Kostelec n.O.</t>
  </si>
  <si>
    <t>Základní škola a PŠ, Rychnov n.K., Kolowratská 485</t>
  </si>
  <si>
    <t>Gymnázium, Dvůr Králové n.L., nám. Odboje 304</t>
  </si>
  <si>
    <t>Krkonošské gymn. a SOU, Vrchlabí, Komenského 586</t>
  </si>
  <si>
    <t>SPŠ a SOŠ, Dvůr Králové n. L., PO</t>
  </si>
  <si>
    <t>VOŠ zdrav., SZŠ a OA, Trutnov, Procházkova 303</t>
  </si>
  <si>
    <t>SŠ hotel., řemesel a gastronomie, Trutnov, PO</t>
  </si>
  <si>
    <t>SŠ a ZŠ Sluneční, Hostinné, Mládežnická 329</t>
  </si>
  <si>
    <t>ZŠ a MŠ při dět. Léč., Janské Lázně, Horní promenáda 268</t>
  </si>
  <si>
    <t>ZŠ a PŠ, Dvůr Králové nad Labem, Přemyslova 479</t>
  </si>
  <si>
    <t>MŠ, ZŠ a Praktická škola, Trutnov, Horská 160</t>
  </si>
  <si>
    <t>Spec.ZŠ A.Bartoše, Úpice, Nábřeží pplk. A. Bunzla 660</t>
  </si>
  <si>
    <t>ZŠ logop. a MŠ logop., Choustníkovo Hradiště 161</t>
  </si>
  <si>
    <t>ČLA Trutnov-SŠ a VOŠ, Trutnov, Lesnická 9</t>
  </si>
  <si>
    <t>Praktická škola, ZŠ a MŠ Josefa Zemana, Náchod, Raisova 677</t>
  </si>
  <si>
    <t>Tvorba a použití fondů příspěvkových organizací zřízených Královéhradeckým krajem v roce 2021</t>
  </si>
  <si>
    <t>Domovy na Orlici</t>
  </si>
  <si>
    <t>k 1.1.2021</t>
  </si>
  <si>
    <t>k 31.12.2021</t>
  </si>
  <si>
    <t xml:space="preserve">Královéhradecká krajská centrála CR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</si>
</sst>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0"/>
    <numFmt numFmtId="169" formatCode="#,##0.0000"/>
    <numFmt numFmtId="170" formatCode="0.000"/>
    <numFmt numFmtId="171" formatCode="0.0000"/>
    <numFmt numFmtId="172" formatCode="0.00000"/>
    <numFmt numFmtId="173" formatCode="?,??0.00"/>
    <numFmt numFmtId="174" formatCode="??,??0.00"/>
    <numFmt numFmtId="175" formatCode="#,##0.000_ ;\-#,##0.000\ "/>
    <numFmt numFmtId="176" formatCode="#,##0.00,"/>
  </numFmts>
  <fonts count="4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 CE"/>
      <family val="0"/>
    </font>
    <font>
      <b/>
      <sz val="10"/>
      <color indexed="10"/>
      <name val="Arial CE"/>
      <family val="0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 CE"/>
      <family val="0"/>
    </font>
    <font>
      <b/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3" xfId="46" applyNumberFormat="1" applyFont="1" applyBorder="1">
      <alignment/>
      <protection/>
    </xf>
    <xf numFmtId="4" fontId="0" fillId="33" borderId="14" xfId="0" applyNumberFormat="1" applyFont="1" applyFill="1" applyBorder="1" applyAlignment="1">
      <alignment/>
    </xf>
    <xf numFmtId="4" fontId="0" fillId="33" borderId="13" xfId="0" applyNumberFormat="1" applyFont="1" applyFill="1" applyBorder="1" applyAlignment="1">
      <alignment/>
    </xf>
    <xf numFmtId="0" fontId="0" fillId="0" borderId="15" xfId="0" applyBorder="1" applyAlignment="1">
      <alignment shrinkToFit="1"/>
    </xf>
    <xf numFmtId="0" fontId="0" fillId="0" borderId="16" xfId="0" applyBorder="1" applyAlignment="1">
      <alignment shrinkToFit="1"/>
    </xf>
    <xf numFmtId="4" fontId="1" fillId="0" borderId="17" xfId="46" applyNumberFormat="1" applyFont="1" applyBorder="1">
      <alignment/>
      <protection/>
    </xf>
    <xf numFmtId="3" fontId="0" fillId="0" borderId="18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1" fillId="0" borderId="19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4" fontId="0" fillId="0" borderId="18" xfId="0" applyNumberFormat="1" applyFill="1" applyBorder="1" applyAlignment="1">
      <alignment/>
    </xf>
    <xf numFmtId="4" fontId="0" fillId="0" borderId="21" xfId="0" applyNumberFormat="1" applyBorder="1" applyAlignment="1">
      <alignment/>
    </xf>
    <xf numFmtId="4" fontId="0" fillId="0" borderId="20" xfId="46" applyNumberFormat="1" applyFont="1" applyBorder="1">
      <alignment/>
      <protection/>
    </xf>
    <xf numFmtId="4" fontId="0" fillId="0" borderId="18" xfId="46" applyNumberFormat="1" applyFont="1" applyBorder="1">
      <alignment/>
      <protection/>
    </xf>
    <xf numFmtId="4" fontId="1" fillId="0" borderId="22" xfId="46" applyNumberFormat="1" applyFont="1" applyBorder="1">
      <alignment/>
      <protection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4" fontId="0" fillId="0" borderId="20" xfId="0" applyNumberFormat="1" applyFont="1" applyBorder="1" applyAlignment="1">
      <alignment/>
    </xf>
    <xf numFmtId="4" fontId="0" fillId="33" borderId="18" xfId="46" applyNumberFormat="1" applyFont="1" applyFill="1" applyBorder="1">
      <alignment/>
      <protection/>
    </xf>
    <xf numFmtId="4" fontId="0" fillId="0" borderId="23" xfId="0" applyNumberFormat="1" applyBorder="1" applyAlignment="1">
      <alignment/>
    </xf>
    <xf numFmtId="4" fontId="1" fillId="0" borderId="24" xfId="0" applyNumberFormat="1" applyFont="1" applyBorder="1" applyAlignment="1">
      <alignment/>
    </xf>
    <xf numFmtId="4" fontId="0" fillId="0" borderId="25" xfId="0" applyNumberFormat="1" applyBorder="1" applyAlignment="1">
      <alignment/>
    </xf>
    <xf numFmtId="4" fontId="0" fillId="33" borderId="23" xfId="0" applyNumberFormat="1" applyFont="1" applyFill="1" applyBorder="1" applyAlignment="1">
      <alignment/>
    </xf>
    <xf numFmtId="4" fontId="0" fillId="33" borderId="26" xfId="0" applyNumberFormat="1" applyFont="1" applyFill="1" applyBorder="1" applyAlignment="1">
      <alignment/>
    </xf>
    <xf numFmtId="4" fontId="0" fillId="0" borderId="26" xfId="0" applyNumberFormat="1" applyBorder="1" applyAlignment="1">
      <alignment/>
    </xf>
    <xf numFmtId="4" fontId="1" fillId="0" borderId="27" xfId="46" applyNumberFormat="1" applyFont="1" applyBorder="1">
      <alignment/>
      <protection/>
    </xf>
    <xf numFmtId="0" fontId="0" fillId="0" borderId="0" xfId="0" applyFill="1" applyAlignment="1">
      <alignment/>
    </xf>
    <xf numFmtId="0" fontId="0" fillId="0" borderId="28" xfId="0" applyBorder="1" applyAlignment="1">
      <alignment/>
    </xf>
    <xf numFmtId="4" fontId="0" fillId="0" borderId="28" xfId="0" applyNumberFormat="1" applyBorder="1" applyAlignment="1">
      <alignment/>
    </xf>
    <xf numFmtId="4" fontId="1" fillId="0" borderId="29" xfId="0" applyNumberFormat="1" applyFont="1" applyBorder="1" applyAlignment="1">
      <alignment/>
    </xf>
    <xf numFmtId="4" fontId="0" fillId="0" borderId="30" xfId="0" applyNumberFormat="1" applyBorder="1" applyAlignment="1">
      <alignment/>
    </xf>
    <xf numFmtId="4" fontId="0" fillId="33" borderId="30" xfId="0" applyNumberFormat="1" applyFont="1" applyFill="1" applyBorder="1" applyAlignment="1">
      <alignment/>
    </xf>
    <xf numFmtId="4" fontId="0" fillId="33" borderId="28" xfId="0" applyNumberFormat="1" applyFont="1" applyFill="1" applyBorder="1" applyAlignment="1">
      <alignment/>
    </xf>
    <xf numFmtId="4" fontId="0" fillId="0" borderId="31" xfId="0" applyNumberFormat="1" applyBorder="1" applyAlignment="1">
      <alignment/>
    </xf>
    <xf numFmtId="4" fontId="1" fillId="0" borderId="32" xfId="46" applyNumberFormat="1" applyFont="1" applyBorder="1">
      <alignment/>
      <protection/>
    </xf>
    <xf numFmtId="0" fontId="0" fillId="0" borderId="26" xfId="0" applyBorder="1" applyAlignment="1">
      <alignment/>
    </xf>
    <xf numFmtId="3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1" fillId="0" borderId="35" xfId="0" applyNumberFormat="1" applyFont="1" applyBorder="1" applyAlignment="1">
      <alignment/>
    </xf>
    <xf numFmtId="4" fontId="0" fillId="0" borderId="33" xfId="0" applyNumberFormat="1" applyBorder="1" applyAlignment="1">
      <alignment/>
    </xf>
    <xf numFmtId="4" fontId="0" fillId="33" borderId="34" xfId="0" applyNumberFormat="1" applyFont="1" applyFill="1" applyBorder="1" applyAlignment="1">
      <alignment/>
    </xf>
    <xf numFmtId="4" fontId="0" fillId="33" borderId="36" xfId="0" applyNumberFormat="1" applyFont="1" applyFill="1" applyBorder="1" applyAlignment="1">
      <alignment/>
    </xf>
    <xf numFmtId="4" fontId="0" fillId="0" borderId="36" xfId="0" applyNumberFormat="1" applyBorder="1" applyAlignment="1">
      <alignment/>
    </xf>
    <xf numFmtId="4" fontId="1" fillId="0" borderId="37" xfId="46" applyNumberFormat="1" applyFont="1" applyBorder="1">
      <alignment/>
      <protection/>
    </xf>
    <xf numFmtId="4" fontId="2" fillId="0" borderId="14" xfId="0" applyNumberFormat="1" applyFont="1" applyBorder="1" applyAlignment="1">
      <alignment/>
    </xf>
    <xf numFmtId="4" fontId="7" fillId="0" borderId="35" xfId="0" applyNumberFormat="1" applyFont="1" applyBorder="1" applyAlignment="1">
      <alignment/>
    </xf>
    <xf numFmtId="4" fontId="0" fillId="0" borderId="38" xfId="0" applyNumberFormat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38" xfId="0" applyFont="1" applyFill="1" applyBorder="1" applyAlignment="1">
      <alignment/>
    </xf>
    <xf numFmtId="0" fontId="1" fillId="34" borderId="39" xfId="0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4" fontId="1" fillId="0" borderId="32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 horizontal="right" vertical="center"/>
    </xf>
    <xf numFmtId="4" fontId="1" fillId="0" borderId="17" xfId="0" applyNumberFormat="1" applyFont="1" applyFill="1" applyBorder="1" applyAlignment="1">
      <alignment horizontal="right"/>
    </xf>
    <xf numFmtId="4" fontId="1" fillId="0" borderId="37" xfId="0" applyNumberFormat="1" applyFont="1" applyFill="1" applyBorder="1" applyAlignment="1">
      <alignment horizontal="right"/>
    </xf>
    <xf numFmtId="4" fontId="3" fillId="0" borderId="21" xfId="0" applyNumberFormat="1" applyFont="1" applyBorder="1" applyAlignment="1">
      <alignment/>
    </xf>
    <xf numFmtId="4" fontId="3" fillId="0" borderId="31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3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0" fontId="1" fillId="0" borderId="0" xfId="0" applyFont="1" applyFill="1" applyAlignment="1">
      <alignment/>
    </xf>
    <xf numFmtId="4" fontId="0" fillId="0" borderId="26" xfId="0" applyNumberFormat="1" applyFill="1" applyBorder="1" applyAlignment="1">
      <alignment/>
    </xf>
    <xf numFmtId="0" fontId="0" fillId="33" borderId="38" xfId="0" applyFont="1" applyFill="1" applyBorder="1" applyAlignment="1">
      <alignment shrinkToFit="1"/>
    </xf>
    <xf numFmtId="0" fontId="0" fillId="33" borderId="38" xfId="0" applyFont="1" applyFill="1" applyBorder="1" applyAlignment="1">
      <alignment wrapText="1"/>
    </xf>
    <xf numFmtId="0" fontId="0" fillId="33" borderId="15" xfId="0" applyFont="1" applyFill="1" applyBorder="1" applyAlignment="1">
      <alignment wrapText="1"/>
    </xf>
    <xf numFmtId="0" fontId="0" fillId="33" borderId="15" xfId="0" applyFont="1" applyFill="1" applyBorder="1" applyAlignment="1">
      <alignment shrinkToFit="1"/>
    </xf>
    <xf numFmtId="3" fontId="0" fillId="0" borderId="38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0" fontId="1" fillId="0" borderId="40" xfId="46" applyFont="1" applyBorder="1">
      <alignment/>
      <protection/>
    </xf>
    <xf numFmtId="0" fontId="0" fillId="0" borderId="15" xfId="0" applyBorder="1" applyAlignment="1">
      <alignment/>
    </xf>
    <xf numFmtId="4" fontId="1" fillId="0" borderId="11" xfId="0" applyNumberFormat="1" applyFont="1" applyBorder="1" applyAlignment="1">
      <alignment/>
    </xf>
    <xf numFmtId="4" fontId="0" fillId="33" borderId="38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4" fontId="0" fillId="0" borderId="39" xfId="0" applyNumberFormat="1" applyBorder="1" applyAlignment="1">
      <alignment/>
    </xf>
    <xf numFmtId="3" fontId="0" fillId="0" borderId="39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39" xfId="0" applyBorder="1" applyAlignment="1">
      <alignment/>
    </xf>
    <xf numFmtId="0" fontId="45" fillId="0" borderId="40" xfId="0" applyFont="1" applyBorder="1" applyAlignment="1">
      <alignment shrinkToFit="1"/>
    </xf>
    <xf numFmtId="0" fontId="46" fillId="0" borderId="0" xfId="0" applyFont="1" applyFill="1" applyAlignment="1">
      <alignment/>
    </xf>
    <xf numFmtId="4" fontId="1" fillId="0" borderId="32" xfId="0" applyNumberFormat="1" applyFont="1" applyFill="1" applyBorder="1" applyAlignment="1">
      <alignment horizontal="right"/>
    </xf>
    <xf numFmtId="0" fontId="0" fillId="0" borderId="38" xfId="0" applyBorder="1" applyAlignment="1">
      <alignment shrinkToFit="1"/>
    </xf>
    <xf numFmtId="0" fontId="0" fillId="33" borderId="15" xfId="0" applyFill="1" applyBorder="1" applyAlignment="1">
      <alignment shrinkToFit="1"/>
    </xf>
    <xf numFmtId="4" fontId="0" fillId="0" borderId="41" xfId="0" applyNumberFormat="1" applyFont="1" applyBorder="1" applyAlignment="1">
      <alignment/>
    </xf>
    <xf numFmtId="4" fontId="0" fillId="0" borderId="41" xfId="46" applyNumberFormat="1" applyFont="1" applyBorder="1">
      <alignment/>
      <protection/>
    </xf>
    <xf numFmtId="4" fontId="0" fillId="0" borderId="41" xfId="0" applyNumberFormat="1" applyFont="1" applyBorder="1" applyAlignment="1">
      <alignment horizontal="right" vertical="center"/>
    </xf>
    <xf numFmtId="176" fontId="0" fillId="0" borderId="39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31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28" xfId="0" applyNumberFormat="1" applyBorder="1" applyAlignment="1">
      <alignment/>
    </xf>
    <xf numFmtId="176" fontId="0" fillId="33" borderId="28" xfId="0" applyNumberFormat="1" applyFill="1" applyBorder="1" applyAlignment="1">
      <alignment/>
    </xf>
    <xf numFmtId="176" fontId="27" fillId="0" borderId="28" xfId="0" applyNumberFormat="1" applyFont="1" applyBorder="1" applyAlignment="1">
      <alignment/>
    </xf>
    <xf numFmtId="176" fontId="30" fillId="33" borderId="22" xfId="0" applyNumberFormat="1" applyFont="1" applyFill="1" applyBorder="1" applyAlignment="1">
      <alignment/>
    </xf>
    <xf numFmtId="176" fontId="30" fillId="0" borderId="22" xfId="0" applyNumberFormat="1" applyFont="1" applyBorder="1" applyAlignment="1">
      <alignment/>
    </xf>
    <xf numFmtId="4" fontId="0" fillId="0" borderId="42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176" fontId="0" fillId="0" borderId="38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30" xfId="0" applyNumberFormat="1" applyBorder="1" applyAlignment="1">
      <alignment/>
    </xf>
    <xf numFmtId="4" fontId="0" fillId="0" borderId="43" xfId="0" applyNumberFormat="1" applyFont="1" applyBorder="1" applyAlignment="1">
      <alignment/>
    </xf>
    <xf numFmtId="4" fontId="0" fillId="0" borderId="43" xfId="46" applyNumberFormat="1" applyFont="1" applyBorder="1">
      <alignment/>
      <protection/>
    </xf>
    <xf numFmtId="4" fontId="0" fillId="0" borderId="44" xfId="0" applyNumberFormat="1" applyFont="1" applyBorder="1" applyAlignment="1">
      <alignment/>
    </xf>
    <xf numFmtId="4" fontId="0" fillId="0" borderId="43" xfId="0" applyNumberFormat="1" applyFont="1" applyBorder="1" applyAlignment="1">
      <alignment horizontal="right" vertical="center"/>
    </xf>
    <xf numFmtId="4" fontId="0" fillId="0" borderId="18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18" xfId="0" applyNumberFormat="1" applyFont="1" applyBorder="1" applyAlignment="1">
      <alignment horizontal="right" vertical="center"/>
    </xf>
    <xf numFmtId="4" fontId="0" fillId="0" borderId="28" xfId="0" applyNumberFormat="1" applyFont="1" applyBorder="1" applyAlignment="1">
      <alignment/>
    </xf>
    <xf numFmtId="4" fontId="0" fillId="0" borderId="28" xfId="46" applyNumberFormat="1" applyFont="1" applyBorder="1">
      <alignment/>
      <protection/>
    </xf>
    <xf numFmtId="4" fontId="0" fillId="0" borderId="30" xfId="0" applyNumberFormat="1" applyFont="1" applyBorder="1" applyAlignment="1">
      <alignment/>
    </xf>
    <xf numFmtId="4" fontId="0" fillId="0" borderId="28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0" fillId="0" borderId="15" xfId="46" applyNumberFormat="1" applyFont="1" applyBorder="1">
      <alignment/>
      <protection/>
    </xf>
    <xf numFmtId="4" fontId="0" fillId="0" borderId="15" xfId="0" applyNumberFormat="1" applyFont="1" applyBorder="1" applyAlignment="1">
      <alignment horizontal="right" vertical="center"/>
    </xf>
    <xf numFmtId="4" fontId="1" fillId="0" borderId="40" xfId="46" applyNumberFormat="1" applyFont="1" applyBorder="1">
      <alignment/>
      <protection/>
    </xf>
    <xf numFmtId="4" fontId="0" fillId="0" borderId="46" xfId="47" applyNumberFormat="1" applyFont="1" applyBorder="1">
      <alignment/>
      <protection/>
    </xf>
    <xf numFmtId="4" fontId="0" fillId="0" borderId="47" xfId="0" applyNumberFormat="1" applyBorder="1" applyAlignment="1">
      <alignment/>
    </xf>
    <xf numFmtId="176" fontId="30" fillId="0" borderId="40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26" xfId="46" applyNumberFormat="1" applyFont="1" applyBorder="1">
      <alignment/>
      <protection/>
    </xf>
    <xf numFmtId="4" fontId="0" fillId="0" borderId="23" xfId="0" applyNumberFormat="1" applyFont="1" applyBorder="1" applyAlignment="1">
      <alignment/>
    </xf>
    <xf numFmtId="4" fontId="0" fillId="0" borderId="26" xfId="0" applyNumberFormat="1" applyFont="1" applyBorder="1" applyAlignment="1">
      <alignment horizontal="right" vertical="center"/>
    </xf>
    <xf numFmtId="176" fontId="0" fillId="0" borderId="25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23" xfId="0" applyNumberFormat="1" applyBorder="1" applyAlignment="1">
      <alignment/>
    </xf>
    <xf numFmtId="176" fontId="30" fillId="0" borderId="27" xfId="0" applyNumberFormat="1" applyFont="1" applyBorder="1" applyAlignment="1">
      <alignment/>
    </xf>
    <xf numFmtId="176" fontId="27" fillId="0" borderId="15" xfId="0" applyNumberFormat="1" applyFont="1" applyBorder="1" applyAlignment="1">
      <alignment/>
    </xf>
    <xf numFmtId="176" fontId="0" fillId="33" borderId="15" xfId="0" applyNumberFormat="1" applyFill="1" applyBorder="1" applyAlignment="1">
      <alignment/>
    </xf>
    <xf numFmtId="176" fontId="30" fillId="33" borderId="40" xfId="0" applyNumberFormat="1" applyFont="1" applyFill="1" applyBorder="1" applyAlignment="1">
      <alignment/>
    </xf>
    <xf numFmtId="176" fontId="30" fillId="33" borderId="37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27" fillId="0" borderId="13" xfId="0" applyNumberFormat="1" applyFont="1" applyBorder="1" applyAlignment="1">
      <alignment/>
    </xf>
    <xf numFmtId="176" fontId="0" fillId="33" borderId="13" xfId="0" applyNumberFormat="1" applyFill="1" applyBorder="1" applyAlignment="1">
      <alignment/>
    </xf>
    <xf numFmtId="176" fontId="30" fillId="33" borderId="17" xfId="0" applyNumberFormat="1" applyFont="1" applyFill="1" applyBorder="1" applyAlignment="1">
      <alignment/>
    </xf>
    <xf numFmtId="4" fontId="1" fillId="0" borderId="48" xfId="46" applyNumberFormat="1" applyFont="1" applyBorder="1">
      <alignment/>
      <protection/>
    </xf>
    <xf numFmtId="4" fontId="3" fillId="0" borderId="47" xfId="0" applyNumberFormat="1" applyFont="1" applyBorder="1" applyAlignment="1">
      <alignment/>
    </xf>
    <xf numFmtId="176" fontId="0" fillId="0" borderId="47" xfId="0" applyNumberFormat="1" applyBorder="1" applyAlignment="1">
      <alignment/>
    </xf>
    <xf numFmtId="176" fontId="0" fillId="0" borderId="41" xfId="0" applyNumberFormat="1" applyBorder="1" applyAlignment="1">
      <alignment/>
    </xf>
    <xf numFmtId="176" fontId="0" fillId="0" borderId="42" xfId="0" applyNumberFormat="1" applyBorder="1" applyAlignment="1">
      <alignment/>
    </xf>
    <xf numFmtId="176" fontId="0" fillId="33" borderId="41" xfId="0" applyNumberFormat="1" applyFill="1" applyBorder="1" applyAlignment="1">
      <alignment/>
    </xf>
    <xf numFmtId="176" fontId="30" fillId="33" borderId="48" xfId="0" applyNumberFormat="1" applyFont="1" applyFill="1" applyBorder="1" applyAlignment="1">
      <alignment/>
    </xf>
    <xf numFmtId="4" fontId="0" fillId="0" borderId="49" xfId="0" applyNumberFormat="1" applyBorder="1" applyAlignment="1">
      <alignment/>
    </xf>
    <xf numFmtId="4" fontId="0" fillId="0" borderId="45" xfId="0" applyNumberFormat="1" applyBorder="1" applyAlignment="1">
      <alignment/>
    </xf>
    <xf numFmtId="4" fontId="0" fillId="0" borderId="44" xfId="0" applyNumberFormat="1" applyBorder="1" applyAlignment="1">
      <alignment/>
    </xf>
    <xf numFmtId="4" fontId="0" fillId="0" borderId="43" xfId="0" applyNumberFormat="1" applyBorder="1" applyAlignment="1">
      <alignment/>
    </xf>
    <xf numFmtId="0" fontId="1" fillId="0" borderId="40" xfId="0" applyFont="1" applyBorder="1" applyAlignment="1">
      <alignment/>
    </xf>
    <xf numFmtId="0" fontId="0" fillId="0" borderId="41" xfId="0" applyBorder="1" applyAlignment="1">
      <alignment/>
    </xf>
    <xf numFmtId="4" fontId="7" fillId="0" borderId="19" xfId="0" applyNumberFormat="1" applyFont="1" applyBorder="1" applyAlignment="1">
      <alignment/>
    </xf>
    <xf numFmtId="0" fontId="2" fillId="0" borderId="3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50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16" borderId="0" xfId="0" applyFont="1" applyFill="1" applyAlignment="1">
      <alignment horizontal="center" vertical="center"/>
    </xf>
    <xf numFmtId="0" fontId="6" fillId="16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Normální 4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5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L11" sqref="L11"/>
    </sheetView>
  </sheetViews>
  <sheetFormatPr defaultColWidth="9.00390625" defaultRowHeight="12.75"/>
  <cols>
    <col min="1" max="1" width="33.375" style="0" customWidth="1"/>
    <col min="2" max="2" width="10.00390625" style="0" customWidth="1"/>
    <col min="3" max="4" width="9.00390625" style="0" customWidth="1"/>
    <col min="5" max="5" width="10.00390625" style="0" customWidth="1"/>
    <col min="6" max="7" width="9.125" style="0" customWidth="1"/>
    <col min="8" max="8" width="10.00390625" style="0" customWidth="1"/>
    <col min="9" max="9" width="9.125" style="0" customWidth="1"/>
    <col min="10" max="10" width="10.375" style="0" customWidth="1"/>
    <col min="11" max="11" width="9.625" style="0" customWidth="1"/>
    <col min="12" max="12" width="9.75390625" style="0" customWidth="1"/>
    <col min="13" max="13" width="8.625" style="0" customWidth="1"/>
    <col min="14" max="14" width="8.875" style="0" customWidth="1"/>
    <col min="15" max="15" width="9.75390625" style="0" customWidth="1"/>
    <col min="16" max="16" width="8.875" style="36" customWidth="1"/>
  </cols>
  <sheetData>
    <row r="1" spans="1:15" ht="12.75">
      <c r="A1" s="2"/>
      <c r="B1" s="2"/>
      <c r="C1" s="2"/>
      <c r="D1" s="2"/>
      <c r="E1" s="2"/>
      <c r="F1" s="2"/>
      <c r="G1" s="2"/>
      <c r="H1" s="2"/>
      <c r="N1" s="184" t="s">
        <v>65</v>
      </c>
      <c r="O1" s="184"/>
    </row>
    <row r="3" spans="1:15" ht="27" customHeight="1">
      <c r="A3" s="185" t="s">
        <v>130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</row>
    <row r="4" spans="1:15" ht="12.75">
      <c r="A4" s="187" t="s">
        <v>8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</row>
    <row r="5" ht="9.75" customHeight="1" thickBot="1"/>
    <row r="6" spans="1:15" ht="13.5" thickBot="1">
      <c r="A6" s="172" t="s">
        <v>0</v>
      </c>
      <c r="B6" s="175" t="s">
        <v>1</v>
      </c>
      <c r="C6" s="176"/>
      <c r="D6" s="176"/>
      <c r="E6" s="177"/>
      <c r="F6" s="189" t="s">
        <v>53</v>
      </c>
      <c r="G6" s="190"/>
      <c r="H6" s="190"/>
      <c r="I6" s="190"/>
      <c r="J6" s="191"/>
      <c r="K6" s="192"/>
      <c r="L6" s="189" t="s">
        <v>7</v>
      </c>
      <c r="M6" s="190"/>
      <c r="N6" s="190"/>
      <c r="O6" s="192"/>
    </row>
    <row r="7" spans="1:15" ht="12.75">
      <c r="A7" s="173"/>
      <c r="B7" s="178" t="s">
        <v>132</v>
      </c>
      <c r="C7" s="180" t="s">
        <v>2</v>
      </c>
      <c r="D7" s="182" t="s">
        <v>3</v>
      </c>
      <c r="E7" s="170" t="s">
        <v>133</v>
      </c>
      <c r="F7" s="193" t="s">
        <v>132</v>
      </c>
      <c r="G7" s="195" t="s">
        <v>2</v>
      </c>
      <c r="H7" s="196"/>
      <c r="I7" s="197"/>
      <c r="J7" s="168" t="s">
        <v>3</v>
      </c>
      <c r="K7" s="170" t="s">
        <v>133</v>
      </c>
      <c r="L7" s="178" t="s">
        <v>132</v>
      </c>
      <c r="M7" s="166" t="s">
        <v>2</v>
      </c>
      <c r="N7" s="168" t="s">
        <v>3</v>
      </c>
      <c r="O7" s="170" t="s">
        <v>133</v>
      </c>
    </row>
    <row r="8" spans="1:15" ht="13.5" thickBot="1">
      <c r="A8" s="174"/>
      <c r="B8" s="179"/>
      <c r="C8" s="181"/>
      <c r="D8" s="183"/>
      <c r="E8" s="171"/>
      <c r="F8" s="194"/>
      <c r="G8" s="89" t="s">
        <v>4</v>
      </c>
      <c r="H8" s="1" t="s">
        <v>5</v>
      </c>
      <c r="I8" s="1" t="s">
        <v>6</v>
      </c>
      <c r="J8" s="188"/>
      <c r="K8" s="171"/>
      <c r="L8" s="179"/>
      <c r="M8" s="167"/>
      <c r="N8" s="169"/>
      <c r="O8" s="171"/>
    </row>
    <row r="9" spans="1:15" ht="12.75">
      <c r="A9" s="57" t="s">
        <v>13</v>
      </c>
      <c r="B9" s="16"/>
      <c r="C9" s="83"/>
      <c r="D9" s="45"/>
      <c r="E9" s="16"/>
      <c r="F9" s="88"/>
      <c r="G9" s="90"/>
      <c r="H9" s="4"/>
      <c r="I9" s="4"/>
      <c r="J9" s="46"/>
      <c r="K9" s="25"/>
      <c r="L9" s="26"/>
      <c r="M9" s="37"/>
      <c r="N9" s="45"/>
      <c r="O9" s="26"/>
    </row>
    <row r="10" spans="1:16" ht="12.75">
      <c r="A10" s="76" t="s">
        <v>42</v>
      </c>
      <c r="B10" s="17">
        <v>7974.24</v>
      </c>
      <c r="C10" s="73">
        <v>562.22</v>
      </c>
      <c r="D10" s="34"/>
      <c r="E10" s="17">
        <f>B10+C10-D10</f>
        <v>8536.46</v>
      </c>
      <c r="F10" s="56">
        <v>6090.23</v>
      </c>
      <c r="G10" s="72">
        <v>1204.33</v>
      </c>
      <c r="H10" s="7">
        <v>10000</v>
      </c>
      <c r="I10" s="54"/>
      <c r="J10" s="47">
        <v>11345.56</v>
      </c>
      <c r="K10" s="27">
        <f>F10+G10+H10-J10</f>
        <v>5948.999999999998</v>
      </c>
      <c r="L10" s="17">
        <v>666.64</v>
      </c>
      <c r="M10" s="38"/>
      <c r="N10" s="34"/>
      <c r="O10" s="17">
        <f>L10+M10-N10</f>
        <v>666.64</v>
      </c>
      <c r="P10" s="92"/>
    </row>
    <row r="11" spans="1:15" ht="17.25" customHeight="1" thickBot="1">
      <c r="A11" s="3" t="s">
        <v>12</v>
      </c>
      <c r="B11" s="18">
        <f aca="true" t="shared" si="0" ref="B11:K11">B10</f>
        <v>7974.24</v>
      </c>
      <c r="C11" s="84">
        <f t="shared" si="0"/>
        <v>562.22</v>
      </c>
      <c r="D11" s="30">
        <f t="shared" si="0"/>
        <v>0</v>
      </c>
      <c r="E11" s="18">
        <f t="shared" si="0"/>
        <v>8536.46</v>
      </c>
      <c r="F11" s="84">
        <f t="shared" si="0"/>
        <v>6090.23</v>
      </c>
      <c r="G11" s="84">
        <f t="shared" si="0"/>
        <v>1204.33</v>
      </c>
      <c r="H11" s="6">
        <f t="shared" si="0"/>
        <v>10000</v>
      </c>
      <c r="I11" s="6">
        <f t="shared" si="0"/>
        <v>0</v>
      </c>
      <c r="J11" s="48">
        <f t="shared" si="0"/>
        <v>11345.56</v>
      </c>
      <c r="K11" s="18">
        <f t="shared" si="0"/>
        <v>5948.999999999998</v>
      </c>
      <c r="L11" s="18">
        <f>SUM(L10)</f>
        <v>666.64</v>
      </c>
      <c r="M11" s="39">
        <f>M10</f>
        <v>0</v>
      </c>
      <c r="N11" s="30">
        <f>N10</f>
        <v>0</v>
      </c>
      <c r="O11" s="18">
        <f>O10</f>
        <v>666.64</v>
      </c>
    </row>
    <row r="12" spans="1:15" ht="12.75">
      <c r="A12" s="59" t="s">
        <v>14</v>
      </c>
      <c r="B12" s="19"/>
      <c r="C12" s="56"/>
      <c r="D12" s="29"/>
      <c r="E12" s="19"/>
      <c r="F12" s="87"/>
      <c r="G12" s="87"/>
      <c r="H12" s="8"/>
      <c r="I12" s="8" t="s">
        <v>11</v>
      </c>
      <c r="J12" s="49"/>
      <c r="K12" s="21"/>
      <c r="L12" s="19"/>
      <c r="M12" s="40"/>
      <c r="N12" s="29"/>
      <c r="O12" s="19"/>
    </row>
    <row r="13" spans="1:15" ht="12.75" customHeight="1">
      <c r="A13" s="77" t="s">
        <v>51</v>
      </c>
      <c r="B13" s="17">
        <v>2961.66</v>
      </c>
      <c r="C13" s="85">
        <v>826.55</v>
      </c>
      <c r="D13" s="32">
        <v>245.5</v>
      </c>
      <c r="E13" s="17">
        <f>B13+C13-D13</f>
        <v>3542.71</v>
      </c>
      <c r="F13" s="27">
        <v>20018.03</v>
      </c>
      <c r="G13" s="85">
        <v>11839.26</v>
      </c>
      <c r="H13" s="11">
        <v>48968.65</v>
      </c>
      <c r="I13" s="11"/>
      <c r="J13" s="50">
        <v>19135.04</v>
      </c>
      <c r="K13" s="19">
        <f>SUM(F13:I13)-J13</f>
        <v>61690.9</v>
      </c>
      <c r="L13" s="17">
        <v>3353.42</v>
      </c>
      <c r="M13" s="41">
        <v>2300</v>
      </c>
      <c r="N13" s="32">
        <v>2400</v>
      </c>
      <c r="O13" s="19">
        <f>SUM(L13:M13)-N13</f>
        <v>3253.42</v>
      </c>
    </row>
    <row r="14" spans="1:15" ht="12.75">
      <c r="A14" s="78" t="s">
        <v>9</v>
      </c>
      <c r="B14" s="17">
        <v>3940.61</v>
      </c>
      <c r="C14" s="86">
        <v>932.8</v>
      </c>
      <c r="D14" s="33">
        <v>251.95</v>
      </c>
      <c r="E14" s="17">
        <f>B14+C14-D14</f>
        <v>4621.46</v>
      </c>
      <c r="F14" s="27">
        <v>18839.85</v>
      </c>
      <c r="G14" s="86">
        <v>17038.25</v>
      </c>
      <c r="H14" s="12">
        <v>48584.64</v>
      </c>
      <c r="I14" s="12">
        <v>490.7</v>
      </c>
      <c r="J14" s="51">
        <v>38338.74</v>
      </c>
      <c r="K14" s="19">
        <f>SUM(F14:I14)-J14</f>
        <v>46614.69999999999</v>
      </c>
      <c r="L14" s="17">
        <v>2945.38</v>
      </c>
      <c r="M14" s="42">
        <v>554.62</v>
      </c>
      <c r="N14" s="33">
        <v>280</v>
      </c>
      <c r="O14" s="19">
        <f>SUM(L14:M14)-N14</f>
        <v>3220</v>
      </c>
    </row>
    <row r="15" spans="1:15" ht="12.75">
      <c r="A15" s="78" t="s">
        <v>10</v>
      </c>
      <c r="B15" s="17">
        <v>456.38</v>
      </c>
      <c r="C15" s="86"/>
      <c r="D15" s="33"/>
      <c r="E15" s="17">
        <f>B15+C15-D15</f>
        <v>456.38</v>
      </c>
      <c r="F15" s="27">
        <v>14.81</v>
      </c>
      <c r="G15" s="86"/>
      <c r="H15" s="12"/>
      <c r="I15" s="12"/>
      <c r="J15" s="51"/>
      <c r="K15" s="19">
        <f>SUM(F15:I15)-J15</f>
        <v>14.81</v>
      </c>
      <c r="L15" s="17">
        <v>1.4</v>
      </c>
      <c r="M15" s="42"/>
      <c r="N15" s="33"/>
      <c r="O15" s="19">
        <f>SUM(L15:M15)-N15</f>
        <v>1.4</v>
      </c>
    </row>
    <row r="16" spans="1:15" ht="12.75">
      <c r="A16" s="78" t="s">
        <v>24</v>
      </c>
      <c r="B16" s="17">
        <v>3149.47</v>
      </c>
      <c r="C16" s="86">
        <v>197.42</v>
      </c>
      <c r="D16" s="33">
        <v>171.99</v>
      </c>
      <c r="E16" s="17">
        <f>B16+C16-D16</f>
        <v>3174.8999999999996</v>
      </c>
      <c r="F16" s="27">
        <v>4395.78</v>
      </c>
      <c r="G16" s="86">
        <v>466.2</v>
      </c>
      <c r="H16" s="12">
        <v>15744.36</v>
      </c>
      <c r="I16" s="12"/>
      <c r="J16" s="51">
        <v>12660.11</v>
      </c>
      <c r="K16" s="19">
        <f>SUM(F16:I16)-J16</f>
        <v>7946.23</v>
      </c>
      <c r="L16" s="17">
        <v>31.39</v>
      </c>
      <c r="M16" s="42"/>
      <c r="N16" s="33"/>
      <c r="O16" s="19">
        <f>SUM(L16:M16)-N16</f>
        <v>31.39</v>
      </c>
    </row>
    <row r="17" spans="1:15" ht="12.75">
      <c r="A17" s="78" t="s">
        <v>52</v>
      </c>
      <c r="B17" s="17">
        <v>1585.59</v>
      </c>
      <c r="C17" s="86">
        <v>55.22</v>
      </c>
      <c r="D17" s="33"/>
      <c r="E17" s="17">
        <f>B17+C17-D17</f>
        <v>1640.81</v>
      </c>
      <c r="F17" s="27">
        <v>3409.15</v>
      </c>
      <c r="G17" s="86">
        <v>206.95</v>
      </c>
      <c r="H17" s="12"/>
      <c r="I17" s="12"/>
      <c r="J17" s="51">
        <v>356</v>
      </c>
      <c r="K17" s="19">
        <f>SUM(F17:I17)-J17</f>
        <v>3260.1</v>
      </c>
      <c r="L17" s="17">
        <v>509.76</v>
      </c>
      <c r="M17" s="42">
        <v>100</v>
      </c>
      <c r="N17" s="33"/>
      <c r="O17" s="19">
        <f>SUM(L17:M17)-N17</f>
        <v>609.76</v>
      </c>
    </row>
    <row r="18" spans="1:15" ht="16.5" customHeight="1" thickBot="1">
      <c r="A18" s="3" t="s">
        <v>12</v>
      </c>
      <c r="B18" s="18">
        <f aca="true" t="shared" si="1" ref="B18:O18">SUM(B13:B17)</f>
        <v>12093.710000000001</v>
      </c>
      <c r="C18" s="84">
        <f t="shared" si="1"/>
        <v>2011.99</v>
      </c>
      <c r="D18" s="30">
        <f t="shared" si="1"/>
        <v>669.44</v>
      </c>
      <c r="E18" s="18">
        <f t="shared" si="1"/>
        <v>13436.259999999998</v>
      </c>
      <c r="F18" s="84">
        <f t="shared" si="1"/>
        <v>46677.619999999995</v>
      </c>
      <c r="G18" s="84">
        <f t="shared" si="1"/>
        <v>29550.660000000003</v>
      </c>
      <c r="H18" s="6">
        <f t="shared" si="1"/>
        <v>113297.65000000001</v>
      </c>
      <c r="I18" s="6">
        <f t="shared" si="1"/>
        <v>490.7</v>
      </c>
      <c r="J18" s="55">
        <f t="shared" si="1"/>
        <v>70489.89</v>
      </c>
      <c r="K18" s="165">
        <f t="shared" si="1"/>
        <v>119526.73999999999</v>
      </c>
      <c r="L18" s="18">
        <f t="shared" si="1"/>
        <v>6841.35</v>
      </c>
      <c r="M18" s="39">
        <f t="shared" si="1"/>
        <v>2954.62</v>
      </c>
      <c r="N18" s="30">
        <f t="shared" si="1"/>
        <v>2680</v>
      </c>
      <c r="O18" s="18">
        <f t="shared" si="1"/>
        <v>7115.97</v>
      </c>
    </row>
    <row r="19" spans="1:15" ht="12.75">
      <c r="A19" s="58" t="s">
        <v>15</v>
      </c>
      <c r="B19" s="21"/>
      <c r="C19" s="43"/>
      <c r="D19" s="31"/>
      <c r="E19" s="21"/>
      <c r="F19" s="21"/>
      <c r="G19" s="43"/>
      <c r="H19" s="7"/>
      <c r="I19" s="7"/>
      <c r="J19" s="47"/>
      <c r="K19" s="21"/>
      <c r="L19" s="21"/>
      <c r="M19" s="43"/>
      <c r="N19" s="31"/>
      <c r="O19" s="21"/>
    </row>
    <row r="20" spans="1:15" ht="12.75">
      <c r="A20" s="79" t="s">
        <v>43</v>
      </c>
      <c r="B20" s="19">
        <v>4882.75</v>
      </c>
      <c r="C20" s="161"/>
      <c r="D20" s="7">
        <v>4000</v>
      </c>
      <c r="E20" s="19">
        <f aca="true" t="shared" si="2" ref="E20:E30">SUM(B20:C20)-D20</f>
        <v>882.75</v>
      </c>
      <c r="F20" s="19">
        <v>1898.52</v>
      </c>
      <c r="G20" s="161">
        <v>1085.68</v>
      </c>
      <c r="H20" s="7">
        <v>12811</v>
      </c>
      <c r="I20" s="7">
        <v>4000</v>
      </c>
      <c r="J20" s="159">
        <v>17679</v>
      </c>
      <c r="K20" s="19">
        <f>SUM(F20:I20)-J20</f>
        <v>2116.2000000000007</v>
      </c>
      <c r="L20" s="19">
        <v>348.85</v>
      </c>
      <c r="M20" s="161">
        <v>66.21</v>
      </c>
      <c r="N20" s="7">
        <v>150.5</v>
      </c>
      <c r="O20" s="19">
        <f>SUM(L20:M20)-N20</f>
        <v>264.56</v>
      </c>
    </row>
    <row r="21" spans="1:15" ht="12.75">
      <c r="A21" s="13" t="s">
        <v>16</v>
      </c>
      <c r="B21" s="17">
        <v>339.49</v>
      </c>
      <c r="C21" s="162">
        <v>381.61</v>
      </c>
      <c r="D21" s="5">
        <v>706.31</v>
      </c>
      <c r="E21" s="17">
        <f t="shared" si="2"/>
        <v>14.790000000000077</v>
      </c>
      <c r="F21" s="17">
        <v>24.78</v>
      </c>
      <c r="G21" s="162">
        <v>226.63</v>
      </c>
      <c r="H21" s="5">
        <v>1555</v>
      </c>
      <c r="I21" s="5">
        <v>601</v>
      </c>
      <c r="J21" s="160">
        <v>2392.15</v>
      </c>
      <c r="K21" s="19">
        <f aca="true" t="shared" si="3" ref="K21:K30">SUM(F21:I21)-J21</f>
        <v>15.259999999999764</v>
      </c>
      <c r="L21" s="17">
        <v>105.71</v>
      </c>
      <c r="M21" s="162"/>
      <c r="N21" s="5"/>
      <c r="O21" s="17">
        <f aca="true" t="shared" si="4" ref="O21:O30">SUM(L21:M21)-N21</f>
        <v>105.71</v>
      </c>
    </row>
    <row r="22" spans="1:15" ht="12.75">
      <c r="A22" s="13" t="s">
        <v>44</v>
      </c>
      <c r="B22" s="17">
        <v>1697.1</v>
      </c>
      <c r="C22" s="162">
        <v>948.47</v>
      </c>
      <c r="D22" s="5"/>
      <c r="E22" s="17">
        <f t="shared" si="2"/>
        <v>2645.5699999999997</v>
      </c>
      <c r="F22" s="17">
        <v>1538.41</v>
      </c>
      <c r="G22" s="162">
        <v>2628.64</v>
      </c>
      <c r="H22" s="5">
        <v>2669.4</v>
      </c>
      <c r="I22" s="5">
        <v>224.4</v>
      </c>
      <c r="J22" s="160">
        <v>4667.23</v>
      </c>
      <c r="K22" s="19">
        <f t="shared" si="3"/>
        <v>2393.620000000001</v>
      </c>
      <c r="L22" s="17">
        <v>515.99</v>
      </c>
      <c r="M22" s="162"/>
      <c r="N22" s="5"/>
      <c r="O22" s="17">
        <f t="shared" si="4"/>
        <v>515.99</v>
      </c>
    </row>
    <row r="23" spans="1:15" ht="12.75">
      <c r="A23" s="13" t="s">
        <v>45</v>
      </c>
      <c r="B23" s="17">
        <v>764.99</v>
      </c>
      <c r="C23" s="162">
        <v>662.34</v>
      </c>
      <c r="D23" s="5">
        <v>38.5</v>
      </c>
      <c r="E23" s="17">
        <f t="shared" si="2"/>
        <v>1388.83</v>
      </c>
      <c r="F23" s="17">
        <v>1423.24</v>
      </c>
      <c r="G23" s="162">
        <v>5678.68</v>
      </c>
      <c r="H23" s="5">
        <v>1398</v>
      </c>
      <c r="I23" s="5"/>
      <c r="J23" s="160">
        <v>7105.43</v>
      </c>
      <c r="K23" s="19">
        <f t="shared" si="3"/>
        <v>1394.4899999999998</v>
      </c>
      <c r="L23" s="17">
        <v>175.8</v>
      </c>
      <c r="M23" s="162">
        <v>66.81</v>
      </c>
      <c r="N23" s="5"/>
      <c r="O23" s="17">
        <f t="shared" si="4"/>
        <v>242.61</v>
      </c>
    </row>
    <row r="24" spans="1:15" ht="12.75">
      <c r="A24" s="13" t="s">
        <v>46</v>
      </c>
      <c r="B24" s="17">
        <v>489.19</v>
      </c>
      <c r="C24" s="162">
        <v>8.13</v>
      </c>
      <c r="D24" s="5"/>
      <c r="E24" s="17">
        <f t="shared" si="2"/>
        <v>497.32</v>
      </c>
      <c r="F24" s="17">
        <v>78.27</v>
      </c>
      <c r="G24" s="162">
        <v>27.93</v>
      </c>
      <c r="H24" s="5"/>
      <c r="I24" s="5"/>
      <c r="J24" s="160"/>
      <c r="K24" s="19">
        <f t="shared" si="3"/>
        <v>106.19999999999999</v>
      </c>
      <c r="L24" s="17">
        <v>308</v>
      </c>
      <c r="M24" s="162"/>
      <c r="N24" s="5"/>
      <c r="O24" s="17">
        <f t="shared" si="4"/>
        <v>308</v>
      </c>
    </row>
    <row r="25" spans="1:15" ht="12.75">
      <c r="A25" s="13" t="s">
        <v>47</v>
      </c>
      <c r="B25" s="17">
        <v>4566.06</v>
      </c>
      <c r="C25" s="162">
        <v>479.37</v>
      </c>
      <c r="D25" s="5">
        <v>100</v>
      </c>
      <c r="E25" s="17">
        <f t="shared" si="2"/>
        <v>4945.43</v>
      </c>
      <c r="F25" s="17">
        <v>403.78</v>
      </c>
      <c r="G25" s="162">
        <v>1421.02</v>
      </c>
      <c r="H25" s="5">
        <v>1147.23</v>
      </c>
      <c r="I25" s="5">
        <v>100</v>
      </c>
      <c r="J25" s="160">
        <v>2387.69</v>
      </c>
      <c r="K25" s="19">
        <f t="shared" si="3"/>
        <v>684.3399999999997</v>
      </c>
      <c r="L25" s="17">
        <v>353.91</v>
      </c>
      <c r="M25" s="162"/>
      <c r="N25" s="5"/>
      <c r="O25" s="17">
        <f t="shared" si="4"/>
        <v>353.91</v>
      </c>
    </row>
    <row r="26" spans="1:15" ht="12.75">
      <c r="A26" s="13" t="s">
        <v>48</v>
      </c>
      <c r="B26" s="17">
        <v>91.44</v>
      </c>
      <c r="C26" s="162">
        <v>206.93</v>
      </c>
      <c r="D26" s="5"/>
      <c r="E26" s="17">
        <f t="shared" si="2"/>
        <v>298.37</v>
      </c>
      <c r="F26" s="17">
        <v>39.28</v>
      </c>
      <c r="G26" s="162">
        <v>184.84</v>
      </c>
      <c r="H26" s="5">
        <v>304.05</v>
      </c>
      <c r="I26" s="5"/>
      <c r="J26" s="160">
        <v>451.85</v>
      </c>
      <c r="K26" s="19">
        <f t="shared" si="3"/>
        <v>76.32000000000005</v>
      </c>
      <c r="L26" s="17">
        <v>37.83</v>
      </c>
      <c r="M26" s="162"/>
      <c r="N26" s="5"/>
      <c r="O26" s="17">
        <f t="shared" si="4"/>
        <v>37.83</v>
      </c>
    </row>
    <row r="27" spans="1:15" ht="12.75">
      <c r="A27" s="13" t="s">
        <v>17</v>
      </c>
      <c r="B27" s="17">
        <v>316.93</v>
      </c>
      <c r="C27" s="162">
        <v>8.88</v>
      </c>
      <c r="D27" s="5"/>
      <c r="E27" s="17">
        <f t="shared" si="2"/>
        <v>325.81</v>
      </c>
      <c r="F27" s="17">
        <v>201.42</v>
      </c>
      <c r="G27" s="162">
        <v>281.23</v>
      </c>
      <c r="H27" s="5"/>
      <c r="I27" s="5">
        <v>700</v>
      </c>
      <c r="J27" s="160">
        <v>782.07</v>
      </c>
      <c r="K27" s="19">
        <f t="shared" si="3"/>
        <v>400.58000000000004</v>
      </c>
      <c r="L27" s="17">
        <v>153.63</v>
      </c>
      <c r="M27" s="162"/>
      <c r="N27" s="5"/>
      <c r="O27" s="17">
        <f t="shared" si="4"/>
        <v>153.63</v>
      </c>
    </row>
    <row r="28" spans="1:15" ht="12.75">
      <c r="A28" s="13" t="s">
        <v>63</v>
      </c>
      <c r="B28" s="17">
        <v>961.42</v>
      </c>
      <c r="C28" s="162">
        <v>160.01</v>
      </c>
      <c r="D28" s="5">
        <v>1.52</v>
      </c>
      <c r="E28" s="17">
        <f t="shared" si="2"/>
        <v>1119.9099999999999</v>
      </c>
      <c r="F28" s="17">
        <v>3403.49</v>
      </c>
      <c r="G28" s="162">
        <v>2124.05</v>
      </c>
      <c r="H28" s="5">
        <v>1913.85</v>
      </c>
      <c r="I28" s="5">
        <v>100</v>
      </c>
      <c r="J28" s="160">
        <v>2199.88</v>
      </c>
      <c r="K28" s="19">
        <f t="shared" si="3"/>
        <v>5341.509999999999</v>
      </c>
      <c r="L28" s="17">
        <v>414.49</v>
      </c>
      <c r="M28" s="162">
        <v>17.7</v>
      </c>
      <c r="N28" s="5"/>
      <c r="O28" s="17">
        <f t="shared" si="4"/>
        <v>432.19</v>
      </c>
    </row>
    <row r="29" spans="1:15" ht="12.75">
      <c r="A29" s="14" t="s">
        <v>49</v>
      </c>
      <c r="B29" s="19">
        <v>425.82</v>
      </c>
      <c r="C29" s="161">
        <v>330</v>
      </c>
      <c r="D29" s="7">
        <v>300</v>
      </c>
      <c r="E29" s="17">
        <f t="shared" si="2"/>
        <v>455.81999999999994</v>
      </c>
      <c r="F29" s="19">
        <v>1237.63</v>
      </c>
      <c r="G29" s="161">
        <v>553.51</v>
      </c>
      <c r="H29" s="7">
        <v>2133</v>
      </c>
      <c r="I29" s="7">
        <v>300</v>
      </c>
      <c r="J29" s="159">
        <v>2615.91</v>
      </c>
      <c r="K29" s="19">
        <f t="shared" si="3"/>
        <v>1608.2300000000005</v>
      </c>
      <c r="L29" s="19">
        <v>120</v>
      </c>
      <c r="M29" s="161"/>
      <c r="N29" s="7"/>
      <c r="O29" s="17">
        <f t="shared" si="4"/>
        <v>120</v>
      </c>
    </row>
    <row r="30" spans="1:15" ht="12.75">
      <c r="A30" s="164" t="s">
        <v>134</v>
      </c>
      <c r="B30" s="17">
        <v>0</v>
      </c>
      <c r="C30" s="162"/>
      <c r="D30" s="5"/>
      <c r="E30" s="17">
        <f t="shared" si="2"/>
        <v>0</v>
      </c>
      <c r="F30" s="17">
        <v>0</v>
      </c>
      <c r="G30" s="162"/>
      <c r="H30" s="5"/>
      <c r="I30" s="5"/>
      <c r="J30" s="160"/>
      <c r="K30" s="19">
        <f t="shared" si="3"/>
        <v>0</v>
      </c>
      <c r="L30" s="19">
        <v>120</v>
      </c>
      <c r="M30" s="162"/>
      <c r="N30" s="5"/>
      <c r="O30" s="17">
        <f t="shared" si="4"/>
        <v>120</v>
      </c>
    </row>
    <row r="31" spans="1:15" ht="15.75" customHeight="1" thickBot="1">
      <c r="A31" s="163" t="s">
        <v>12</v>
      </c>
      <c r="B31" s="61">
        <f aca="true" t="shared" si="5" ref="B31:O31">SUM(B20:B29)</f>
        <v>14535.19</v>
      </c>
      <c r="C31" s="62">
        <f t="shared" si="5"/>
        <v>3185.74</v>
      </c>
      <c r="D31" s="60">
        <f t="shared" si="5"/>
        <v>5146.33</v>
      </c>
      <c r="E31" s="61">
        <f t="shared" si="5"/>
        <v>12574.599999999999</v>
      </c>
      <c r="F31" s="61">
        <f t="shared" si="5"/>
        <v>10248.82</v>
      </c>
      <c r="G31" s="93">
        <f t="shared" si="5"/>
        <v>14212.210000000001</v>
      </c>
      <c r="H31" s="64">
        <f t="shared" si="5"/>
        <v>23931.53</v>
      </c>
      <c r="I31" s="64">
        <f t="shared" si="5"/>
        <v>6025.4</v>
      </c>
      <c r="J31" s="65">
        <f t="shared" si="5"/>
        <v>40281.20999999999</v>
      </c>
      <c r="K31" s="61">
        <f t="shared" si="5"/>
        <v>14136.75</v>
      </c>
      <c r="L31" s="61">
        <f t="shared" si="5"/>
        <v>2534.21</v>
      </c>
      <c r="M31" s="62">
        <f t="shared" si="5"/>
        <v>150.71999999999997</v>
      </c>
      <c r="N31" s="60">
        <f t="shared" si="5"/>
        <v>150.5</v>
      </c>
      <c r="O31" s="61">
        <f t="shared" si="5"/>
        <v>2534.43</v>
      </c>
    </row>
    <row r="32" spans="1:15" ht="12.75">
      <c r="A32" s="58" t="s">
        <v>30</v>
      </c>
      <c r="B32" s="19"/>
      <c r="C32" s="56"/>
      <c r="D32" s="29"/>
      <c r="E32" s="19"/>
      <c r="F32" s="56"/>
      <c r="G32" s="56"/>
      <c r="H32" s="7"/>
      <c r="I32" s="7"/>
      <c r="J32" s="47"/>
      <c r="K32" s="19"/>
      <c r="L32" s="19"/>
      <c r="M32" s="40"/>
      <c r="N32" s="29"/>
      <c r="O32" s="19"/>
    </row>
    <row r="33" spans="1:17" ht="12.75">
      <c r="A33" s="14" t="s">
        <v>50</v>
      </c>
      <c r="B33" s="20">
        <v>1907.34</v>
      </c>
      <c r="C33" s="73">
        <v>129.82</v>
      </c>
      <c r="D33" s="75">
        <v>641.49</v>
      </c>
      <c r="E33" s="17">
        <f>SUM(B33:C33)-D33</f>
        <v>1395.6699999999998</v>
      </c>
      <c r="F33" s="73">
        <v>1521.04</v>
      </c>
      <c r="G33" s="73">
        <v>432.1</v>
      </c>
      <c r="H33" s="5">
        <v>1000</v>
      </c>
      <c r="I33" s="5"/>
      <c r="J33" s="52">
        <v>1348</v>
      </c>
      <c r="K33" s="27">
        <f>(F33+G33+H33+I33-J33)</f>
        <v>1605.1399999999999</v>
      </c>
      <c r="L33" s="17">
        <v>1123.65</v>
      </c>
      <c r="M33" s="38"/>
      <c r="N33" s="34">
        <v>144.73</v>
      </c>
      <c r="O33" s="17">
        <f>L33+M33-N33</f>
        <v>978.9200000000001</v>
      </c>
      <c r="P33" s="92"/>
      <c r="Q33" s="74"/>
    </row>
    <row r="34" spans="1:15" ht="15.75" customHeight="1" thickBot="1">
      <c r="A34" s="3" t="s">
        <v>12</v>
      </c>
      <c r="B34" s="18">
        <f aca="true" t="shared" si="6" ref="B34:O34">B33</f>
        <v>1907.34</v>
      </c>
      <c r="C34" s="84">
        <f t="shared" si="6"/>
        <v>129.82</v>
      </c>
      <c r="D34" s="30">
        <f t="shared" si="6"/>
        <v>641.49</v>
      </c>
      <c r="E34" s="18">
        <f t="shared" si="6"/>
        <v>1395.6699999999998</v>
      </c>
      <c r="F34" s="84">
        <f t="shared" si="6"/>
        <v>1521.04</v>
      </c>
      <c r="G34" s="84">
        <f t="shared" si="6"/>
        <v>432.1</v>
      </c>
      <c r="H34" s="6">
        <f t="shared" si="6"/>
        <v>1000</v>
      </c>
      <c r="I34" s="6">
        <f t="shared" si="6"/>
        <v>0</v>
      </c>
      <c r="J34" s="48">
        <f t="shared" si="6"/>
        <v>1348</v>
      </c>
      <c r="K34" s="18">
        <f t="shared" si="6"/>
        <v>1605.1399999999999</v>
      </c>
      <c r="L34" s="18">
        <f t="shared" si="6"/>
        <v>1123.65</v>
      </c>
      <c r="M34" s="39">
        <f t="shared" si="6"/>
        <v>0</v>
      </c>
      <c r="N34" s="30">
        <f t="shared" si="6"/>
        <v>144.73</v>
      </c>
      <c r="O34" s="18">
        <f t="shared" si="6"/>
        <v>978.9200000000001</v>
      </c>
    </row>
    <row r="35" spans="1:15" ht="12.75">
      <c r="A35" s="59" t="s">
        <v>18</v>
      </c>
      <c r="B35" s="21"/>
      <c r="C35" s="43"/>
      <c r="D35" s="31"/>
      <c r="E35" s="21"/>
      <c r="F35" s="21"/>
      <c r="G35" s="87"/>
      <c r="H35" s="8"/>
      <c r="I35" s="8"/>
      <c r="J35" s="49"/>
      <c r="K35" s="87"/>
      <c r="L35" s="21"/>
      <c r="M35" s="131"/>
      <c r="N35" s="49"/>
      <c r="O35" s="21"/>
    </row>
    <row r="36" spans="1:15" ht="12.75">
      <c r="A36" s="81" t="s">
        <v>131</v>
      </c>
      <c r="B36" s="118">
        <v>877</v>
      </c>
      <c r="C36" s="121">
        <v>618</v>
      </c>
      <c r="D36" s="133">
        <v>577</v>
      </c>
      <c r="E36" s="22">
        <f>B36+C36-D36</f>
        <v>918</v>
      </c>
      <c r="F36" s="125">
        <v>650</v>
      </c>
      <c r="G36" s="72">
        <v>2201</v>
      </c>
      <c r="H36" s="71">
        <v>2000</v>
      </c>
      <c r="I36" s="71">
        <v>237</v>
      </c>
      <c r="J36" s="114">
        <v>4012</v>
      </c>
      <c r="K36" s="125">
        <f>F36+G36+H36+I36-J36</f>
        <v>1076</v>
      </c>
      <c r="L36" s="118">
        <v>49</v>
      </c>
      <c r="M36" s="96">
        <v>332</v>
      </c>
      <c r="N36" s="114"/>
      <c r="O36" s="22">
        <f>L36+M36-N36</f>
        <v>381</v>
      </c>
    </row>
    <row r="37" spans="1:15" ht="12.75">
      <c r="A37" s="80" t="s">
        <v>19</v>
      </c>
      <c r="B37" s="118">
        <v>549</v>
      </c>
      <c r="C37" s="121">
        <v>25</v>
      </c>
      <c r="D37" s="133">
        <v>7</v>
      </c>
      <c r="E37" s="23">
        <f aca="true" t="shared" si="7" ref="E37:E54">B37+C37-D37</f>
        <v>567</v>
      </c>
      <c r="F37" s="126">
        <v>1063</v>
      </c>
      <c r="G37" s="125">
        <v>1832</v>
      </c>
      <c r="H37" s="71">
        <v>198</v>
      </c>
      <c r="I37" s="71"/>
      <c r="J37" s="114">
        <v>1929</v>
      </c>
      <c r="K37" s="125">
        <f aca="true" t="shared" si="8" ref="K37:K58">F37+G37+H37+I37-J37</f>
        <v>1164</v>
      </c>
      <c r="L37" s="118">
        <v>160</v>
      </c>
      <c r="M37" s="96"/>
      <c r="N37" s="114"/>
      <c r="O37" s="23">
        <f aca="true" t="shared" si="9" ref="O37:O53">L37+M37-N37</f>
        <v>160</v>
      </c>
    </row>
    <row r="38" spans="1:15" ht="12.75">
      <c r="A38" s="81" t="s">
        <v>64</v>
      </c>
      <c r="B38" s="118">
        <v>637.456</v>
      </c>
      <c r="C38" s="121">
        <v>163.748</v>
      </c>
      <c r="D38" s="133">
        <v>194.856</v>
      </c>
      <c r="E38" s="23">
        <f t="shared" si="7"/>
        <v>606.348</v>
      </c>
      <c r="F38" s="125">
        <v>588.599</v>
      </c>
      <c r="G38" s="125">
        <v>1416.041</v>
      </c>
      <c r="H38" s="71">
        <v>449.137</v>
      </c>
      <c r="I38" s="71"/>
      <c r="J38" s="114">
        <v>1868.725</v>
      </c>
      <c r="K38" s="125">
        <f t="shared" si="8"/>
        <v>585.0520000000001</v>
      </c>
      <c r="L38" s="118"/>
      <c r="M38" s="96"/>
      <c r="N38" s="114"/>
      <c r="O38" s="23">
        <f t="shared" si="9"/>
        <v>0</v>
      </c>
    </row>
    <row r="39" spans="1:15" ht="12.75">
      <c r="A39" s="80" t="s">
        <v>54</v>
      </c>
      <c r="B39" s="118">
        <v>1972.15</v>
      </c>
      <c r="C39" s="121">
        <v>473.45</v>
      </c>
      <c r="D39" s="133">
        <v>305.34</v>
      </c>
      <c r="E39" s="23">
        <f t="shared" si="7"/>
        <v>2140.2599999999998</v>
      </c>
      <c r="F39" s="125">
        <v>1475.01</v>
      </c>
      <c r="G39" s="125">
        <v>4687.15</v>
      </c>
      <c r="H39" s="71"/>
      <c r="I39" s="71">
        <v>67.26</v>
      </c>
      <c r="J39" s="114">
        <v>5175.3</v>
      </c>
      <c r="K39" s="125">
        <f t="shared" si="8"/>
        <v>1054.12</v>
      </c>
      <c r="L39" s="118">
        <v>238.79</v>
      </c>
      <c r="M39" s="96"/>
      <c r="N39" s="114"/>
      <c r="O39" s="23">
        <f t="shared" si="9"/>
        <v>238.79</v>
      </c>
    </row>
    <row r="40" spans="1:15" ht="12.75">
      <c r="A40" s="80" t="s">
        <v>20</v>
      </c>
      <c r="B40" s="118">
        <v>238.16</v>
      </c>
      <c r="C40" s="121">
        <v>28.46</v>
      </c>
      <c r="D40" s="133">
        <v>9.13</v>
      </c>
      <c r="E40" s="23">
        <f t="shared" si="7"/>
        <v>257.49</v>
      </c>
      <c r="F40" s="125">
        <v>222.22</v>
      </c>
      <c r="G40" s="125">
        <v>576.09</v>
      </c>
      <c r="H40" s="71">
        <v>385.52</v>
      </c>
      <c r="I40" s="71"/>
      <c r="J40" s="114">
        <v>828.75</v>
      </c>
      <c r="K40" s="125">
        <f t="shared" si="8"/>
        <v>355.0799999999999</v>
      </c>
      <c r="L40" s="118">
        <v>79.18</v>
      </c>
      <c r="M40" s="96">
        <v>4</v>
      </c>
      <c r="N40" s="114"/>
      <c r="O40" s="23">
        <f t="shared" si="9"/>
        <v>83.18</v>
      </c>
    </row>
    <row r="41" spans="1:15" ht="12.75">
      <c r="A41" s="110" t="s">
        <v>55</v>
      </c>
      <c r="B41" s="23">
        <v>239.47</v>
      </c>
      <c r="C41" s="122">
        <v>66.5</v>
      </c>
      <c r="D41" s="134">
        <v>17.59</v>
      </c>
      <c r="E41" s="23">
        <f t="shared" si="7"/>
        <v>288.38000000000005</v>
      </c>
      <c r="F41" s="127">
        <v>358.65</v>
      </c>
      <c r="G41" s="127">
        <v>2046.78</v>
      </c>
      <c r="H41" s="10"/>
      <c r="I41" s="10"/>
      <c r="J41" s="115">
        <v>1812</v>
      </c>
      <c r="K41" s="125">
        <f t="shared" si="8"/>
        <v>593.4299999999998</v>
      </c>
      <c r="L41" s="23">
        <v>915.91</v>
      </c>
      <c r="M41" s="97"/>
      <c r="N41" s="114">
        <v>290.9</v>
      </c>
      <c r="O41" s="23">
        <f t="shared" si="9"/>
        <v>625.01</v>
      </c>
    </row>
    <row r="42" spans="1:15" ht="12.75">
      <c r="A42" s="80" t="s">
        <v>28</v>
      </c>
      <c r="B42" s="119">
        <v>1628.7</v>
      </c>
      <c r="C42" s="123">
        <v>176.959</v>
      </c>
      <c r="D42" s="135">
        <v>88.115</v>
      </c>
      <c r="E42" s="22">
        <f t="shared" si="7"/>
        <v>1717.544</v>
      </c>
      <c r="F42" s="72">
        <v>448.983</v>
      </c>
      <c r="G42" s="72">
        <v>336.831</v>
      </c>
      <c r="H42" s="145"/>
      <c r="I42" s="145"/>
      <c r="J42" s="116">
        <v>369</v>
      </c>
      <c r="K42" s="72">
        <f t="shared" si="8"/>
        <v>416.8140000000001</v>
      </c>
      <c r="L42" s="119">
        <v>478.339</v>
      </c>
      <c r="M42" s="109">
        <v>10</v>
      </c>
      <c r="N42" s="116">
        <v>115</v>
      </c>
      <c r="O42" s="22">
        <f t="shared" si="9"/>
        <v>373.339</v>
      </c>
    </row>
    <row r="43" spans="1:15" ht="12.75">
      <c r="A43" s="80" t="s">
        <v>21</v>
      </c>
      <c r="B43" s="23">
        <v>299.65</v>
      </c>
      <c r="C43" s="122">
        <v>143.7</v>
      </c>
      <c r="D43" s="134">
        <v>230.24</v>
      </c>
      <c r="E43" s="22">
        <f t="shared" si="7"/>
        <v>213.10999999999996</v>
      </c>
      <c r="F43" s="127">
        <v>129.26</v>
      </c>
      <c r="G43" s="127">
        <v>1033.76</v>
      </c>
      <c r="H43" s="10"/>
      <c r="I43" s="10">
        <v>200</v>
      </c>
      <c r="J43" s="115">
        <v>1039.95</v>
      </c>
      <c r="K43" s="125">
        <f t="shared" si="8"/>
        <v>323.06999999999994</v>
      </c>
      <c r="L43" s="23"/>
      <c r="M43" s="97"/>
      <c r="N43" s="114"/>
      <c r="O43" s="22">
        <f t="shared" si="9"/>
        <v>0</v>
      </c>
    </row>
    <row r="44" spans="1:15" ht="12.75">
      <c r="A44" s="80" t="s">
        <v>39</v>
      </c>
      <c r="B44" s="120">
        <v>620.75</v>
      </c>
      <c r="C44" s="124">
        <v>71.39</v>
      </c>
      <c r="D44" s="136">
        <v>5.97</v>
      </c>
      <c r="E44" s="23">
        <f t="shared" si="7"/>
        <v>686.17</v>
      </c>
      <c r="F44" s="128">
        <v>271.78</v>
      </c>
      <c r="G44" s="128">
        <v>536.92</v>
      </c>
      <c r="H44" s="63">
        <v>336.2</v>
      </c>
      <c r="I44" s="63"/>
      <c r="J44" s="117">
        <v>724.31</v>
      </c>
      <c r="K44" s="125">
        <f t="shared" si="8"/>
        <v>420.5899999999999</v>
      </c>
      <c r="L44" s="120">
        <v>250.03</v>
      </c>
      <c r="M44" s="98"/>
      <c r="N44" s="114"/>
      <c r="O44" s="23">
        <f t="shared" si="9"/>
        <v>250.03</v>
      </c>
    </row>
    <row r="45" spans="1:15" ht="12.75">
      <c r="A45" s="80" t="s">
        <v>40</v>
      </c>
      <c r="B45" s="118">
        <v>1770</v>
      </c>
      <c r="C45" s="121">
        <v>314</v>
      </c>
      <c r="D45" s="133">
        <v>343</v>
      </c>
      <c r="E45" s="23">
        <f t="shared" si="7"/>
        <v>1741</v>
      </c>
      <c r="F45" s="125">
        <v>894</v>
      </c>
      <c r="G45" s="125">
        <v>1081</v>
      </c>
      <c r="H45" s="71"/>
      <c r="I45" s="71"/>
      <c r="J45" s="114">
        <v>1069</v>
      </c>
      <c r="K45" s="125">
        <f t="shared" si="8"/>
        <v>906</v>
      </c>
      <c r="L45" s="118">
        <v>318</v>
      </c>
      <c r="M45" s="96">
        <v>100</v>
      </c>
      <c r="N45" s="114"/>
      <c r="O45" s="23">
        <f t="shared" si="9"/>
        <v>418</v>
      </c>
    </row>
    <row r="46" spans="1:15" ht="12.75">
      <c r="A46" s="80" t="s">
        <v>29</v>
      </c>
      <c r="B46" s="23">
        <v>1794</v>
      </c>
      <c r="C46" s="122">
        <v>350</v>
      </c>
      <c r="D46" s="134"/>
      <c r="E46" s="23">
        <f>B46+C46-D46</f>
        <v>2144</v>
      </c>
      <c r="F46" s="127">
        <v>1031</v>
      </c>
      <c r="G46" s="127">
        <v>1092</v>
      </c>
      <c r="H46" s="10"/>
      <c r="I46" s="10">
        <v>846</v>
      </c>
      <c r="J46" s="115">
        <v>1810</v>
      </c>
      <c r="K46" s="125">
        <f t="shared" si="8"/>
        <v>1159</v>
      </c>
      <c r="L46" s="23">
        <v>48</v>
      </c>
      <c r="M46" s="97"/>
      <c r="N46" s="114"/>
      <c r="O46" s="23">
        <f t="shared" si="9"/>
        <v>48</v>
      </c>
    </row>
    <row r="47" spans="1:15" ht="12.75">
      <c r="A47" s="80" t="s">
        <v>56</v>
      </c>
      <c r="B47" s="118">
        <v>1222.815</v>
      </c>
      <c r="C47" s="121">
        <v>49.895</v>
      </c>
      <c r="D47" s="133">
        <v>300</v>
      </c>
      <c r="E47" s="23">
        <f t="shared" si="7"/>
        <v>972.71</v>
      </c>
      <c r="F47" s="125">
        <v>170.902</v>
      </c>
      <c r="G47" s="125">
        <v>1047.565</v>
      </c>
      <c r="H47" s="71"/>
      <c r="I47" s="71">
        <v>300</v>
      </c>
      <c r="J47" s="114">
        <v>1243.15</v>
      </c>
      <c r="K47" s="125">
        <f t="shared" si="8"/>
        <v>275.317</v>
      </c>
      <c r="L47" s="118">
        <v>8.521</v>
      </c>
      <c r="M47" s="96"/>
      <c r="N47" s="114"/>
      <c r="O47" s="23">
        <f t="shared" si="9"/>
        <v>8.521</v>
      </c>
    </row>
    <row r="48" spans="1:15" ht="12.75">
      <c r="A48" s="80" t="s">
        <v>57</v>
      </c>
      <c r="B48" s="118">
        <v>690.11</v>
      </c>
      <c r="C48" s="121">
        <v>0.01</v>
      </c>
      <c r="D48" s="133">
        <v>10.76</v>
      </c>
      <c r="E48" s="23">
        <f t="shared" si="7"/>
        <v>679.36</v>
      </c>
      <c r="F48" s="125">
        <v>749.07</v>
      </c>
      <c r="G48" s="125">
        <v>2347.68</v>
      </c>
      <c r="H48" s="71"/>
      <c r="I48" s="71"/>
      <c r="J48" s="114">
        <v>2948.61</v>
      </c>
      <c r="K48" s="125">
        <f t="shared" si="8"/>
        <v>148.13999999999987</v>
      </c>
      <c r="L48" s="118">
        <v>1.98</v>
      </c>
      <c r="M48" s="96"/>
      <c r="N48" s="114"/>
      <c r="O48" s="23">
        <f t="shared" si="9"/>
        <v>1.98</v>
      </c>
    </row>
    <row r="49" spans="1:15" ht="12.75">
      <c r="A49" s="80" t="s">
        <v>26</v>
      </c>
      <c r="B49" s="23">
        <v>998</v>
      </c>
      <c r="C49" s="122">
        <v>415</v>
      </c>
      <c r="D49" s="134">
        <v>181</v>
      </c>
      <c r="E49" s="23">
        <f t="shared" si="7"/>
        <v>1232</v>
      </c>
      <c r="F49" s="127">
        <v>2830</v>
      </c>
      <c r="G49" s="127">
        <v>2110</v>
      </c>
      <c r="H49" s="10">
        <v>154</v>
      </c>
      <c r="I49" s="10"/>
      <c r="J49" s="115">
        <v>2308</v>
      </c>
      <c r="K49" s="125">
        <f t="shared" si="8"/>
        <v>2786</v>
      </c>
      <c r="L49" s="23">
        <v>240</v>
      </c>
      <c r="M49" s="97">
        <v>43</v>
      </c>
      <c r="N49" s="114"/>
      <c r="O49" s="23">
        <f t="shared" si="9"/>
        <v>283</v>
      </c>
    </row>
    <row r="50" spans="1:15" ht="12.75">
      <c r="A50" s="80" t="s">
        <v>58</v>
      </c>
      <c r="B50" s="118">
        <v>2509.32</v>
      </c>
      <c r="C50" s="121">
        <v>132.71</v>
      </c>
      <c r="D50" s="133">
        <v>77.94</v>
      </c>
      <c r="E50" s="23">
        <f t="shared" si="7"/>
        <v>2564.09</v>
      </c>
      <c r="F50" s="125">
        <v>1997.47</v>
      </c>
      <c r="G50" s="125">
        <v>2382.45</v>
      </c>
      <c r="H50" s="71"/>
      <c r="I50" s="71"/>
      <c r="J50" s="114">
        <v>2878.021</v>
      </c>
      <c r="K50" s="125">
        <f t="shared" si="8"/>
        <v>1501.899</v>
      </c>
      <c r="L50" s="118">
        <v>69.87</v>
      </c>
      <c r="M50" s="96">
        <v>50.82</v>
      </c>
      <c r="N50" s="114"/>
      <c r="O50" s="23">
        <f t="shared" si="9"/>
        <v>120.69</v>
      </c>
    </row>
    <row r="51" spans="1:15" ht="12.75">
      <c r="A51" s="80" t="s">
        <v>59</v>
      </c>
      <c r="B51" s="118">
        <v>2285.95</v>
      </c>
      <c r="C51" s="121">
        <v>1071.93</v>
      </c>
      <c r="D51" s="133">
        <v>340.73</v>
      </c>
      <c r="E51" s="23">
        <f t="shared" si="7"/>
        <v>3017.15</v>
      </c>
      <c r="F51" s="125">
        <v>725.88</v>
      </c>
      <c r="G51" s="125">
        <v>1142.81</v>
      </c>
      <c r="H51" s="71"/>
      <c r="I51" s="71"/>
      <c r="J51" s="114">
        <v>1236.51</v>
      </c>
      <c r="K51" s="125">
        <f t="shared" si="8"/>
        <v>632.1800000000001</v>
      </c>
      <c r="L51" s="118">
        <v>317.19</v>
      </c>
      <c r="M51" s="96"/>
      <c r="N51" s="114"/>
      <c r="O51" s="23">
        <f t="shared" si="9"/>
        <v>317.19</v>
      </c>
    </row>
    <row r="52" spans="1:15" ht="12.75">
      <c r="A52" s="80" t="s">
        <v>60</v>
      </c>
      <c r="B52" s="118">
        <v>955</v>
      </c>
      <c r="C52" s="121">
        <v>204</v>
      </c>
      <c r="D52" s="133">
        <v>97</v>
      </c>
      <c r="E52" s="23">
        <f t="shared" si="7"/>
        <v>1062</v>
      </c>
      <c r="F52" s="125">
        <v>1967</v>
      </c>
      <c r="G52" s="125">
        <v>2359</v>
      </c>
      <c r="H52" s="71"/>
      <c r="I52" s="71"/>
      <c r="J52" s="114">
        <v>2125</v>
      </c>
      <c r="K52" s="125">
        <f t="shared" si="8"/>
        <v>2201</v>
      </c>
      <c r="L52" s="118">
        <v>410</v>
      </c>
      <c r="M52" s="96">
        <v>80</v>
      </c>
      <c r="N52" s="114"/>
      <c r="O52" s="23">
        <f t="shared" si="9"/>
        <v>490</v>
      </c>
    </row>
    <row r="53" spans="1:15" ht="12.75">
      <c r="A53" s="80" t="s">
        <v>27</v>
      </c>
      <c r="B53" s="118">
        <v>792.34</v>
      </c>
      <c r="C53" s="121">
        <v>72.8</v>
      </c>
      <c r="D53" s="133"/>
      <c r="E53" s="23">
        <f t="shared" si="7"/>
        <v>865.14</v>
      </c>
      <c r="F53" s="125">
        <v>2239.91</v>
      </c>
      <c r="G53" s="125">
        <v>3419.2</v>
      </c>
      <c r="H53" s="71"/>
      <c r="I53" s="71">
        <v>91.47</v>
      </c>
      <c r="J53" s="114">
        <v>3707.84</v>
      </c>
      <c r="K53" s="125">
        <f t="shared" si="8"/>
        <v>2042.7399999999998</v>
      </c>
      <c r="L53" s="118">
        <v>0.82</v>
      </c>
      <c r="M53" s="96">
        <v>91.14</v>
      </c>
      <c r="N53" s="114"/>
      <c r="O53" s="23">
        <f t="shared" si="9"/>
        <v>91.96</v>
      </c>
    </row>
    <row r="54" spans="1:15" ht="12.75">
      <c r="A54" s="80" t="s">
        <v>61</v>
      </c>
      <c r="B54" s="118">
        <v>1134.05</v>
      </c>
      <c r="C54" s="121">
        <v>45.11</v>
      </c>
      <c r="D54" s="133">
        <v>70.49</v>
      </c>
      <c r="E54" s="23">
        <f t="shared" si="7"/>
        <v>1108.6699999999998</v>
      </c>
      <c r="F54" s="125">
        <v>746.09</v>
      </c>
      <c r="G54" s="125">
        <v>2242.03</v>
      </c>
      <c r="H54" s="71"/>
      <c r="I54" s="71"/>
      <c r="J54" s="114">
        <v>1966.95</v>
      </c>
      <c r="K54" s="125">
        <f t="shared" si="8"/>
        <v>1021.1700000000003</v>
      </c>
      <c r="L54" s="118">
        <v>1735.4</v>
      </c>
      <c r="M54" s="96">
        <v>17.93</v>
      </c>
      <c r="N54" s="114"/>
      <c r="O54" s="23">
        <f>L54+M54-N54</f>
        <v>1753.3300000000002</v>
      </c>
    </row>
    <row r="55" spans="1:15" ht="12.75">
      <c r="A55" s="80" t="s">
        <v>22</v>
      </c>
      <c r="B55" s="118">
        <v>255.9</v>
      </c>
      <c r="C55" s="121">
        <v>2.83</v>
      </c>
      <c r="D55" s="133">
        <v>7.38</v>
      </c>
      <c r="E55" s="23">
        <f>B55+C55-D55</f>
        <v>251.35000000000002</v>
      </c>
      <c r="F55" s="125">
        <v>359.31</v>
      </c>
      <c r="G55" s="125">
        <v>430.79</v>
      </c>
      <c r="H55" s="71"/>
      <c r="I55" s="71"/>
      <c r="J55" s="114">
        <v>272.9</v>
      </c>
      <c r="K55" s="125">
        <f t="shared" si="8"/>
        <v>517.2</v>
      </c>
      <c r="L55" s="118">
        <v>120.59</v>
      </c>
      <c r="M55" s="96">
        <v>0.1</v>
      </c>
      <c r="N55" s="130">
        <v>28.66</v>
      </c>
      <c r="O55" s="28">
        <f>L55+M55-N55</f>
        <v>92.03</v>
      </c>
    </row>
    <row r="56" spans="1:15" ht="12.75">
      <c r="A56" s="80" t="s">
        <v>23</v>
      </c>
      <c r="B56" s="118">
        <v>700</v>
      </c>
      <c r="C56" s="121">
        <v>154.2</v>
      </c>
      <c r="D56" s="133">
        <v>19.9</v>
      </c>
      <c r="E56" s="23">
        <f>B56+C56-D56</f>
        <v>834.3000000000001</v>
      </c>
      <c r="F56" s="125">
        <v>591</v>
      </c>
      <c r="G56" s="125">
        <v>1117</v>
      </c>
      <c r="H56" s="71">
        <v>740</v>
      </c>
      <c r="I56" s="71"/>
      <c r="J56" s="114">
        <v>1689</v>
      </c>
      <c r="K56" s="125">
        <f t="shared" si="8"/>
        <v>759</v>
      </c>
      <c r="L56" s="118">
        <v>550</v>
      </c>
      <c r="M56" s="96"/>
      <c r="N56" s="114">
        <v>250</v>
      </c>
      <c r="O56" s="23">
        <f>L56+M56-N56</f>
        <v>300</v>
      </c>
    </row>
    <row r="57" spans="1:15" ht="12.75">
      <c r="A57" s="80" t="s">
        <v>41</v>
      </c>
      <c r="B57" s="118">
        <v>772</v>
      </c>
      <c r="C57" s="121">
        <v>73</v>
      </c>
      <c r="D57" s="133">
        <v>47</v>
      </c>
      <c r="E57" s="23">
        <f>B57+C57-D57</f>
        <v>798</v>
      </c>
      <c r="F57" s="126">
        <v>612</v>
      </c>
      <c r="G57" s="125">
        <v>1430</v>
      </c>
      <c r="H57" s="71"/>
      <c r="I57" s="71"/>
      <c r="J57" s="114">
        <v>1413</v>
      </c>
      <c r="K57" s="125">
        <f t="shared" si="8"/>
        <v>629</v>
      </c>
      <c r="L57" s="118">
        <v>590</v>
      </c>
      <c r="M57" s="96">
        <v>30</v>
      </c>
      <c r="N57" s="114"/>
      <c r="O57" s="23">
        <f>L57+M57-N57</f>
        <v>620</v>
      </c>
    </row>
    <row r="58" spans="1:15" ht="12.75">
      <c r="A58" s="80" t="s">
        <v>62</v>
      </c>
      <c r="B58" s="118">
        <v>534</v>
      </c>
      <c r="C58" s="121">
        <v>125</v>
      </c>
      <c r="D58" s="133"/>
      <c r="E58" s="23">
        <f>B58+C58-D58</f>
        <v>659</v>
      </c>
      <c r="F58" s="125">
        <v>1320</v>
      </c>
      <c r="G58" s="125">
        <v>1506</v>
      </c>
      <c r="H58" s="71"/>
      <c r="I58" s="71"/>
      <c r="J58" s="114">
        <v>1184</v>
      </c>
      <c r="K58" s="125">
        <f t="shared" si="8"/>
        <v>1642</v>
      </c>
      <c r="L58" s="118">
        <v>417</v>
      </c>
      <c r="M58" s="96">
        <v>10</v>
      </c>
      <c r="N58" s="114"/>
      <c r="O58" s="23">
        <f>L58+M58-N58</f>
        <v>427</v>
      </c>
    </row>
    <row r="59" spans="1:15" ht="17.25" customHeight="1" thickBot="1">
      <c r="A59" s="82" t="s">
        <v>12</v>
      </c>
      <c r="B59" s="24">
        <f aca="true" t="shared" si="10" ref="B59:O59">SUM(B36:B58)</f>
        <v>23475.821</v>
      </c>
      <c r="C59" s="44">
        <f t="shared" si="10"/>
        <v>4777.692</v>
      </c>
      <c r="D59" s="35">
        <f t="shared" si="10"/>
        <v>2930.4410000000003</v>
      </c>
      <c r="E59" s="24">
        <f t="shared" si="10"/>
        <v>25323.071999999996</v>
      </c>
      <c r="F59" s="129">
        <f t="shared" si="10"/>
        <v>21441.134</v>
      </c>
      <c r="G59" s="129">
        <f t="shared" si="10"/>
        <v>38374.097</v>
      </c>
      <c r="H59" s="15">
        <f t="shared" si="10"/>
        <v>4262.857</v>
      </c>
      <c r="I59" s="15">
        <f t="shared" si="10"/>
        <v>1741.73</v>
      </c>
      <c r="J59" s="53">
        <f t="shared" si="10"/>
        <v>43611.015999999996</v>
      </c>
      <c r="K59" s="129">
        <f t="shared" si="10"/>
        <v>22208.802000000003</v>
      </c>
      <c r="L59" s="24">
        <f t="shared" si="10"/>
        <v>6998.620000000001</v>
      </c>
      <c r="M59" s="152">
        <f t="shared" si="10"/>
        <v>768.99</v>
      </c>
      <c r="N59" s="53">
        <f t="shared" si="10"/>
        <v>684.56</v>
      </c>
      <c r="O59" s="24">
        <f t="shared" si="10"/>
        <v>7083.05</v>
      </c>
    </row>
    <row r="60" spans="1:15" ht="13.5" thickBot="1">
      <c r="A60" s="59" t="s">
        <v>25</v>
      </c>
      <c r="B60" s="66"/>
      <c r="C60" s="67"/>
      <c r="D60" s="68"/>
      <c r="E60" s="66"/>
      <c r="F60" s="66"/>
      <c r="G60" s="67"/>
      <c r="H60" s="69"/>
      <c r="I60" s="69"/>
      <c r="J60" s="70"/>
      <c r="K60" s="66"/>
      <c r="L60" s="66"/>
      <c r="M60" s="153"/>
      <c r="N60" s="70"/>
      <c r="O60" s="66"/>
    </row>
    <row r="61" spans="1:15" ht="12.75" customHeight="1">
      <c r="A61" s="94" t="s">
        <v>80</v>
      </c>
      <c r="B61" s="99">
        <v>584311.39</v>
      </c>
      <c r="C61" s="99">
        <v>383034.53</v>
      </c>
      <c r="D61" s="137">
        <v>387346.76</v>
      </c>
      <c r="E61" s="100">
        <f>SUM(B61+C61-D61)</f>
        <v>579999.16</v>
      </c>
      <c r="F61" s="101">
        <v>4749.74</v>
      </c>
      <c r="G61" s="99">
        <v>480371.11</v>
      </c>
      <c r="H61" s="146"/>
      <c r="I61" s="146"/>
      <c r="J61" s="101">
        <v>384300</v>
      </c>
      <c r="K61" s="100">
        <f>F61+G61+H61+I61-J61</f>
        <v>100820.84999999998</v>
      </c>
      <c r="L61" s="101">
        <v>450066</v>
      </c>
      <c r="M61" s="154"/>
      <c r="N61" s="101">
        <v>8025</v>
      </c>
      <c r="O61" s="100">
        <f>L61+M61-N61</f>
        <v>442041</v>
      </c>
    </row>
    <row r="62" spans="1:15" ht="12.75" customHeight="1">
      <c r="A62" s="13" t="s">
        <v>81</v>
      </c>
      <c r="B62" s="102">
        <v>1903292.35</v>
      </c>
      <c r="C62" s="102">
        <v>150693.2</v>
      </c>
      <c r="D62" s="138">
        <v>1027989.97</v>
      </c>
      <c r="E62" s="103">
        <f aca="true" t="shared" si="11" ref="E62:E125">SUM(B62+C62-D62)</f>
        <v>1025995.5800000001</v>
      </c>
      <c r="F62" s="104">
        <v>305523.67</v>
      </c>
      <c r="G62" s="102">
        <v>477062.52</v>
      </c>
      <c r="H62" s="147">
        <v>777730</v>
      </c>
      <c r="I62" s="147"/>
      <c r="J62" s="104">
        <v>912950</v>
      </c>
      <c r="K62" s="103">
        <f aca="true" t="shared" si="12" ref="K62:K125">F62+G62+H62+I62-J62</f>
        <v>647366.19</v>
      </c>
      <c r="L62" s="104">
        <v>457647</v>
      </c>
      <c r="M62" s="155">
        <v>37033</v>
      </c>
      <c r="N62" s="104">
        <v>2229</v>
      </c>
      <c r="O62" s="103">
        <f aca="true" t="shared" si="13" ref="O62:O81">L62+M62-N62</f>
        <v>492451</v>
      </c>
    </row>
    <row r="63" spans="1:15" ht="12.75" customHeight="1">
      <c r="A63" s="13" t="s">
        <v>82</v>
      </c>
      <c r="B63" s="102">
        <v>1668144.55</v>
      </c>
      <c r="C63" s="102">
        <v>3912101.35</v>
      </c>
      <c r="D63" s="138">
        <v>487917.52</v>
      </c>
      <c r="E63" s="103">
        <f t="shared" si="11"/>
        <v>5092328.380000001</v>
      </c>
      <c r="F63" s="104">
        <v>1155390.19</v>
      </c>
      <c r="G63" s="102">
        <v>369380</v>
      </c>
      <c r="H63" s="147">
        <v>879186</v>
      </c>
      <c r="I63" s="147">
        <v>479917.52</v>
      </c>
      <c r="J63" s="104">
        <v>1421017.75</v>
      </c>
      <c r="K63" s="103">
        <f t="shared" si="12"/>
        <v>1462855.96</v>
      </c>
      <c r="L63" s="104">
        <v>85667</v>
      </c>
      <c r="M63" s="155">
        <v>53324</v>
      </c>
      <c r="N63" s="104"/>
      <c r="O63" s="103">
        <f t="shared" si="13"/>
        <v>138991</v>
      </c>
    </row>
    <row r="64" spans="1:15" ht="12.75" customHeight="1">
      <c r="A64" s="13" t="s">
        <v>83</v>
      </c>
      <c r="B64" s="102">
        <v>2140839.18</v>
      </c>
      <c r="C64" s="102">
        <v>1772975.31</v>
      </c>
      <c r="D64" s="138">
        <v>1680705.78</v>
      </c>
      <c r="E64" s="103">
        <f t="shared" si="11"/>
        <v>2233108.71</v>
      </c>
      <c r="F64" s="104">
        <v>1003325.28</v>
      </c>
      <c r="G64" s="102">
        <v>1633359.48</v>
      </c>
      <c r="H64" s="147"/>
      <c r="I64" s="147"/>
      <c r="J64" s="104">
        <v>1728331.67</v>
      </c>
      <c r="K64" s="103">
        <f t="shared" si="12"/>
        <v>908353.0899999999</v>
      </c>
      <c r="L64" s="104">
        <v>324800</v>
      </c>
      <c r="M64" s="155">
        <v>35200</v>
      </c>
      <c r="N64" s="104"/>
      <c r="O64" s="103">
        <f t="shared" si="13"/>
        <v>360000</v>
      </c>
    </row>
    <row r="65" spans="1:15" ht="12.75" customHeight="1">
      <c r="A65" s="13" t="s">
        <v>84</v>
      </c>
      <c r="B65" s="102">
        <v>615740.83</v>
      </c>
      <c r="C65" s="102">
        <v>3880.99</v>
      </c>
      <c r="D65" s="138">
        <v>486467.33</v>
      </c>
      <c r="E65" s="103">
        <f t="shared" si="11"/>
        <v>133154.48999999993</v>
      </c>
      <c r="F65" s="104">
        <v>1793784.38</v>
      </c>
      <c r="G65" s="102">
        <v>666322.87</v>
      </c>
      <c r="H65" s="147">
        <v>4201249.25</v>
      </c>
      <c r="I65" s="147"/>
      <c r="J65" s="104">
        <v>4886925.96</v>
      </c>
      <c r="K65" s="103">
        <f t="shared" si="12"/>
        <v>1774430.54</v>
      </c>
      <c r="L65" s="104">
        <v>62103</v>
      </c>
      <c r="M65" s="155">
        <v>4000</v>
      </c>
      <c r="N65" s="104">
        <v>5036</v>
      </c>
      <c r="O65" s="103">
        <f t="shared" si="13"/>
        <v>61067</v>
      </c>
    </row>
    <row r="66" spans="1:15" ht="12.75" customHeight="1">
      <c r="A66" s="13" t="s">
        <v>85</v>
      </c>
      <c r="B66" s="102">
        <v>7684093.61</v>
      </c>
      <c r="C66" s="102">
        <v>11222399.8</v>
      </c>
      <c r="D66" s="138">
        <v>7492298.49</v>
      </c>
      <c r="E66" s="103">
        <f t="shared" si="11"/>
        <v>11414194.92</v>
      </c>
      <c r="F66" s="104">
        <v>1331552.73</v>
      </c>
      <c r="G66" s="102">
        <v>1893510</v>
      </c>
      <c r="H66" s="147"/>
      <c r="I66" s="147"/>
      <c r="J66" s="104">
        <v>2746213</v>
      </c>
      <c r="K66" s="103">
        <f t="shared" si="12"/>
        <v>478849.73</v>
      </c>
      <c r="L66" s="104">
        <v>349810</v>
      </c>
      <c r="M66" s="155">
        <v>100190</v>
      </c>
      <c r="N66" s="104">
        <v>101969</v>
      </c>
      <c r="O66" s="103">
        <f t="shared" si="13"/>
        <v>348031</v>
      </c>
    </row>
    <row r="67" spans="1:15" ht="12.75" customHeight="1">
      <c r="A67" s="13" t="s">
        <v>86</v>
      </c>
      <c r="B67" s="102">
        <v>2873120.27</v>
      </c>
      <c r="C67" s="102">
        <v>1464000</v>
      </c>
      <c r="D67" s="138">
        <v>2167245.81</v>
      </c>
      <c r="E67" s="103">
        <f t="shared" si="11"/>
        <v>2169874.4599999995</v>
      </c>
      <c r="F67" s="104">
        <v>2331507.92</v>
      </c>
      <c r="G67" s="102">
        <v>2129926.07</v>
      </c>
      <c r="H67" s="147">
        <v>17167633.14</v>
      </c>
      <c r="I67" s="147">
        <v>141200</v>
      </c>
      <c r="J67" s="104">
        <v>17614597.12</v>
      </c>
      <c r="K67" s="103">
        <f t="shared" si="12"/>
        <v>4155670.0100000016</v>
      </c>
      <c r="L67" s="104">
        <v>389248.06</v>
      </c>
      <c r="M67" s="155"/>
      <c r="N67" s="104">
        <v>10000</v>
      </c>
      <c r="O67" s="103">
        <f t="shared" si="13"/>
        <v>379248.06</v>
      </c>
    </row>
    <row r="68" spans="1:15" ht="12.75" customHeight="1">
      <c r="A68" s="13" t="s">
        <v>87</v>
      </c>
      <c r="B68" s="102">
        <v>2137519.53</v>
      </c>
      <c r="C68" s="102">
        <v>2130824.26</v>
      </c>
      <c r="D68" s="138">
        <v>1985434.09</v>
      </c>
      <c r="E68" s="103">
        <f t="shared" si="11"/>
        <v>2282909.6999999993</v>
      </c>
      <c r="F68" s="104">
        <v>226294.6</v>
      </c>
      <c r="G68" s="102">
        <v>1389473.3</v>
      </c>
      <c r="H68" s="147">
        <v>3515201.97</v>
      </c>
      <c r="I68" s="147"/>
      <c r="J68" s="104">
        <v>2156598.46</v>
      </c>
      <c r="K68" s="103">
        <f t="shared" si="12"/>
        <v>2974371.41</v>
      </c>
      <c r="L68" s="104">
        <v>200000</v>
      </c>
      <c r="M68" s="155">
        <v>50000</v>
      </c>
      <c r="N68" s="104"/>
      <c r="O68" s="103">
        <f t="shared" si="13"/>
        <v>250000</v>
      </c>
    </row>
    <row r="69" spans="1:15" ht="12.75" customHeight="1">
      <c r="A69" s="13" t="s">
        <v>88</v>
      </c>
      <c r="B69" s="102">
        <v>935876.36</v>
      </c>
      <c r="C69" s="102">
        <v>1926710.84</v>
      </c>
      <c r="D69" s="138">
        <v>718974.4</v>
      </c>
      <c r="E69" s="103">
        <f t="shared" si="11"/>
        <v>2143612.8000000003</v>
      </c>
      <c r="F69" s="104">
        <v>701130.12</v>
      </c>
      <c r="G69" s="102">
        <v>1497878.3</v>
      </c>
      <c r="H69" s="147">
        <v>261975.16</v>
      </c>
      <c r="I69" s="147"/>
      <c r="J69" s="104">
        <v>1774290.16</v>
      </c>
      <c r="K69" s="103">
        <f t="shared" si="12"/>
        <v>686693.4200000002</v>
      </c>
      <c r="L69" s="104">
        <v>562166.83</v>
      </c>
      <c r="M69" s="155">
        <v>17600</v>
      </c>
      <c r="N69" s="104"/>
      <c r="O69" s="103">
        <f t="shared" si="13"/>
        <v>579766.83</v>
      </c>
    </row>
    <row r="70" spans="1:15" ht="12.75" customHeight="1">
      <c r="A70" s="13" t="s">
        <v>89</v>
      </c>
      <c r="B70" s="102">
        <v>892401.67</v>
      </c>
      <c r="C70" s="102">
        <v>384951.09</v>
      </c>
      <c r="D70" s="138">
        <v>1113996.69</v>
      </c>
      <c r="E70" s="103">
        <f t="shared" si="11"/>
        <v>163356.07000000007</v>
      </c>
      <c r="F70" s="104">
        <v>497224.49</v>
      </c>
      <c r="G70" s="102">
        <v>1418581.83</v>
      </c>
      <c r="H70" s="147">
        <v>1507583.87</v>
      </c>
      <c r="I70" s="147"/>
      <c r="J70" s="104">
        <v>3039569.71</v>
      </c>
      <c r="K70" s="103">
        <f t="shared" si="12"/>
        <v>383820.48000000045</v>
      </c>
      <c r="L70" s="104">
        <v>83000</v>
      </c>
      <c r="M70" s="155">
        <v>20000</v>
      </c>
      <c r="N70" s="104">
        <v>95500</v>
      </c>
      <c r="O70" s="103">
        <f t="shared" si="13"/>
        <v>7500</v>
      </c>
    </row>
    <row r="71" spans="1:15" ht="12.75" customHeight="1">
      <c r="A71" s="13" t="s">
        <v>90</v>
      </c>
      <c r="B71" s="102">
        <v>4241368.83</v>
      </c>
      <c r="C71" s="102">
        <v>3466373.82</v>
      </c>
      <c r="D71" s="138">
        <v>3490384.45</v>
      </c>
      <c r="E71" s="103">
        <f t="shared" si="11"/>
        <v>4217358.2</v>
      </c>
      <c r="F71" s="104">
        <v>625846.58</v>
      </c>
      <c r="G71" s="102">
        <v>861268.06</v>
      </c>
      <c r="H71" s="147">
        <v>499200.02</v>
      </c>
      <c r="I71" s="147">
        <v>188999.58</v>
      </c>
      <c r="J71" s="104">
        <v>1612294.6</v>
      </c>
      <c r="K71" s="103">
        <f t="shared" si="12"/>
        <v>563019.6400000001</v>
      </c>
      <c r="L71" s="104">
        <v>361492</v>
      </c>
      <c r="M71" s="155">
        <v>25000</v>
      </c>
      <c r="N71" s="104"/>
      <c r="O71" s="103">
        <f t="shared" si="13"/>
        <v>386492</v>
      </c>
    </row>
    <row r="72" spans="1:15" ht="12.75" customHeight="1">
      <c r="A72" s="13" t="s">
        <v>91</v>
      </c>
      <c r="B72" s="102">
        <v>2472477.18</v>
      </c>
      <c r="C72" s="102">
        <v>1122031.07</v>
      </c>
      <c r="D72" s="138">
        <v>2018152.99</v>
      </c>
      <c r="E72" s="103">
        <f t="shared" si="11"/>
        <v>1576355.26</v>
      </c>
      <c r="F72" s="104">
        <v>326619.02</v>
      </c>
      <c r="G72" s="102">
        <v>742447</v>
      </c>
      <c r="H72" s="147">
        <v>198924</v>
      </c>
      <c r="I72" s="147">
        <v>99000</v>
      </c>
      <c r="J72" s="104">
        <v>1072291</v>
      </c>
      <c r="K72" s="103">
        <f t="shared" si="12"/>
        <v>294699.02</v>
      </c>
      <c r="L72" s="104">
        <v>564000</v>
      </c>
      <c r="M72" s="155"/>
      <c r="N72" s="104"/>
      <c r="O72" s="103">
        <f t="shared" si="13"/>
        <v>564000</v>
      </c>
    </row>
    <row r="73" spans="1:15" ht="12.75" customHeight="1">
      <c r="A73" s="13" t="s">
        <v>67</v>
      </c>
      <c r="B73" s="102">
        <v>1428557.18</v>
      </c>
      <c r="C73" s="102">
        <v>1182775.88</v>
      </c>
      <c r="D73" s="138">
        <v>955104.58</v>
      </c>
      <c r="E73" s="103">
        <f t="shared" si="11"/>
        <v>1656228.4799999995</v>
      </c>
      <c r="F73" s="104">
        <v>608663.41</v>
      </c>
      <c r="G73" s="102">
        <v>1395651.47</v>
      </c>
      <c r="H73" s="147">
        <v>237000</v>
      </c>
      <c r="I73" s="147"/>
      <c r="J73" s="104">
        <v>1749113.3</v>
      </c>
      <c r="K73" s="103">
        <f t="shared" si="12"/>
        <v>492201.57999999984</v>
      </c>
      <c r="L73" s="104">
        <v>338200</v>
      </c>
      <c r="M73" s="155">
        <v>47818</v>
      </c>
      <c r="N73" s="104"/>
      <c r="O73" s="103">
        <f t="shared" si="13"/>
        <v>386018</v>
      </c>
    </row>
    <row r="74" spans="1:15" ht="12.75" customHeight="1">
      <c r="A74" s="13" t="s">
        <v>92</v>
      </c>
      <c r="B74" s="102">
        <v>269558.92</v>
      </c>
      <c r="C74" s="102">
        <v>121576.13</v>
      </c>
      <c r="D74" s="138">
        <v>30655</v>
      </c>
      <c r="E74" s="103">
        <f t="shared" si="11"/>
        <v>360480.05</v>
      </c>
      <c r="F74" s="104">
        <v>301342.42</v>
      </c>
      <c r="G74" s="102">
        <v>629143</v>
      </c>
      <c r="H74" s="147">
        <v>120500</v>
      </c>
      <c r="I74" s="147"/>
      <c r="J74" s="104">
        <v>750554</v>
      </c>
      <c r="K74" s="103">
        <f t="shared" si="12"/>
        <v>300431.4199999999</v>
      </c>
      <c r="L74" s="104">
        <v>208172</v>
      </c>
      <c r="M74" s="155"/>
      <c r="N74" s="104"/>
      <c r="O74" s="103">
        <f t="shared" si="13"/>
        <v>208172</v>
      </c>
    </row>
    <row r="75" spans="1:15" ht="12.75" customHeight="1">
      <c r="A75" s="13" t="s">
        <v>68</v>
      </c>
      <c r="B75" s="102">
        <v>5389233.41</v>
      </c>
      <c r="C75" s="102">
        <v>4600192.72</v>
      </c>
      <c r="D75" s="138">
        <v>4828241.26</v>
      </c>
      <c r="E75" s="103">
        <f t="shared" si="11"/>
        <v>5161184.869999999</v>
      </c>
      <c r="F75" s="104">
        <v>1235584.05</v>
      </c>
      <c r="G75" s="102">
        <v>871150.23</v>
      </c>
      <c r="H75" s="147">
        <v>19192278.42</v>
      </c>
      <c r="I75" s="147">
        <v>40000</v>
      </c>
      <c r="J75" s="104">
        <v>11135684.07</v>
      </c>
      <c r="K75" s="103">
        <f t="shared" si="12"/>
        <v>10203328.630000003</v>
      </c>
      <c r="L75" s="104">
        <v>323399</v>
      </c>
      <c r="M75" s="155"/>
      <c r="N75" s="104">
        <v>24411</v>
      </c>
      <c r="O75" s="103">
        <f t="shared" si="13"/>
        <v>298988</v>
      </c>
    </row>
    <row r="76" spans="1:15" ht="12.75" customHeight="1">
      <c r="A76" s="13" t="s">
        <v>93</v>
      </c>
      <c r="B76" s="102">
        <v>551752.22</v>
      </c>
      <c r="C76" s="102">
        <v>586578.99</v>
      </c>
      <c r="D76" s="138">
        <v>553368.21</v>
      </c>
      <c r="E76" s="103">
        <f t="shared" si="11"/>
        <v>584963</v>
      </c>
      <c r="F76" s="104">
        <v>15206</v>
      </c>
      <c r="G76" s="102">
        <v>438</v>
      </c>
      <c r="H76" s="147"/>
      <c r="I76" s="147"/>
      <c r="J76" s="104">
        <v>400</v>
      </c>
      <c r="K76" s="103">
        <f t="shared" si="12"/>
        <v>15244</v>
      </c>
      <c r="L76" s="104">
        <v>24550</v>
      </c>
      <c r="M76" s="155">
        <v>2750</v>
      </c>
      <c r="N76" s="104"/>
      <c r="O76" s="103">
        <f t="shared" si="13"/>
        <v>27300</v>
      </c>
    </row>
    <row r="77" spans="1:15" ht="12.75" customHeight="1">
      <c r="A77" s="13" t="s">
        <v>94</v>
      </c>
      <c r="B77" s="102">
        <v>83749.14</v>
      </c>
      <c r="C77" s="102">
        <v>78095.79</v>
      </c>
      <c r="D77" s="138">
        <v>77526</v>
      </c>
      <c r="E77" s="103">
        <f t="shared" si="11"/>
        <v>84318.93</v>
      </c>
      <c r="F77" s="104">
        <v>5419</v>
      </c>
      <c r="G77" s="102">
        <v>5328</v>
      </c>
      <c r="H77" s="147"/>
      <c r="I77" s="147"/>
      <c r="J77" s="104">
        <v>4300</v>
      </c>
      <c r="K77" s="103">
        <f t="shared" si="12"/>
        <v>6447</v>
      </c>
      <c r="L77" s="104">
        <v>84000</v>
      </c>
      <c r="M77" s="155">
        <v>1000</v>
      </c>
      <c r="N77" s="104"/>
      <c r="O77" s="103">
        <f t="shared" si="13"/>
        <v>85000</v>
      </c>
    </row>
    <row r="78" spans="1:15" ht="12.75" customHeight="1">
      <c r="A78" s="13" t="s">
        <v>95</v>
      </c>
      <c r="B78" s="102">
        <v>683466.81</v>
      </c>
      <c r="C78" s="102">
        <v>61222.39</v>
      </c>
      <c r="D78" s="138">
        <v>10606</v>
      </c>
      <c r="E78" s="103">
        <f t="shared" si="11"/>
        <v>734083.2000000001</v>
      </c>
      <c r="F78" s="104">
        <v>126374.65</v>
      </c>
      <c r="G78" s="102">
        <v>284544</v>
      </c>
      <c r="H78" s="147"/>
      <c r="I78" s="147"/>
      <c r="J78" s="104">
        <v>227630</v>
      </c>
      <c r="K78" s="103">
        <f t="shared" si="12"/>
        <v>183288.65000000002</v>
      </c>
      <c r="L78" s="104">
        <v>188000</v>
      </c>
      <c r="M78" s="155">
        <v>20000</v>
      </c>
      <c r="N78" s="104"/>
      <c r="O78" s="103">
        <f t="shared" si="13"/>
        <v>208000</v>
      </c>
    </row>
    <row r="79" spans="1:15" ht="12.75" customHeight="1">
      <c r="A79" s="13" t="s">
        <v>96</v>
      </c>
      <c r="B79" s="102">
        <v>1524000.53</v>
      </c>
      <c r="C79" s="102">
        <v>418113.75</v>
      </c>
      <c r="D79" s="138">
        <v>599857.5</v>
      </c>
      <c r="E79" s="103">
        <f t="shared" si="11"/>
        <v>1342256.78</v>
      </c>
      <c r="F79" s="104">
        <v>530772</v>
      </c>
      <c r="G79" s="102">
        <v>274330</v>
      </c>
      <c r="H79" s="147"/>
      <c r="I79" s="147">
        <v>599857.5</v>
      </c>
      <c r="J79" s="104">
        <v>796777.5</v>
      </c>
      <c r="K79" s="103">
        <f t="shared" si="12"/>
        <v>608182</v>
      </c>
      <c r="L79" s="104">
        <v>230000</v>
      </c>
      <c r="M79" s="155">
        <v>40000</v>
      </c>
      <c r="N79" s="104">
        <v>50000</v>
      </c>
      <c r="O79" s="103">
        <f t="shared" si="13"/>
        <v>220000</v>
      </c>
    </row>
    <row r="80" spans="1:15" ht="12.75" customHeight="1">
      <c r="A80" s="13" t="s">
        <v>97</v>
      </c>
      <c r="B80" s="102">
        <v>940212.32</v>
      </c>
      <c r="C80" s="102">
        <v>216010.54</v>
      </c>
      <c r="D80" s="138">
        <v>654449.12</v>
      </c>
      <c r="E80" s="103">
        <f t="shared" si="11"/>
        <v>501773.7399999999</v>
      </c>
      <c r="F80" s="104">
        <v>162306.99</v>
      </c>
      <c r="G80" s="102">
        <v>1449463.46</v>
      </c>
      <c r="H80" s="147">
        <v>52000</v>
      </c>
      <c r="I80" s="147"/>
      <c r="J80" s="104">
        <v>1215763</v>
      </c>
      <c r="K80" s="103">
        <f t="shared" si="12"/>
        <v>448007.44999999995</v>
      </c>
      <c r="L80" s="104">
        <v>727419.06</v>
      </c>
      <c r="M80" s="155"/>
      <c r="N80" s="104"/>
      <c r="O80" s="103">
        <f t="shared" si="13"/>
        <v>727419.06</v>
      </c>
    </row>
    <row r="81" spans="1:15" ht="12.75" customHeight="1">
      <c r="A81" s="13" t="s">
        <v>98</v>
      </c>
      <c r="B81" s="102">
        <v>466177.74</v>
      </c>
      <c r="C81" s="102"/>
      <c r="D81" s="138"/>
      <c r="E81" s="103">
        <f t="shared" si="11"/>
        <v>466177.74</v>
      </c>
      <c r="F81" s="104">
        <v>490077.76</v>
      </c>
      <c r="G81" s="102">
        <v>969897.02</v>
      </c>
      <c r="H81" s="147">
        <v>17933384.68</v>
      </c>
      <c r="I81" s="147"/>
      <c r="J81" s="104">
        <v>18780104.68</v>
      </c>
      <c r="K81" s="103">
        <f t="shared" si="12"/>
        <v>613254.7800000012</v>
      </c>
      <c r="L81" s="104">
        <v>978000</v>
      </c>
      <c r="M81" s="155"/>
      <c r="N81" s="104">
        <v>15872</v>
      </c>
      <c r="O81" s="103">
        <f t="shared" si="13"/>
        <v>962128</v>
      </c>
    </row>
    <row r="82" spans="1:15" ht="12.75" customHeight="1">
      <c r="A82" s="94" t="s">
        <v>73</v>
      </c>
      <c r="B82" s="111">
        <v>1403896.65</v>
      </c>
      <c r="C82" s="111"/>
      <c r="D82" s="139">
        <v>287583.96</v>
      </c>
      <c r="E82" s="112">
        <f t="shared" si="11"/>
        <v>1116312.69</v>
      </c>
      <c r="F82" s="113">
        <v>302521.19</v>
      </c>
      <c r="G82" s="111">
        <v>0</v>
      </c>
      <c r="H82" s="148">
        <v>3610</v>
      </c>
      <c r="I82" s="148"/>
      <c r="J82" s="113">
        <v>75822.8</v>
      </c>
      <c r="K82" s="112">
        <f t="shared" si="12"/>
        <v>230308.39</v>
      </c>
      <c r="L82" s="113"/>
      <c r="M82" s="156"/>
      <c r="N82" s="113"/>
      <c r="O82" s="112"/>
    </row>
    <row r="83" spans="1:15" ht="12.75" customHeight="1">
      <c r="A83" s="13" t="s">
        <v>31</v>
      </c>
      <c r="B83" s="102">
        <v>1060635.47</v>
      </c>
      <c r="C83" s="102">
        <v>622510.53</v>
      </c>
      <c r="D83" s="138">
        <v>1014707.87</v>
      </c>
      <c r="E83" s="103">
        <f t="shared" si="11"/>
        <v>668438.13</v>
      </c>
      <c r="F83" s="104">
        <v>2556221.42</v>
      </c>
      <c r="G83" s="102">
        <v>304983.45</v>
      </c>
      <c r="H83" s="147">
        <v>1102603.9</v>
      </c>
      <c r="I83" s="147">
        <v>300000</v>
      </c>
      <c r="J83" s="104">
        <v>3697888.31</v>
      </c>
      <c r="K83" s="103">
        <f t="shared" si="12"/>
        <v>565920.4599999995</v>
      </c>
      <c r="L83" s="104">
        <v>37773</v>
      </c>
      <c r="M83" s="155"/>
      <c r="N83" s="104"/>
      <c r="O83" s="103">
        <f aca="true" t="shared" si="14" ref="O83:O132">SUM(L83+M83-N83)</f>
        <v>37773</v>
      </c>
    </row>
    <row r="84" spans="1:15" ht="12.75" customHeight="1">
      <c r="A84" s="13" t="s">
        <v>99</v>
      </c>
      <c r="B84" s="102">
        <v>2543060.31</v>
      </c>
      <c r="C84" s="102">
        <v>307460.73</v>
      </c>
      <c r="D84" s="138">
        <v>2050003.37</v>
      </c>
      <c r="E84" s="103">
        <f t="shared" si="11"/>
        <v>800517.6699999999</v>
      </c>
      <c r="F84" s="104">
        <v>1530627.65</v>
      </c>
      <c r="G84" s="102">
        <v>3960353.29</v>
      </c>
      <c r="H84" s="147">
        <v>2545044</v>
      </c>
      <c r="I84" s="147"/>
      <c r="J84" s="104">
        <v>5967524</v>
      </c>
      <c r="K84" s="103">
        <f t="shared" si="12"/>
        <v>2068500.9399999995</v>
      </c>
      <c r="L84" s="104">
        <v>203213.01</v>
      </c>
      <c r="M84" s="155"/>
      <c r="N84" s="104"/>
      <c r="O84" s="103">
        <f t="shared" si="14"/>
        <v>203213.01</v>
      </c>
    </row>
    <row r="85" spans="1:15" ht="12.75" customHeight="1">
      <c r="A85" s="13" t="s">
        <v>100</v>
      </c>
      <c r="B85" s="102">
        <v>1268449.79</v>
      </c>
      <c r="C85" s="102">
        <v>42912.66</v>
      </c>
      <c r="D85" s="138">
        <v>737112.43</v>
      </c>
      <c r="E85" s="103">
        <f t="shared" si="11"/>
        <v>574250.0199999999</v>
      </c>
      <c r="F85" s="104">
        <v>706327.3</v>
      </c>
      <c r="G85" s="102">
        <v>1265554.02</v>
      </c>
      <c r="H85" s="147">
        <v>27800</v>
      </c>
      <c r="I85" s="147"/>
      <c r="J85" s="104">
        <v>1524817.02</v>
      </c>
      <c r="K85" s="103">
        <f t="shared" si="12"/>
        <v>474864.30000000005</v>
      </c>
      <c r="L85" s="104">
        <v>450000</v>
      </c>
      <c r="M85" s="155">
        <v>20000</v>
      </c>
      <c r="N85" s="104"/>
      <c r="O85" s="103">
        <f t="shared" si="14"/>
        <v>470000</v>
      </c>
    </row>
    <row r="86" spans="1:15" ht="12.75" customHeight="1">
      <c r="A86" s="13" t="s">
        <v>101</v>
      </c>
      <c r="B86" s="102">
        <v>967544.74</v>
      </c>
      <c r="C86" s="102">
        <v>408567.11</v>
      </c>
      <c r="D86" s="138">
        <v>456404</v>
      </c>
      <c r="E86" s="103">
        <f t="shared" si="11"/>
        <v>919707.8500000001</v>
      </c>
      <c r="F86" s="104">
        <v>313031.88</v>
      </c>
      <c r="G86" s="102">
        <v>427296</v>
      </c>
      <c r="H86" s="147"/>
      <c r="I86" s="147">
        <v>60000</v>
      </c>
      <c r="J86" s="104">
        <v>537692.7</v>
      </c>
      <c r="K86" s="103">
        <f t="shared" si="12"/>
        <v>262635.18000000005</v>
      </c>
      <c r="L86" s="104">
        <v>315323</v>
      </c>
      <c r="M86" s="157"/>
      <c r="N86" s="105"/>
      <c r="O86" s="103">
        <f t="shared" si="14"/>
        <v>315323</v>
      </c>
    </row>
    <row r="87" spans="1:15" ht="12.75" customHeight="1">
      <c r="A87" s="95" t="s">
        <v>102</v>
      </c>
      <c r="B87" s="102">
        <v>572833.12</v>
      </c>
      <c r="C87" s="102">
        <v>208664.53</v>
      </c>
      <c r="D87" s="138">
        <v>461973.28</v>
      </c>
      <c r="E87" s="103">
        <f t="shared" si="11"/>
        <v>319524.37</v>
      </c>
      <c r="F87" s="104">
        <v>122672.67</v>
      </c>
      <c r="G87" s="102">
        <v>596834.56</v>
      </c>
      <c r="H87" s="147">
        <v>5598165</v>
      </c>
      <c r="I87" s="147">
        <v>313234.78</v>
      </c>
      <c r="J87" s="104">
        <v>6404198.74</v>
      </c>
      <c r="K87" s="103">
        <f t="shared" si="12"/>
        <v>226708.27000000048</v>
      </c>
      <c r="L87" s="104">
        <v>218064.35</v>
      </c>
      <c r="M87" s="155"/>
      <c r="N87" s="104">
        <v>63351</v>
      </c>
      <c r="O87" s="103">
        <f t="shared" si="14"/>
        <v>154713.35</v>
      </c>
    </row>
    <row r="88" spans="1:15" ht="12.75" customHeight="1">
      <c r="A88" s="13" t="s">
        <v>103</v>
      </c>
      <c r="B88" s="102">
        <v>923354.75</v>
      </c>
      <c r="C88" s="102">
        <v>49402.69</v>
      </c>
      <c r="D88" s="138">
        <v>273883.9</v>
      </c>
      <c r="E88" s="103">
        <f t="shared" si="11"/>
        <v>698873.5399999999</v>
      </c>
      <c r="F88" s="104">
        <v>606499.34</v>
      </c>
      <c r="G88" s="102">
        <v>970533.49</v>
      </c>
      <c r="H88" s="147">
        <v>340239</v>
      </c>
      <c r="I88" s="147"/>
      <c r="J88" s="104">
        <v>1122971</v>
      </c>
      <c r="K88" s="103">
        <f t="shared" si="12"/>
        <v>794300.8300000001</v>
      </c>
      <c r="L88" s="104">
        <v>82504.23</v>
      </c>
      <c r="M88" s="155">
        <v>8000</v>
      </c>
      <c r="N88" s="104"/>
      <c r="O88" s="103">
        <f t="shared" si="14"/>
        <v>90504.23</v>
      </c>
    </row>
    <row r="89" spans="1:15" ht="12.75" customHeight="1">
      <c r="A89" s="13" t="s">
        <v>69</v>
      </c>
      <c r="B89" s="102">
        <v>2444253.1</v>
      </c>
      <c r="C89" s="102">
        <v>1029020.4</v>
      </c>
      <c r="D89" s="138">
        <v>1816944</v>
      </c>
      <c r="E89" s="103">
        <f t="shared" si="11"/>
        <v>1656329.5</v>
      </c>
      <c r="F89" s="104">
        <v>1810303.48</v>
      </c>
      <c r="G89" s="102">
        <v>423084</v>
      </c>
      <c r="H89" s="147">
        <v>0</v>
      </c>
      <c r="I89" s="147">
        <v>1000000</v>
      </c>
      <c r="J89" s="104">
        <v>351210</v>
      </c>
      <c r="K89" s="103">
        <f t="shared" si="12"/>
        <v>2882177.48</v>
      </c>
      <c r="L89" s="104">
        <v>268931.43</v>
      </c>
      <c r="M89" s="155">
        <v>83587.52</v>
      </c>
      <c r="N89" s="104"/>
      <c r="O89" s="103">
        <f t="shared" si="14"/>
        <v>352518.95</v>
      </c>
    </row>
    <row r="90" spans="1:15" ht="12.75" customHeight="1">
      <c r="A90" s="13" t="s">
        <v>104</v>
      </c>
      <c r="B90" s="102">
        <v>1659914.92</v>
      </c>
      <c r="C90" s="102">
        <v>854877.96</v>
      </c>
      <c r="D90" s="138">
        <v>1283757.01</v>
      </c>
      <c r="E90" s="103">
        <f t="shared" si="11"/>
        <v>1231035.8699999999</v>
      </c>
      <c r="F90" s="104">
        <v>376861.53</v>
      </c>
      <c r="G90" s="102">
        <v>726826.96</v>
      </c>
      <c r="H90" s="147">
        <v>2988888.9</v>
      </c>
      <c r="I90" s="147"/>
      <c r="J90" s="104">
        <v>2251312.42</v>
      </c>
      <c r="K90" s="103">
        <f t="shared" si="12"/>
        <v>1841264.9699999997</v>
      </c>
      <c r="L90" s="104">
        <v>266275</v>
      </c>
      <c r="M90" s="155">
        <v>0</v>
      </c>
      <c r="N90" s="104"/>
      <c r="O90" s="103">
        <f t="shared" si="14"/>
        <v>266275</v>
      </c>
    </row>
    <row r="91" spans="1:15" ht="12.75" customHeight="1">
      <c r="A91" s="13" t="s">
        <v>74</v>
      </c>
      <c r="B91" s="102">
        <v>1365065.77</v>
      </c>
      <c r="C91" s="102">
        <v>244340.62</v>
      </c>
      <c r="D91" s="138">
        <v>845298.9</v>
      </c>
      <c r="E91" s="103">
        <f t="shared" si="11"/>
        <v>764107.4900000001</v>
      </c>
      <c r="F91" s="104">
        <v>449340.01</v>
      </c>
      <c r="G91" s="102">
        <v>1093685.4</v>
      </c>
      <c r="H91" s="147"/>
      <c r="I91" s="147"/>
      <c r="J91" s="104">
        <v>1059270.61</v>
      </c>
      <c r="K91" s="103">
        <f t="shared" si="12"/>
        <v>483754.7999999998</v>
      </c>
      <c r="L91" s="104">
        <v>141000</v>
      </c>
      <c r="M91" s="155">
        <v>59000</v>
      </c>
      <c r="N91" s="104">
        <v>43000</v>
      </c>
      <c r="O91" s="103">
        <f t="shared" si="14"/>
        <v>157000</v>
      </c>
    </row>
    <row r="92" spans="1:15" ht="12.75" customHeight="1">
      <c r="A92" s="13" t="s">
        <v>70</v>
      </c>
      <c r="B92" s="102">
        <v>824064.69</v>
      </c>
      <c r="C92" s="102">
        <v>212029.23</v>
      </c>
      <c r="D92" s="138">
        <v>27078</v>
      </c>
      <c r="E92" s="103">
        <f t="shared" si="11"/>
        <v>1009015.9199999999</v>
      </c>
      <c r="F92" s="104">
        <v>607648.76</v>
      </c>
      <c r="G92" s="102">
        <v>165473.04</v>
      </c>
      <c r="H92" s="147"/>
      <c r="I92" s="147"/>
      <c r="J92" s="104">
        <v>132400</v>
      </c>
      <c r="K92" s="103">
        <f t="shared" si="12"/>
        <v>640721.8</v>
      </c>
      <c r="L92" s="104">
        <v>211121</v>
      </c>
      <c r="M92" s="155">
        <v>21336.58</v>
      </c>
      <c r="N92" s="104"/>
      <c r="O92" s="103">
        <f t="shared" si="14"/>
        <v>232457.58000000002</v>
      </c>
    </row>
    <row r="93" spans="1:15" ht="12.75" customHeight="1">
      <c r="A93" s="13" t="s">
        <v>75</v>
      </c>
      <c r="B93" s="102">
        <v>585189.59</v>
      </c>
      <c r="C93" s="102">
        <v>362295.26</v>
      </c>
      <c r="D93" s="138">
        <v>430291.16</v>
      </c>
      <c r="E93" s="103">
        <f t="shared" si="11"/>
        <v>517193.69</v>
      </c>
      <c r="F93" s="104">
        <v>7149</v>
      </c>
      <c r="G93" s="102">
        <v>17784</v>
      </c>
      <c r="H93" s="147"/>
      <c r="I93" s="147"/>
      <c r="J93" s="104">
        <v>14200</v>
      </c>
      <c r="K93" s="103">
        <f t="shared" si="12"/>
        <v>10733</v>
      </c>
      <c r="L93" s="104">
        <v>39119</v>
      </c>
      <c r="M93" s="155"/>
      <c r="N93" s="104"/>
      <c r="O93" s="103">
        <f t="shared" si="14"/>
        <v>39119</v>
      </c>
    </row>
    <row r="94" spans="1:15" ht="12.75" customHeight="1">
      <c r="A94" s="13" t="s">
        <v>32</v>
      </c>
      <c r="B94" s="102">
        <v>902876.16</v>
      </c>
      <c r="C94" s="102">
        <v>128356.92</v>
      </c>
      <c r="D94" s="138">
        <v>782631.96</v>
      </c>
      <c r="E94" s="103">
        <f t="shared" si="11"/>
        <v>248601.1200000001</v>
      </c>
      <c r="F94" s="104">
        <v>148038.31</v>
      </c>
      <c r="G94" s="102">
        <v>120934</v>
      </c>
      <c r="H94" s="147">
        <v>2617491.06</v>
      </c>
      <c r="I94" s="147"/>
      <c r="J94" s="104">
        <v>2825995.83</v>
      </c>
      <c r="K94" s="103">
        <f t="shared" si="12"/>
        <v>60467.54000000004</v>
      </c>
      <c r="L94" s="104">
        <v>37267.94</v>
      </c>
      <c r="M94" s="155">
        <v>6867</v>
      </c>
      <c r="N94" s="104"/>
      <c r="O94" s="103">
        <f t="shared" si="14"/>
        <v>44134.94</v>
      </c>
    </row>
    <row r="95" spans="1:15" ht="12.75" customHeight="1">
      <c r="A95" s="13" t="s">
        <v>105</v>
      </c>
      <c r="B95" s="102">
        <v>822748.77</v>
      </c>
      <c r="C95" s="102">
        <v>472952.19</v>
      </c>
      <c r="D95" s="138">
        <v>1097871.19</v>
      </c>
      <c r="E95" s="103">
        <f t="shared" si="11"/>
        <v>197829.77000000002</v>
      </c>
      <c r="F95" s="104">
        <v>1084.69</v>
      </c>
      <c r="G95" s="102">
        <v>227856</v>
      </c>
      <c r="H95" s="147"/>
      <c r="I95" s="147">
        <v>289278.19</v>
      </c>
      <c r="J95" s="104">
        <v>401712.01</v>
      </c>
      <c r="K95" s="103">
        <f t="shared" si="12"/>
        <v>116506.87</v>
      </c>
      <c r="L95" s="104">
        <v>19000</v>
      </c>
      <c r="M95" s="155"/>
      <c r="N95" s="104"/>
      <c r="O95" s="103">
        <f t="shared" si="14"/>
        <v>19000</v>
      </c>
    </row>
    <row r="96" spans="1:15" ht="12.75" customHeight="1">
      <c r="A96" s="13" t="s">
        <v>76</v>
      </c>
      <c r="B96" s="102">
        <v>2000568.8</v>
      </c>
      <c r="C96" s="102">
        <v>1195354.32</v>
      </c>
      <c r="D96" s="138">
        <v>1513458</v>
      </c>
      <c r="E96" s="103">
        <f t="shared" si="11"/>
        <v>1682465.12</v>
      </c>
      <c r="F96" s="104">
        <v>66159.81</v>
      </c>
      <c r="G96" s="102">
        <v>199720</v>
      </c>
      <c r="H96" s="147">
        <v>423739</v>
      </c>
      <c r="I96" s="147"/>
      <c r="J96" s="104">
        <v>680700.55</v>
      </c>
      <c r="K96" s="103">
        <f t="shared" si="12"/>
        <v>8918.26000000001</v>
      </c>
      <c r="L96" s="104">
        <v>37000</v>
      </c>
      <c r="M96" s="155">
        <v>29500</v>
      </c>
      <c r="N96" s="104">
        <v>6540</v>
      </c>
      <c r="O96" s="103">
        <f t="shared" si="14"/>
        <v>59960</v>
      </c>
    </row>
    <row r="97" spans="1:15" ht="12.75" customHeight="1">
      <c r="A97" s="95" t="s">
        <v>106</v>
      </c>
      <c r="B97" s="102">
        <v>1887924.49</v>
      </c>
      <c r="C97" s="102">
        <v>15217.72</v>
      </c>
      <c r="D97" s="138">
        <v>776227.09</v>
      </c>
      <c r="E97" s="103">
        <f t="shared" si="11"/>
        <v>1126915.12</v>
      </c>
      <c r="F97" s="104">
        <v>1185267.18</v>
      </c>
      <c r="G97" s="102">
        <v>2162065.67</v>
      </c>
      <c r="H97" s="147">
        <v>454240</v>
      </c>
      <c r="I97" s="147">
        <v>164257.5</v>
      </c>
      <c r="J97" s="104">
        <v>2344876.42</v>
      </c>
      <c r="K97" s="103">
        <f t="shared" si="12"/>
        <v>1620953.9299999997</v>
      </c>
      <c r="L97" s="104">
        <v>489474.11</v>
      </c>
      <c r="M97" s="155">
        <v>232139.94</v>
      </c>
      <c r="N97" s="104">
        <v>406194</v>
      </c>
      <c r="O97" s="103">
        <f t="shared" si="14"/>
        <v>315420.05000000005</v>
      </c>
    </row>
    <row r="98" spans="1:15" ht="12.75" customHeight="1">
      <c r="A98" s="13" t="s">
        <v>71</v>
      </c>
      <c r="B98" s="102">
        <v>2261099.24</v>
      </c>
      <c r="C98" s="102">
        <v>538756.25</v>
      </c>
      <c r="D98" s="138">
        <v>1216475.82</v>
      </c>
      <c r="E98" s="103">
        <f>B98+C98-D98</f>
        <v>1583379.6700000002</v>
      </c>
      <c r="F98" s="104">
        <v>6158507.71</v>
      </c>
      <c r="G98" s="102">
        <v>2802566.5</v>
      </c>
      <c r="H98" s="147">
        <v>4889884.81</v>
      </c>
      <c r="I98" s="149">
        <v>500000</v>
      </c>
      <c r="J98" s="104">
        <v>14134252.87</v>
      </c>
      <c r="K98" s="103">
        <f t="shared" si="12"/>
        <v>216706.15000000037</v>
      </c>
      <c r="L98" s="104">
        <v>340000</v>
      </c>
      <c r="M98" s="155"/>
      <c r="N98" s="104">
        <v>3649</v>
      </c>
      <c r="O98" s="103">
        <f t="shared" si="14"/>
        <v>336351</v>
      </c>
    </row>
    <row r="99" spans="1:15" ht="12.75" customHeight="1">
      <c r="A99" s="13" t="s">
        <v>107</v>
      </c>
      <c r="B99" s="102">
        <v>1147199.75</v>
      </c>
      <c r="C99" s="102">
        <v>262850.57</v>
      </c>
      <c r="D99" s="138">
        <v>903100.26</v>
      </c>
      <c r="E99" s="103">
        <f t="shared" si="11"/>
        <v>506950.06000000006</v>
      </c>
      <c r="F99" s="104">
        <v>367841.75</v>
      </c>
      <c r="G99" s="102">
        <v>615396</v>
      </c>
      <c r="H99" s="147"/>
      <c r="I99" s="147"/>
      <c r="J99" s="104">
        <v>702300</v>
      </c>
      <c r="K99" s="103">
        <f t="shared" si="12"/>
        <v>280937.75</v>
      </c>
      <c r="L99" s="104">
        <v>66902</v>
      </c>
      <c r="M99" s="155">
        <v>47426</v>
      </c>
      <c r="N99" s="104"/>
      <c r="O99" s="103">
        <f t="shared" si="14"/>
        <v>114328</v>
      </c>
    </row>
    <row r="100" spans="1:15" ht="12.75" customHeight="1">
      <c r="A100" s="13" t="s">
        <v>108</v>
      </c>
      <c r="B100" s="102">
        <v>1032164.84</v>
      </c>
      <c r="C100" s="102">
        <v>350107.68</v>
      </c>
      <c r="D100" s="138">
        <v>987638.67</v>
      </c>
      <c r="E100" s="103">
        <f t="shared" si="11"/>
        <v>394633.85</v>
      </c>
      <c r="F100" s="104">
        <v>6258987.74</v>
      </c>
      <c r="G100" s="102">
        <v>2899968.11</v>
      </c>
      <c r="H100" s="147">
        <v>1788619.85</v>
      </c>
      <c r="I100" s="147"/>
      <c r="J100" s="104">
        <v>9920591.7</v>
      </c>
      <c r="K100" s="103">
        <f t="shared" si="12"/>
        <v>1026984</v>
      </c>
      <c r="L100" s="104">
        <v>375000</v>
      </c>
      <c r="M100" s="155"/>
      <c r="N100" s="104"/>
      <c r="O100" s="103">
        <f t="shared" si="14"/>
        <v>375000</v>
      </c>
    </row>
    <row r="101" spans="1:15" ht="12.75" customHeight="1">
      <c r="A101" s="13" t="s">
        <v>129</v>
      </c>
      <c r="B101" s="102">
        <v>123981.84</v>
      </c>
      <c r="C101" s="102">
        <v>587.8</v>
      </c>
      <c r="D101" s="138"/>
      <c r="E101" s="103">
        <f t="shared" si="11"/>
        <v>124569.64</v>
      </c>
      <c r="F101" s="104">
        <v>34200</v>
      </c>
      <c r="G101" s="102">
        <v>82359.2</v>
      </c>
      <c r="H101" s="147"/>
      <c r="I101" s="147"/>
      <c r="J101" s="104">
        <v>86700</v>
      </c>
      <c r="K101" s="103">
        <f t="shared" si="12"/>
        <v>29859.199999999997</v>
      </c>
      <c r="L101" s="104">
        <v>44282.24</v>
      </c>
      <c r="M101" s="155"/>
      <c r="N101" s="104"/>
      <c r="O101" s="103">
        <f t="shared" si="14"/>
        <v>44282.24</v>
      </c>
    </row>
    <row r="102" spans="1:15" ht="12.75" customHeight="1">
      <c r="A102" s="13" t="s">
        <v>72</v>
      </c>
      <c r="B102" s="102">
        <v>723037.68</v>
      </c>
      <c r="C102" s="102">
        <v>243722.2</v>
      </c>
      <c r="D102" s="138"/>
      <c r="E102" s="103">
        <f t="shared" si="11"/>
        <v>966759.8800000001</v>
      </c>
      <c r="F102" s="104">
        <v>137938.32</v>
      </c>
      <c r="G102" s="102">
        <v>364654</v>
      </c>
      <c r="H102" s="147">
        <v>7297726</v>
      </c>
      <c r="I102" s="147"/>
      <c r="J102" s="104">
        <v>3608867.45</v>
      </c>
      <c r="K102" s="103">
        <f t="shared" si="12"/>
        <v>4191450.87</v>
      </c>
      <c r="L102" s="104">
        <v>133000</v>
      </c>
      <c r="M102" s="155"/>
      <c r="N102" s="104"/>
      <c r="O102" s="103">
        <f t="shared" si="14"/>
        <v>133000</v>
      </c>
    </row>
    <row r="103" spans="1:15" ht="12.75" customHeight="1">
      <c r="A103" s="13" t="s">
        <v>109</v>
      </c>
      <c r="B103" s="102">
        <v>1251682.15</v>
      </c>
      <c r="C103" s="102">
        <v>406667.93</v>
      </c>
      <c r="D103" s="138">
        <v>274225</v>
      </c>
      <c r="E103" s="103">
        <f t="shared" si="11"/>
        <v>1384125.0799999998</v>
      </c>
      <c r="F103" s="104">
        <v>891098.8</v>
      </c>
      <c r="G103" s="102">
        <v>403228.3</v>
      </c>
      <c r="H103" s="147"/>
      <c r="I103" s="147"/>
      <c r="J103" s="104">
        <v>455200</v>
      </c>
      <c r="K103" s="103">
        <f t="shared" si="12"/>
        <v>839127.1000000001</v>
      </c>
      <c r="L103" s="104">
        <v>586614.97</v>
      </c>
      <c r="M103" s="155">
        <v>35463</v>
      </c>
      <c r="N103" s="104"/>
      <c r="O103" s="103">
        <f t="shared" si="14"/>
        <v>622077.97</v>
      </c>
    </row>
    <row r="104" spans="1:15" ht="12.75" customHeight="1">
      <c r="A104" s="13" t="s">
        <v>110</v>
      </c>
      <c r="B104" s="102">
        <v>625096.55</v>
      </c>
      <c r="C104" s="102">
        <v>478512.72</v>
      </c>
      <c r="D104" s="138">
        <v>783213</v>
      </c>
      <c r="E104" s="103">
        <f t="shared" si="11"/>
        <v>320396.27</v>
      </c>
      <c r="F104" s="104">
        <v>80549.85</v>
      </c>
      <c r="G104" s="102">
        <v>182940</v>
      </c>
      <c r="H104" s="147"/>
      <c r="I104" s="147">
        <v>440000</v>
      </c>
      <c r="J104" s="104">
        <v>647477.62</v>
      </c>
      <c r="K104" s="103">
        <f t="shared" si="12"/>
        <v>56012.22999999998</v>
      </c>
      <c r="L104" s="104">
        <v>48000</v>
      </c>
      <c r="M104" s="155">
        <v>6000</v>
      </c>
      <c r="N104" s="104"/>
      <c r="O104" s="103">
        <f t="shared" si="14"/>
        <v>54000</v>
      </c>
    </row>
    <row r="105" spans="1:15" ht="12.75" customHeight="1">
      <c r="A105" s="13" t="s">
        <v>111</v>
      </c>
      <c r="B105" s="102">
        <v>747608.96</v>
      </c>
      <c r="C105" s="102">
        <v>158740.26</v>
      </c>
      <c r="D105" s="138">
        <v>820061.81</v>
      </c>
      <c r="E105" s="103">
        <f t="shared" si="11"/>
        <v>86287.40999999992</v>
      </c>
      <c r="F105" s="104">
        <v>467642.17</v>
      </c>
      <c r="G105" s="102">
        <v>562742.85</v>
      </c>
      <c r="H105" s="147">
        <v>285000</v>
      </c>
      <c r="I105" s="147">
        <v>158740.26</v>
      </c>
      <c r="J105" s="104">
        <v>1470372.8</v>
      </c>
      <c r="K105" s="103">
        <f t="shared" si="12"/>
        <v>3752.4799999999814</v>
      </c>
      <c r="L105" s="104"/>
      <c r="M105" s="155">
        <v>17638</v>
      </c>
      <c r="N105" s="104"/>
      <c r="O105" s="103">
        <f t="shared" si="14"/>
        <v>17638</v>
      </c>
    </row>
    <row r="106" spans="1:15" ht="12.75" customHeight="1">
      <c r="A106" s="13" t="s">
        <v>33</v>
      </c>
      <c r="B106" s="102">
        <v>2357131.71</v>
      </c>
      <c r="C106" s="102">
        <v>1984932.53</v>
      </c>
      <c r="D106" s="138">
        <v>2316471.63</v>
      </c>
      <c r="E106" s="103">
        <f t="shared" si="11"/>
        <v>2025592.6100000003</v>
      </c>
      <c r="F106" s="104">
        <v>306670.6</v>
      </c>
      <c r="G106" s="102">
        <v>519344.4</v>
      </c>
      <c r="H106" s="147"/>
      <c r="I106" s="147"/>
      <c r="J106" s="104">
        <v>352800</v>
      </c>
      <c r="K106" s="103">
        <f t="shared" si="12"/>
        <v>473215</v>
      </c>
      <c r="L106" s="104"/>
      <c r="M106" s="155">
        <v>7270</v>
      </c>
      <c r="N106" s="104">
        <v>7270</v>
      </c>
      <c r="O106" s="103"/>
    </row>
    <row r="107" spans="1:15" ht="12.75" customHeight="1">
      <c r="A107" s="13" t="s">
        <v>112</v>
      </c>
      <c r="B107" s="102">
        <v>970171.17</v>
      </c>
      <c r="C107" s="102">
        <v>2124545.4</v>
      </c>
      <c r="D107" s="138">
        <v>1098281.86</v>
      </c>
      <c r="E107" s="103">
        <f t="shared" si="11"/>
        <v>1996434.7099999997</v>
      </c>
      <c r="F107" s="104">
        <v>84659.14</v>
      </c>
      <c r="G107" s="102">
        <v>111554.8</v>
      </c>
      <c r="H107" s="147">
        <v>70000</v>
      </c>
      <c r="I107" s="147">
        <v>50000</v>
      </c>
      <c r="J107" s="104">
        <v>173869</v>
      </c>
      <c r="K107" s="103">
        <f t="shared" si="12"/>
        <v>142344.94</v>
      </c>
      <c r="L107" s="104">
        <v>64799</v>
      </c>
      <c r="M107" s="155">
        <v>12200</v>
      </c>
      <c r="N107" s="104"/>
      <c r="O107" s="103">
        <f t="shared" si="14"/>
        <v>76999</v>
      </c>
    </row>
    <row r="108" spans="1:15" ht="12.75" customHeight="1">
      <c r="A108" s="13" t="s">
        <v>113</v>
      </c>
      <c r="B108" s="102">
        <v>1014234.02</v>
      </c>
      <c r="C108" s="102">
        <v>155263.97</v>
      </c>
      <c r="D108" s="138">
        <v>769690.83</v>
      </c>
      <c r="E108" s="103">
        <f t="shared" si="11"/>
        <v>399807.16000000003</v>
      </c>
      <c r="F108" s="104">
        <v>85576.65</v>
      </c>
      <c r="G108" s="102">
        <v>462992.8</v>
      </c>
      <c r="H108" s="147">
        <v>120000</v>
      </c>
      <c r="I108" s="147"/>
      <c r="J108" s="104">
        <v>649214.56</v>
      </c>
      <c r="K108" s="103">
        <f t="shared" si="12"/>
        <v>19354.889999999898</v>
      </c>
      <c r="L108" s="104">
        <v>46625</v>
      </c>
      <c r="M108" s="155">
        <v>10000</v>
      </c>
      <c r="N108" s="104"/>
      <c r="O108" s="103">
        <f t="shared" si="14"/>
        <v>56625</v>
      </c>
    </row>
    <row r="109" spans="1:15" ht="12.75" customHeight="1">
      <c r="A109" s="13" t="s">
        <v>114</v>
      </c>
      <c r="B109" s="102">
        <v>1648976.38</v>
      </c>
      <c r="C109" s="102">
        <v>834065.34</v>
      </c>
      <c r="D109" s="138">
        <v>2347549</v>
      </c>
      <c r="E109" s="103">
        <f t="shared" si="11"/>
        <v>135492.71999999974</v>
      </c>
      <c r="F109" s="104">
        <v>338232.84</v>
      </c>
      <c r="G109" s="102">
        <v>5841850</v>
      </c>
      <c r="H109" s="147">
        <v>13606560</v>
      </c>
      <c r="I109" s="147">
        <v>1050000</v>
      </c>
      <c r="J109" s="104">
        <v>8278155.23</v>
      </c>
      <c r="K109" s="103">
        <f t="shared" si="12"/>
        <v>12558487.61</v>
      </c>
      <c r="L109" s="104">
        <v>110653.42</v>
      </c>
      <c r="M109" s="155">
        <v>200000</v>
      </c>
      <c r="N109" s="104">
        <v>221500</v>
      </c>
      <c r="O109" s="103">
        <f t="shared" si="14"/>
        <v>89153.41999999998</v>
      </c>
    </row>
    <row r="110" spans="1:15" ht="12.75" customHeight="1">
      <c r="A110" s="13" t="s">
        <v>115</v>
      </c>
      <c r="B110" s="102">
        <v>1351228.62</v>
      </c>
      <c r="C110" s="102">
        <v>221728.1</v>
      </c>
      <c r="D110" s="138">
        <v>500000</v>
      </c>
      <c r="E110" s="103">
        <f t="shared" si="11"/>
        <v>1072956.7200000002</v>
      </c>
      <c r="F110" s="106">
        <v>837110.62</v>
      </c>
      <c r="G110" s="141">
        <v>1256040.44</v>
      </c>
      <c r="H110" s="149">
        <v>1667533</v>
      </c>
      <c r="I110" s="149">
        <v>500000</v>
      </c>
      <c r="J110" s="106">
        <v>3748049.89</v>
      </c>
      <c r="K110" s="103">
        <f t="shared" si="12"/>
        <v>512634.1700000004</v>
      </c>
      <c r="L110" s="104">
        <v>1345928.95</v>
      </c>
      <c r="M110" s="155"/>
      <c r="N110" s="104">
        <v>567820</v>
      </c>
      <c r="O110" s="103">
        <f t="shared" si="14"/>
        <v>778108.95</v>
      </c>
    </row>
    <row r="111" spans="1:15" ht="12.75" customHeight="1">
      <c r="A111" s="13" t="s">
        <v>116</v>
      </c>
      <c r="B111" s="102">
        <v>531409.88</v>
      </c>
      <c r="C111" s="102">
        <v>125958.12</v>
      </c>
      <c r="D111" s="138">
        <v>495134.27</v>
      </c>
      <c r="E111" s="103">
        <f t="shared" si="11"/>
        <v>162233.72999999998</v>
      </c>
      <c r="F111" s="104">
        <v>152762.9</v>
      </c>
      <c r="G111" s="102">
        <v>6108</v>
      </c>
      <c r="H111" s="147"/>
      <c r="I111" s="147"/>
      <c r="J111" s="104">
        <v>4900</v>
      </c>
      <c r="K111" s="103">
        <f t="shared" si="12"/>
        <v>153970.9</v>
      </c>
      <c r="L111" s="104">
        <v>32248</v>
      </c>
      <c r="M111" s="155">
        <v>5246.23</v>
      </c>
      <c r="N111" s="104"/>
      <c r="O111" s="103">
        <f t="shared" si="14"/>
        <v>37494.229999999996</v>
      </c>
    </row>
    <row r="112" spans="1:15" ht="12.75" customHeight="1">
      <c r="A112" s="13" t="s">
        <v>34</v>
      </c>
      <c r="B112" s="102">
        <v>182831.59</v>
      </c>
      <c r="C112" s="102">
        <v>89434.1</v>
      </c>
      <c r="D112" s="138">
        <v>50041.18</v>
      </c>
      <c r="E112" s="103">
        <f t="shared" si="11"/>
        <v>222224.51</v>
      </c>
      <c r="F112" s="104">
        <v>38694</v>
      </c>
      <c r="G112" s="102">
        <v>50442</v>
      </c>
      <c r="H112" s="147">
        <v>1136900</v>
      </c>
      <c r="I112" s="147"/>
      <c r="J112" s="104">
        <v>1207232.76</v>
      </c>
      <c r="K112" s="103">
        <f t="shared" si="12"/>
        <v>18803.23999999999</v>
      </c>
      <c r="L112" s="104">
        <v>15500</v>
      </c>
      <c r="M112" s="155">
        <v>8900</v>
      </c>
      <c r="N112" s="104"/>
      <c r="O112" s="103">
        <f t="shared" si="14"/>
        <v>24400</v>
      </c>
    </row>
    <row r="113" spans="1:15" ht="12.75" customHeight="1">
      <c r="A113" s="13" t="s">
        <v>35</v>
      </c>
      <c r="B113" s="102">
        <v>782614.96</v>
      </c>
      <c r="C113" s="102">
        <v>390166.68</v>
      </c>
      <c r="D113" s="138">
        <v>188192.64</v>
      </c>
      <c r="E113" s="103">
        <f t="shared" si="11"/>
        <v>984588.9999999999</v>
      </c>
      <c r="F113" s="104">
        <v>14453.61</v>
      </c>
      <c r="G113" s="102">
        <v>97512</v>
      </c>
      <c r="H113" s="147">
        <v>2500052.5</v>
      </c>
      <c r="I113" s="147"/>
      <c r="J113" s="104">
        <v>2413289.2</v>
      </c>
      <c r="K113" s="103">
        <f t="shared" si="12"/>
        <v>198728.90999999968</v>
      </c>
      <c r="L113" s="104">
        <v>119149.75</v>
      </c>
      <c r="M113" s="155">
        <v>24500</v>
      </c>
      <c r="N113" s="104"/>
      <c r="O113" s="103">
        <f t="shared" si="14"/>
        <v>143649.75</v>
      </c>
    </row>
    <row r="114" spans="1:15" ht="12.75" customHeight="1">
      <c r="A114" s="13" t="s">
        <v>77</v>
      </c>
      <c r="B114" s="102">
        <v>392841.47</v>
      </c>
      <c r="C114" s="102">
        <v>462081.69</v>
      </c>
      <c r="D114" s="138">
        <v>233020</v>
      </c>
      <c r="E114" s="103">
        <f t="shared" si="11"/>
        <v>621903.1599999999</v>
      </c>
      <c r="F114" s="104">
        <v>521301.13</v>
      </c>
      <c r="G114" s="102">
        <v>194532</v>
      </c>
      <c r="H114" s="147">
        <v>2338420.83</v>
      </c>
      <c r="I114" s="147">
        <v>29098</v>
      </c>
      <c r="J114" s="104">
        <v>2689309.83</v>
      </c>
      <c r="K114" s="103">
        <f t="shared" si="12"/>
        <v>394042.1299999999</v>
      </c>
      <c r="L114" s="104"/>
      <c r="M114" s="155"/>
      <c r="N114" s="104"/>
      <c r="O114" s="103"/>
    </row>
    <row r="115" spans="1:15" ht="12.75" customHeight="1">
      <c r="A115" s="13" t="s">
        <v>117</v>
      </c>
      <c r="B115" s="102">
        <v>1633675.68</v>
      </c>
      <c r="C115" s="102">
        <v>88717.3</v>
      </c>
      <c r="D115" s="138">
        <v>761616.56</v>
      </c>
      <c r="E115" s="103">
        <f t="shared" si="11"/>
        <v>960776.4199999999</v>
      </c>
      <c r="F115" s="104">
        <v>233968.24</v>
      </c>
      <c r="G115" s="102">
        <v>38157.8</v>
      </c>
      <c r="H115" s="147"/>
      <c r="I115" s="147">
        <v>93170</v>
      </c>
      <c r="J115" s="104">
        <v>260253.5</v>
      </c>
      <c r="K115" s="103">
        <f t="shared" si="12"/>
        <v>105042.53999999998</v>
      </c>
      <c r="L115" s="104">
        <v>100162.46</v>
      </c>
      <c r="M115" s="155">
        <v>1600</v>
      </c>
      <c r="N115" s="104"/>
      <c r="O115" s="103">
        <f t="shared" si="14"/>
        <v>101762.46</v>
      </c>
    </row>
    <row r="116" spans="1:15" ht="12.75" customHeight="1">
      <c r="A116" s="13" t="s">
        <v>36</v>
      </c>
      <c r="B116" s="102">
        <v>2158221.15</v>
      </c>
      <c r="C116" s="102">
        <v>916944.4</v>
      </c>
      <c r="D116" s="138">
        <v>1337486</v>
      </c>
      <c r="E116" s="103">
        <f t="shared" si="11"/>
        <v>1737679.5499999998</v>
      </c>
      <c r="F116" s="104">
        <v>890441.25</v>
      </c>
      <c r="G116" s="102">
        <v>1491709.49</v>
      </c>
      <c r="H116" s="147">
        <v>5413729.98</v>
      </c>
      <c r="I116" s="147"/>
      <c r="J116" s="104">
        <v>7052847.42</v>
      </c>
      <c r="K116" s="103">
        <f t="shared" si="12"/>
        <v>743033.3000000007</v>
      </c>
      <c r="L116" s="104">
        <v>370000</v>
      </c>
      <c r="M116" s="155">
        <v>40000</v>
      </c>
      <c r="N116" s="104"/>
      <c r="O116" s="103">
        <f t="shared" si="14"/>
        <v>410000</v>
      </c>
    </row>
    <row r="117" spans="1:15" ht="12.75" customHeight="1">
      <c r="A117" s="13" t="s">
        <v>118</v>
      </c>
      <c r="B117" s="102">
        <v>955500.34</v>
      </c>
      <c r="C117" s="102">
        <v>252446.11</v>
      </c>
      <c r="D117" s="138">
        <v>942133.73</v>
      </c>
      <c r="E117" s="103">
        <f t="shared" si="11"/>
        <v>265812.72</v>
      </c>
      <c r="F117" s="104">
        <v>1295295.6</v>
      </c>
      <c r="G117" s="102">
        <v>756928</v>
      </c>
      <c r="H117" s="147">
        <v>735910.98</v>
      </c>
      <c r="I117" s="147"/>
      <c r="J117" s="104">
        <v>2411022.85</v>
      </c>
      <c r="K117" s="103">
        <f t="shared" si="12"/>
        <v>377111.73</v>
      </c>
      <c r="L117" s="104">
        <v>112207</v>
      </c>
      <c r="M117" s="155">
        <v>4700</v>
      </c>
      <c r="N117" s="104"/>
      <c r="O117" s="103">
        <f t="shared" si="14"/>
        <v>116907</v>
      </c>
    </row>
    <row r="118" spans="1:15" ht="12.75" customHeight="1">
      <c r="A118" s="95" t="s">
        <v>119</v>
      </c>
      <c r="B118" s="102">
        <v>3730351.44</v>
      </c>
      <c r="C118" s="102">
        <v>3653480.33</v>
      </c>
      <c r="D118" s="138">
        <v>3171897.04</v>
      </c>
      <c r="E118" s="103">
        <f t="shared" si="11"/>
        <v>4211934.7299999995</v>
      </c>
      <c r="F118" s="104">
        <v>3993584.61</v>
      </c>
      <c r="G118" s="102">
        <v>1172589.58</v>
      </c>
      <c r="H118" s="147">
        <v>36738272.62</v>
      </c>
      <c r="I118" s="147"/>
      <c r="J118" s="104">
        <v>40965619.36</v>
      </c>
      <c r="K118" s="103">
        <f t="shared" si="12"/>
        <v>938827.4499999955</v>
      </c>
      <c r="L118" s="104">
        <v>97542.12</v>
      </c>
      <c r="M118" s="155">
        <v>5000</v>
      </c>
      <c r="N118" s="104"/>
      <c r="O118" s="103">
        <f t="shared" si="14"/>
        <v>102542.12</v>
      </c>
    </row>
    <row r="119" spans="1:15" ht="12.75" customHeight="1">
      <c r="A119" s="13" t="s">
        <v>37</v>
      </c>
      <c r="B119" s="102">
        <v>2466556.47</v>
      </c>
      <c r="C119" s="102">
        <v>875530.98</v>
      </c>
      <c r="D119" s="138">
        <v>1963737.36</v>
      </c>
      <c r="E119" s="103">
        <f t="shared" si="11"/>
        <v>1378350.09</v>
      </c>
      <c r="F119" s="104">
        <v>892423.86</v>
      </c>
      <c r="G119" s="102">
        <v>2174134.97</v>
      </c>
      <c r="H119" s="147">
        <v>28295596.03</v>
      </c>
      <c r="I119" s="147">
        <v>410338.3</v>
      </c>
      <c r="J119" s="104">
        <v>30655458.16</v>
      </c>
      <c r="K119" s="103">
        <f t="shared" si="12"/>
        <v>1117035</v>
      </c>
      <c r="L119" s="104">
        <v>474281.56</v>
      </c>
      <c r="M119" s="155">
        <v>81886.01</v>
      </c>
      <c r="N119" s="104">
        <v>5542</v>
      </c>
      <c r="O119" s="103">
        <f t="shared" si="14"/>
        <v>550625.57</v>
      </c>
    </row>
    <row r="120" spans="1:15" ht="12.75" customHeight="1">
      <c r="A120" s="13" t="s">
        <v>120</v>
      </c>
      <c r="B120" s="102">
        <v>4999961.55</v>
      </c>
      <c r="C120" s="102">
        <v>1107552.47</v>
      </c>
      <c r="D120" s="138">
        <v>1753657.14</v>
      </c>
      <c r="E120" s="103">
        <f t="shared" si="11"/>
        <v>4353856.88</v>
      </c>
      <c r="F120" s="104">
        <v>110472.39</v>
      </c>
      <c r="G120" s="102">
        <v>594504.96</v>
      </c>
      <c r="H120" s="147">
        <v>10122</v>
      </c>
      <c r="I120" s="147"/>
      <c r="J120" s="104">
        <v>643050</v>
      </c>
      <c r="K120" s="103">
        <f t="shared" si="12"/>
        <v>72049.34999999998</v>
      </c>
      <c r="L120" s="104">
        <v>215000</v>
      </c>
      <c r="M120" s="155"/>
      <c r="N120" s="104"/>
      <c r="O120" s="103">
        <f t="shared" si="14"/>
        <v>215000</v>
      </c>
    </row>
    <row r="121" spans="1:15" ht="12.75" customHeight="1">
      <c r="A121" s="95" t="s">
        <v>121</v>
      </c>
      <c r="B121" s="102">
        <v>1080472.45</v>
      </c>
      <c r="C121" s="102">
        <v>4266.01</v>
      </c>
      <c r="D121" s="138">
        <v>513769.77</v>
      </c>
      <c r="E121" s="103">
        <f t="shared" si="11"/>
        <v>570968.69</v>
      </c>
      <c r="F121" s="104">
        <v>120901.8</v>
      </c>
      <c r="G121" s="102">
        <v>1217401.15</v>
      </c>
      <c r="H121" s="147">
        <v>384000</v>
      </c>
      <c r="I121" s="147"/>
      <c r="J121" s="104">
        <v>1601417.03</v>
      </c>
      <c r="K121" s="103">
        <f t="shared" si="12"/>
        <v>120885.91999999993</v>
      </c>
      <c r="L121" s="104">
        <v>732899.68</v>
      </c>
      <c r="M121" s="155">
        <v>156179.19</v>
      </c>
      <c r="N121" s="104"/>
      <c r="O121" s="103">
        <f t="shared" si="14"/>
        <v>889078.8700000001</v>
      </c>
    </row>
    <row r="122" spans="1:15" ht="12.75" customHeight="1">
      <c r="A122" s="94" t="s">
        <v>122</v>
      </c>
      <c r="B122" s="111">
        <v>192473.02</v>
      </c>
      <c r="C122" s="111">
        <v>83833.57</v>
      </c>
      <c r="D122" s="139"/>
      <c r="E122" s="112">
        <f t="shared" si="11"/>
        <v>276306.58999999997</v>
      </c>
      <c r="F122" s="113">
        <v>254337.02</v>
      </c>
      <c r="G122" s="111">
        <v>483746</v>
      </c>
      <c r="H122" s="148"/>
      <c r="I122" s="148"/>
      <c r="J122" s="113">
        <v>452857.15</v>
      </c>
      <c r="K122" s="112">
        <f t="shared" si="12"/>
        <v>285225.87</v>
      </c>
      <c r="L122" s="113">
        <v>124383.83</v>
      </c>
      <c r="M122" s="156">
        <v>5833</v>
      </c>
      <c r="N122" s="113"/>
      <c r="O122" s="112">
        <f t="shared" si="14"/>
        <v>130216.83</v>
      </c>
    </row>
    <row r="123" spans="1:15" ht="12.75" customHeight="1">
      <c r="A123" s="13" t="s">
        <v>66</v>
      </c>
      <c r="B123" s="102">
        <v>221219.1</v>
      </c>
      <c r="C123" s="102">
        <v>307421.91</v>
      </c>
      <c r="D123" s="138">
        <v>311064.55</v>
      </c>
      <c r="E123" s="103">
        <f t="shared" si="11"/>
        <v>217576.46000000002</v>
      </c>
      <c r="F123" s="105">
        <v>97023.8</v>
      </c>
      <c r="G123" s="142">
        <v>41611</v>
      </c>
      <c r="H123" s="150"/>
      <c r="I123" s="150"/>
      <c r="J123" s="105">
        <v>33270</v>
      </c>
      <c r="K123" s="103">
        <f t="shared" si="12"/>
        <v>105364.79999999999</v>
      </c>
      <c r="L123" s="104">
        <v>57967</v>
      </c>
      <c r="M123" s="157"/>
      <c r="N123" s="105"/>
      <c r="O123" s="103">
        <f t="shared" si="14"/>
        <v>57967</v>
      </c>
    </row>
    <row r="124" spans="1:15" ht="12.75" customHeight="1">
      <c r="A124" s="13" t="s">
        <v>38</v>
      </c>
      <c r="B124" s="102">
        <v>154930.79</v>
      </c>
      <c r="C124" s="102">
        <v>157967.3</v>
      </c>
      <c r="D124" s="138">
        <v>71948.61</v>
      </c>
      <c r="E124" s="103">
        <f t="shared" si="11"/>
        <v>240949.47999999998</v>
      </c>
      <c r="F124" s="105"/>
      <c r="G124" s="142"/>
      <c r="H124" s="150"/>
      <c r="I124" s="150"/>
      <c r="J124" s="105"/>
      <c r="K124" s="103"/>
      <c r="L124" s="104"/>
      <c r="M124" s="157"/>
      <c r="N124" s="105"/>
      <c r="O124" s="103"/>
    </row>
    <row r="125" spans="1:15" ht="12.75" customHeight="1">
      <c r="A125" s="13" t="s">
        <v>123</v>
      </c>
      <c r="B125" s="102">
        <v>260251.68</v>
      </c>
      <c r="C125" s="102">
        <v>64786.02</v>
      </c>
      <c r="D125" s="138">
        <v>19762.69</v>
      </c>
      <c r="E125" s="103">
        <f t="shared" si="11"/>
        <v>305275.01</v>
      </c>
      <c r="F125" s="105">
        <v>50820</v>
      </c>
      <c r="G125" s="142">
        <v>30180</v>
      </c>
      <c r="H125" s="150"/>
      <c r="I125" s="150"/>
      <c r="J125" s="105">
        <v>24120</v>
      </c>
      <c r="K125" s="103">
        <f t="shared" si="12"/>
        <v>56880</v>
      </c>
      <c r="L125" s="104">
        <v>156067</v>
      </c>
      <c r="M125" s="157"/>
      <c r="N125" s="105"/>
      <c r="O125" s="103">
        <f t="shared" si="14"/>
        <v>156067</v>
      </c>
    </row>
    <row r="126" spans="1:15" ht="12.75" customHeight="1">
      <c r="A126" s="13" t="s">
        <v>124</v>
      </c>
      <c r="B126" s="102">
        <v>535144.62</v>
      </c>
      <c r="C126" s="102">
        <v>432483.01</v>
      </c>
      <c r="D126" s="138">
        <v>406614.34</v>
      </c>
      <c r="E126" s="103">
        <f aca="true" t="shared" si="15" ref="E126:E132">SUM(B126+C126-D126)</f>
        <v>561013.29</v>
      </c>
      <c r="F126" s="105">
        <v>31397</v>
      </c>
      <c r="G126" s="142">
        <v>24</v>
      </c>
      <c r="H126" s="150"/>
      <c r="I126" s="150"/>
      <c r="J126" s="105"/>
      <c r="K126" s="103">
        <f aca="true" t="shared" si="16" ref="K126:K133">F126+G126+H126+I126-J126</f>
        <v>31421</v>
      </c>
      <c r="L126" s="104">
        <v>21185</v>
      </c>
      <c r="M126" s="157"/>
      <c r="N126" s="105"/>
      <c r="O126" s="103">
        <f t="shared" si="14"/>
        <v>21185</v>
      </c>
    </row>
    <row r="127" spans="1:15" ht="12.75" customHeight="1">
      <c r="A127" s="13" t="s">
        <v>125</v>
      </c>
      <c r="B127" s="102">
        <v>522165.02</v>
      </c>
      <c r="C127" s="102">
        <v>333449.84</v>
      </c>
      <c r="D127" s="138">
        <v>409339.13</v>
      </c>
      <c r="E127" s="103">
        <f t="shared" si="15"/>
        <v>446275.7300000001</v>
      </c>
      <c r="F127" s="105">
        <v>14873</v>
      </c>
      <c r="G127" s="142">
        <v>12300</v>
      </c>
      <c r="H127" s="150"/>
      <c r="I127" s="150"/>
      <c r="J127" s="105">
        <v>9800</v>
      </c>
      <c r="K127" s="103">
        <f t="shared" si="16"/>
        <v>17373</v>
      </c>
      <c r="L127" s="104">
        <v>54143</v>
      </c>
      <c r="M127" s="157"/>
      <c r="N127" s="105"/>
      <c r="O127" s="103">
        <f t="shared" si="14"/>
        <v>54143</v>
      </c>
    </row>
    <row r="128" spans="1:15" ht="12.75" customHeight="1">
      <c r="A128" s="13" t="s">
        <v>126</v>
      </c>
      <c r="B128" s="102">
        <v>750607.62</v>
      </c>
      <c r="C128" s="102">
        <v>302180.19</v>
      </c>
      <c r="D128" s="138">
        <v>69208.73</v>
      </c>
      <c r="E128" s="103">
        <f t="shared" si="15"/>
        <v>983579.0800000001</v>
      </c>
      <c r="F128" s="105">
        <v>561257.65</v>
      </c>
      <c r="G128" s="142">
        <v>334308</v>
      </c>
      <c r="H128" s="150">
        <v>1371000</v>
      </c>
      <c r="I128" s="150"/>
      <c r="J128" s="105">
        <v>1949920.59</v>
      </c>
      <c r="K128" s="103">
        <f t="shared" si="16"/>
        <v>316645.0599999998</v>
      </c>
      <c r="L128" s="104">
        <v>139636</v>
      </c>
      <c r="M128" s="157"/>
      <c r="N128" s="105"/>
      <c r="O128" s="103">
        <f t="shared" si="14"/>
        <v>139636</v>
      </c>
    </row>
    <row r="129" spans="1:15" ht="12.75" customHeight="1">
      <c r="A129" s="13" t="s">
        <v>78</v>
      </c>
      <c r="B129" s="102">
        <v>741490.56</v>
      </c>
      <c r="C129" s="102">
        <v>168532.7</v>
      </c>
      <c r="D129" s="138"/>
      <c r="E129" s="103">
        <f t="shared" si="15"/>
        <v>910023.26</v>
      </c>
      <c r="F129" s="104">
        <v>293963.45</v>
      </c>
      <c r="G129" s="102">
        <v>280051.2</v>
      </c>
      <c r="H129" s="147"/>
      <c r="I129" s="147"/>
      <c r="J129" s="104">
        <v>220710</v>
      </c>
      <c r="K129" s="103">
        <f t="shared" si="16"/>
        <v>353304.65</v>
      </c>
      <c r="L129" s="104">
        <v>60000</v>
      </c>
      <c r="M129" s="155"/>
      <c r="N129" s="104"/>
      <c r="O129" s="103">
        <f t="shared" si="14"/>
        <v>60000</v>
      </c>
    </row>
    <row r="130" spans="1:15" ht="12.75" customHeight="1">
      <c r="A130" s="13" t="s">
        <v>79</v>
      </c>
      <c r="B130" s="102">
        <v>772654.8</v>
      </c>
      <c r="C130" s="102">
        <v>175790.14</v>
      </c>
      <c r="D130" s="138">
        <v>103000</v>
      </c>
      <c r="E130" s="103">
        <f t="shared" si="15"/>
        <v>845444.9400000001</v>
      </c>
      <c r="F130" s="104">
        <v>602904.3</v>
      </c>
      <c r="G130" s="102">
        <v>85176</v>
      </c>
      <c r="H130" s="147"/>
      <c r="I130" s="147"/>
      <c r="J130" s="104">
        <v>68130</v>
      </c>
      <c r="K130" s="103">
        <f t="shared" si="16"/>
        <v>619950.3</v>
      </c>
      <c r="L130" s="104">
        <v>61279</v>
      </c>
      <c r="M130" s="155">
        <v>15309</v>
      </c>
      <c r="N130" s="104">
        <v>51600</v>
      </c>
      <c r="O130" s="103">
        <f t="shared" si="14"/>
        <v>24988</v>
      </c>
    </row>
    <row r="131" spans="1:15" ht="12.75" customHeight="1">
      <c r="A131" s="13" t="s">
        <v>127</v>
      </c>
      <c r="B131" s="102">
        <v>637396.83</v>
      </c>
      <c r="C131" s="102">
        <v>503132.63</v>
      </c>
      <c r="D131" s="138">
        <v>786500.35</v>
      </c>
      <c r="E131" s="103">
        <f t="shared" si="15"/>
        <v>354029.11</v>
      </c>
      <c r="F131" s="104">
        <v>19538.67</v>
      </c>
      <c r="G131" s="102">
        <v>222580</v>
      </c>
      <c r="H131" s="147"/>
      <c r="I131" s="147">
        <v>364854.72</v>
      </c>
      <c r="J131" s="104">
        <v>543674.72</v>
      </c>
      <c r="K131" s="103">
        <f t="shared" si="16"/>
        <v>63298.669999999925</v>
      </c>
      <c r="L131" s="104">
        <v>39580</v>
      </c>
      <c r="M131" s="155">
        <v>12800</v>
      </c>
      <c r="N131" s="104"/>
      <c r="O131" s="103">
        <f t="shared" si="14"/>
        <v>52380</v>
      </c>
    </row>
    <row r="132" spans="1:15" ht="12.75" customHeight="1">
      <c r="A132" s="13" t="s">
        <v>128</v>
      </c>
      <c r="B132" s="102">
        <v>2229252.6</v>
      </c>
      <c r="C132" s="102">
        <v>1546864.51</v>
      </c>
      <c r="D132" s="138">
        <v>2670053.2</v>
      </c>
      <c r="E132" s="103">
        <f t="shared" si="15"/>
        <v>1106063.9100000001</v>
      </c>
      <c r="F132" s="104">
        <v>57165.42</v>
      </c>
      <c r="G132" s="102">
        <v>3160754.71</v>
      </c>
      <c r="H132" s="147">
        <v>5772940</v>
      </c>
      <c r="I132" s="147">
        <v>2398869</v>
      </c>
      <c r="J132" s="104">
        <v>10813140.99</v>
      </c>
      <c r="K132" s="103">
        <f t="shared" si="16"/>
        <v>576588.1399999987</v>
      </c>
      <c r="L132" s="104">
        <v>513145</v>
      </c>
      <c r="M132" s="155"/>
      <c r="N132" s="104"/>
      <c r="O132" s="103">
        <f t="shared" si="14"/>
        <v>513145</v>
      </c>
    </row>
    <row r="133" spans="1:15" ht="17.25" customHeight="1" thickBot="1">
      <c r="A133" s="91" t="s">
        <v>12</v>
      </c>
      <c r="B133" s="107">
        <f aca="true" t="shared" si="17" ref="B133:J133">SUM(B61:B132)</f>
        <v>101903911.67000002</v>
      </c>
      <c r="C133" s="132">
        <f t="shared" si="17"/>
        <v>61162006.07999996</v>
      </c>
      <c r="D133" s="140">
        <f t="shared" si="17"/>
        <v>72896833.23999998</v>
      </c>
      <c r="E133" s="108">
        <f t="shared" si="17"/>
        <v>90169084.51000002</v>
      </c>
      <c r="F133" s="107">
        <f t="shared" si="17"/>
        <v>50865045.11000001</v>
      </c>
      <c r="G133" s="143">
        <f t="shared" si="17"/>
        <v>60652897.859999985</v>
      </c>
      <c r="H133" s="151">
        <f t="shared" si="17"/>
        <v>197067935.97</v>
      </c>
      <c r="I133" s="151">
        <f t="shared" si="17"/>
        <v>9670815.35</v>
      </c>
      <c r="J133" s="144">
        <f t="shared" si="17"/>
        <v>251650173.06999996</v>
      </c>
      <c r="K133" s="108">
        <f t="shared" si="16"/>
        <v>66606521.22000006</v>
      </c>
      <c r="L133" s="107">
        <f>SUM(L61:L132)</f>
        <v>16465988</v>
      </c>
      <c r="M133" s="158">
        <f>SUM(M61:M132)</f>
        <v>1612296.47</v>
      </c>
      <c r="N133" s="144">
        <f>SUM(N61:N132)</f>
        <v>1689508</v>
      </c>
      <c r="O133" s="108">
        <f>SUM(O61:O132)</f>
        <v>16388776.47</v>
      </c>
    </row>
    <row r="134" spans="2:15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2:15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2:15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2:15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2:15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2:15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2:15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2:15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2:15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2:15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2:15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2:15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2:15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2:15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2:15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2:15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2:15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2:15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2:15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2:15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2:15" ht="12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2:15" ht="12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</sheetData>
  <sheetProtection/>
  <mergeCells count="19">
    <mergeCell ref="N1:O1"/>
    <mergeCell ref="A3:O3"/>
    <mergeCell ref="A4:O4"/>
    <mergeCell ref="J7:J8"/>
    <mergeCell ref="F6:K6"/>
    <mergeCell ref="F7:F8"/>
    <mergeCell ref="G7:I7"/>
    <mergeCell ref="L6:O6"/>
    <mergeCell ref="K7:K8"/>
    <mergeCell ref="L7:L8"/>
    <mergeCell ref="M7:M8"/>
    <mergeCell ref="N7:N8"/>
    <mergeCell ref="O7:O8"/>
    <mergeCell ref="A6:A8"/>
    <mergeCell ref="B6:E6"/>
    <mergeCell ref="B7:B8"/>
    <mergeCell ref="C7:C8"/>
    <mergeCell ref="D7:D8"/>
    <mergeCell ref="E7:E8"/>
  </mergeCells>
  <printOptions horizontalCentered="1"/>
  <pageMargins left="0.1968503937007874" right="0.1968503937007874" top="0.7874015748031497" bottom="0.7874015748031497" header="0.5118110236220472" footer="0.5905511811023623"/>
  <pageSetup horizontalDpi="600" verticalDpi="600" orientation="landscape" paperSize="9" scale="87" r:id="rId1"/>
  <headerFooter alignWithMargins="0">
    <oddFooter>&amp;CStránka &amp;P&amp;RTab.č. 4 PO tvorba a použ.fondů</oddFooter>
  </headerFooter>
  <rowBreaks count="3" manualBreakCount="3">
    <brk id="41" max="255" man="1"/>
    <brk id="81" max="255" man="1"/>
    <brk id="1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Pitrmanová Renata Ing.</cp:lastModifiedBy>
  <cp:lastPrinted>2022-04-12T08:40:54Z</cp:lastPrinted>
  <dcterms:created xsi:type="dcterms:W3CDTF">1997-01-24T11:07:25Z</dcterms:created>
  <dcterms:modified xsi:type="dcterms:W3CDTF">2022-04-12T08:41:01Z</dcterms:modified>
  <cp:category/>
  <cp:version/>
  <cp:contentType/>
  <cp:contentStatus/>
</cp:coreProperties>
</file>