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335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<sst xmlns="http://schemas.openxmlformats.org/spreadsheetml/2006/main" count="148" uniqueCount="135">
  <si>
    <t>Organizace</t>
  </si>
  <si>
    <t>Rezervní fond</t>
  </si>
  <si>
    <t>tvorba</t>
  </si>
  <si>
    <t>použití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</si>
  <si>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</si>
  <si>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</si>
  <si>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</si>
  <si>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</si>
  <si>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</si>
  <si>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</si>
  <si>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</si>
  <si>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</si>
  <si>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</si>
  <si>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</si>
  <si>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</si>
  <si>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</si>
  <si>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</si>
  <si>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</si>
  <si>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Kap. 28 - sociální věci</t>
  </si>
  <si>
    <t>Domov důchodců Borohrádek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</si>
  <si>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</si>
  <si>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</si>
  <si>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</si>
  <si>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</si>
  <si>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</si>
  <si>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Léčebna pro dlouhodobě nemocné HK</t>
  </si>
  <si>
    <t>Kap. 14 - školství</t>
  </si>
  <si>
    <t>ÚSP pro mládež Kvasiny</t>
  </si>
  <si>
    <t>Domov sociálních služeb Skřivany</t>
  </si>
  <si>
    <t>Domov důchodců Lampertice</t>
  </si>
  <si>
    <t>Domov důchodců Albrechtice nad Orlicí</t>
  </si>
  <si>
    <t>Barevné domky Hajnice</t>
  </si>
  <si>
    <t>Kap. 21 - investice a evr. projekty</t>
  </si>
  <si>
    <t>Lepařovo gymnázium, Jičín, Jiráskova 30</t>
  </si>
  <si>
    <t>Gymnázium, Broumov, Hradební 218</t>
  </si>
  <si>
    <t>Gymnázium, Dobruška, Pulická 779</t>
  </si>
  <si>
    <t>Základní škola, Dobruška, Opočenská 115</t>
  </si>
  <si>
    <t>Dětský domov, Potštejn, Českých bratří 141</t>
  </si>
  <si>
    <t>Gymnázium, Trutnov, Jiráskovo náměstí 325</t>
  </si>
  <si>
    <t>Střední průmyslová škola, Trutnov, Školní 101</t>
  </si>
  <si>
    <t>Základní škola a MŠ, Vrchlabí, Krkonošská 230</t>
  </si>
  <si>
    <t>Domov pro seniory Pilníkov</t>
  </si>
  <si>
    <t>Domov pro seniory Vrchlabí</t>
  </si>
  <si>
    <t>Domov důchodců Police nad Metují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</si>
  <si>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</si>
  <si>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</si>
  <si>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</si>
  <si>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</si>
  <si>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</si>
  <si>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</si>
  <si>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</si>
  <si>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</si>
  <si>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 xml:space="preserve">Centrum investic, rozvoje a inovací, HK </t>
  </si>
  <si>
    <t>Sdružení ozdr.a léčeben okresu Trutnov</t>
  </si>
  <si>
    <t>Léčebna dlouhodobě nem.Opočno</t>
  </si>
  <si>
    <t>Fond investic</t>
  </si>
  <si>
    <t xml:space="preserve">Domov U Biřičky </t>
  </si>
  <si>
    <t xml:space="preserve">Domov V Podzámčí 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</si>
  <si>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</si>
  <si>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</si>
  <si>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</si>
  <si>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</si>
  <si>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</si>
  <si>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</si>
  <si>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 xml:space="preserve">Domov Dolní zámek </t>
  </si>
  <si>
    <t>Muzeum Náchodska</t>
  </si>
  <si>
    <t>Domov důchodců Dvůr Králové nad L.</t>
  </si>
  <si>
    <t>Tabulka č. 4</t>
  </si>
  <si>
    <t>Mateřská škola, Trutnov, Na Struze 124</t>
  </si>
  <si>
    <t>SŠ profesní přípravy, HK, 17. listopadu 1212</t>
  </si>
  <si>
    <t>VOŠ, SŠ, ZŠ a MŠ, HK, Štefánikova 549</t>
  </si>
  <si>
    <t>SŠ strojírenská a elektr., Nová Paka, Kumburská 846</t>
  </si>
  <si>
    <t>SŠ řemesel a ZŠ, Hořice, Havlíčkova 54</t>
  </si>
  <si>
    <t>SPŠ Otty Wichterleho, Hronov</t>
  </si>
  <si>
    <t>DD, ZŠ speciální a PrŠ, Jaroměř, Palackého 142</t>
  </si>
  <si>
    <t>Tvorba a použití fondů příspěvkových organizací zřízených Královéhradeckým krajem v roce 2020</t>
  </si>
  <si>
    <t>k 1.1.2020</t>
  </si>
  <si>
    <t>k 31.12.2020</t>
  </si>
  <si>
    <t>Školské zařízení pro DVPP KHK, HK, Štefánikova 566</t>
  </si>
  <si>
    <t>Vyšší odborná škola a  SPŠ, Jičín, Pod Koželuhy 100</t>
  </si>
  <si>
    <t>Základní škola a Praktická škola, Jičín, Soudná 12</t>
  </si>
  <si>
    <t>Jiráskovo gymnázium, Náchod, Řezníčkova 451</t>
  </si>
  <si>
    <t>Dětský domov a školní jídelna, Sedloňov 153</t>
  </si>
  <si>
    <t>Dětský domov, základní škola a ŠJ, Dolní Lánov 240</t>
  </si>
  <si>
    <t>Dětský domov a školní jídelna, Vrchlabí, Žižkova 497</t>
  </si>
  <si>
    <t>Gymnázium B.Němcové, HK, Pospíšilova tř. 324</t>
  </si>
  <si>
    <t>Gymnázium J. K. Tyla, HK, Tylovo nábřeží 682</t>
  </si>
  <si>
    <t>Gymnázium, SOŠ a VOŠ, NB, Komenského 77</t>
  </si>
  <si>
    <t>OA, SOŠ  a JŠ s právem státní jaz. zk., Hradec Králové</t>
  </si>
  <si>
    <t>SOŠ veterinární , HK-Kukleny, Pražská 68</t>
  </si>
  <si>
    <t>SPŠ, SOŠ a SOU, Hradec Králové, Hradební 1029</t>
  </si>
  <si>
    <t>SOŠ a SOU, Hradec Králové, Vocelova 1338</t>
  </si>
  <si>
    <t>SŠ technická a řemeslná, NB, Dr. M. Tyrše 112</t>
  </si>
  <si>
    <t>SUPŠ hud.nástrojů a nábytku, HK, 17. listopadu 1202</t>
  </si>
  <si>
    <t>SPŠ stavební, HK 3, Pospíšilova tř. 787</t>
  </si>
  <si>
    <t>VOŠ zdravotnická a SZŠ, HK, Komenského 234</t>
  </si>
  <si>
    <t>Střední škola služeb, obch. a gastr., HK, Velká 3</t>
  </si>
  <si>
    <t>MŠ,Speciální ZŠ a Pr. škola, HK, Hradecká 1231</t>
  </si>
  <si>
    <t>ZŠ a MŠ při FN, Hradec Králové, Sokolská tř. 581</t>
  </si>
  <si>
    <t>ZŠ, Nový Bydžov, Palackého 1240</t>
  </si>
  <si>
    <t>PPP a Speciálně ped. centrum KHK, HK</t>
  </si>
  <si>
    <t>Dětský domov a ŠJ, Nechanice, Hrádecká 267</t>
  </si>
  <si>
    <t>DM,internát a školní jídelna, HK, Vocelova 1469/5</t>
  </si>
  <si>
    <t>Školní jídelna, HK, Hradecká 1219</t>
  </si>
  <si>
    <t>Zemědělská akademie Hořice -  SŠ a VOŠ, Hořice</t>
  </si>
  <si>
    <t>Gymnázium a SOŠ pedag., Nová Paka, Kumburská 740</t>
  </si>
  <si>
    <t>Masarykova OA, Jičín, 17. listopadu 220</t>
  </si>
  <si>
    <t>SUPŠ sochařská a kamenická, Hořice, PO</t>
  </si>
  <si>
    <t>SŠ zahradnická, Kopidlno, náměstí Hilmarovo 1</t>
  </si>
  <si>
    <t>SŠ gastr. a služeb, Nová Paka, Masarykovo nám. 2</t>
  </si>
  <si>
    <t>Gymnázium J. Žáka, Jaroměř, Lužická 423</t>
  </si>
  <si>
    <t>SPŠ stavební a OA arch. Jana Letzela,  Náchod</t>
  </si>
  <si>
    <t>SŠ řemeslná, Jaroměř, Studničkova 260</t>
  </si>
  <si>
    <t>SPŠ, OŠ a ZŠ, Nové Město n. Metují, Školní 1377</t>
  </si>
  <si>
    <t>PŠ, ZŠ a MŠ J. Zemana, Náchod, Jiráskova 461</t>
  </si>
  <si>
    <t>DD, MŠ a ŠJ, Broumov, třída Masarykova 246</t>
  </si>
  <si>
    <t>ZŠ a Praktická škola, Broumov, Kladská 164</t>
  </si>
  <si>
    <t>Gymnázium F.M.Pelcla, Rychnov n.K., Hrdinů odboje 36</t>
  </si>
  <si>
    <t>OA T.G.Masaryka, Kostelec n.O., Komenského 522</t>
  </si>
  <si>
    <t>SPŠ elektrotechniky a inform. technologií, Dobruška</t>
  </si>
  <si>
    <t>VOŠ a SPŠ, Rychnov n.K., U Stadionu 1166</t>
  </si>
  <si>
    <t>SZŠ a SOU chlad.a klim. techniky, Kostelec n.O.</t>
  </si>
  <si>
    <t>Základní škola a PŠ, Rychnov n.K., Kolowratská 485</t>
  </si>
  <si>
    <t>Gymnázium, Dvůr Králové n.L., nám. Odboje 304</t>
  </si>
  <si>
    <t>Krkonošské gymn. a SOU, Vrchlabí, Komenského 586</t>
  </si>
  <si>
    <t>SPŠ a SOŠ, Dvůr Králové n. L., PO</t>
  </si>
  <si>
    <t>VOŠ zdrav., SZŠ a OA, Trutnov, Procházkova 303</t>
  </si>
  <si>
    <t>SŠ hotel., řemesel a gastronomie, Trutnov, PO</t>
  </si>
  <si>
    <t>SŠ a ZŠ Sluneční, Hostinné, Mládežnická 329</t>
  </si>
  <si>
    <t>ZŠ a MŠ při dět. Léč., Janské Lázně, Horní promenáda 268</t>
  </si>
  <si>
    <t>ZŠ a PŠ, Dvůr Králové nad Labem, Přemyslova 479</t>
  </si>
  <si>
    <t>MŠ, ZŠ a Praktická škola, Trutnov, Horská 160</t>
  </si>
  <si>
    <t>Spec.ZŠ A.Bartoše, Úpice, Nábřeží pplk. A. Bunzla 660</t>
  </si>
  <si>
    <t>ZŠ logop. a MŠ logop., Choustníkovo Hradiště 161</t>
  </si>
  <si>
    <t>ČLA Trutnov-SŠ a VOŠ, Trutnov, Lesnická 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</si>
</sst>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  <numFmt numFmtId="171" formatCode="?,??0.00"/>
    <numFmt numFmtId="172" formatCode="??,??0.00"/>
    <numFmt numFmtId="173" formatCode="#,##0.000_ ;\-#,##0.000\ 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10"/>
      <color indexed="8"/>
      <name val="Arial 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theme="1"/>
      <name val="Arial 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3" xfId="46" applyNumberFormat="1" applyFont="1" applyBorder="1">
      <alignment/>
      <protection/>
    </xf>
    <xf numFmtId="4" fontId="0" fillId="33" borderId="14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4" fontId="1" fillId="0" borderId="17" xfId="46" applyNumberFormat="1" applyFont="1" applyBorder="1">
      <alignment/>
      <protection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46" applyNumberFormat="1" applyFont="1" applyBorder="1">
      <alignment/>
      <protection/>
    </xf>
    <xf numFmtId="4" fontId="0" fillId="0" borderId="18" xfId="46" applyNumberFormat="1" applyFont="1" applyBorder="1">
      <alignment/>
      <protection/>
    </xf>
    <xf numFmtId="4" fontId="1" fillId="0" borderId="22" xfId="46" applyNumberFormat="1" applyFont="1" applyBorder="1">
      <alignment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" fontId="0" fillId="0" borderId="20" xfId="0" applyNumberFormat="1" applyFont="1" applyBorder="1" applyAlignment="1">
      <alignment/>
    </xf>
    <xf numFmtId="4" fontId="0" fillId="33" borderId="18" xfId="46" applyNumberFormat="1" applyFont="1" applyFill="1" applyBorder="1">
      <alignment/>
      <protection/>
    </xf>
    <xf numFmtId="4" fontId="0" fillId="0" borderId="23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46" applyNumberFormat="1" applyFont="1" applyBorder="1">
      <alignment/>
      <protection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33" borderId="30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1" fillId="0" borderId="32" xfId="46" applyNumberFormat="1" applyFont="1" applyBorder="1">
      <alignment/>
      <protection/>
    </xf>
    <xf numFmtId="0" fontId="0" fillId="0" borderId="26" xfId="0" applyBorder="1" applyAlignment="1">
      <alignment/>
    </xf>
    <xf numFmtId="3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4" fontId="1" fillId="0" borderId="37" xfId="46" applyNumberFormat="1" applyFont="1" applyBorder="1">
      <alignment/>
      <protection/>
    </xf>
    <xf numFmtId="4" fontId="2" fillId="0" borderId="1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0" fillId="0" borderId="20" xfId="46" applyNumberFormat="1" applyFont="1" applyBorder="1" applyAlignment="1">
      <alignment horizontal="right"/>
      <protection/>
    </xf>
    <xf numFmtId="4" fontId="0" fillId="33" borderId="20" xfId="46" applyNumberFormat="1" applyFont="1" applyFill="1" applyBorder="1" applyAlignment="1">
      <alignment horizontal="right"/>
      <protection/>
    </xf>
    <xf numFmtId="4" fontId="0" fillId="0" borderId="18" xfId="46" applyNumberFormat="1" applyFont="1" applyBorder="1" applyAlignment="1">
      <alignment horizontal="right"/>
      <protection/>
    </xf>
    <xf numFmtId="4" fontId="0" fillId="33" borderId="18" xfId="46" applyNumberFormat="1" applyFont="1" applyFill="1" applyBorder="1" applyAlignment="1">
      <alignment horizontal="right"/>
      <protection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Fill="1" applyAlignment="1">
      <alignment/>
    </xf>
    <xf numFmtId="4" fontId="0" fillId="0" borderId="26" xfId="0" applyNumberFormat="1" applyFill="1" applyBorder="1" applyAlignment="1">
      <alignment/>
    </xf>
    <xf numFmtId="4" fontId="0" fillId="0" borderId="40" xfId="47" applyNumberFormat="1" applyFont="1" applyBorder="1">
      <alignment/>
      <protection/>
    </xf>
    <xf numFmtId="4" fontId="0" fillId="0" borderId="26" xfId="0" applyNumberFormat="1" applyFont="1" applyBorder="1" applyAlignment="1">
      <alignment/>
    </xf>
    <xf numFmtId="0" fontId="0" fillId="33" borderId="38" xfId="0" applyFont="1" applyFill="1" applyBorder="1" applyAlignment="1">
      <alignment shrinkToFit="1"/>
    </xf>
    <xf numFmtId="0" fontId="0" fillId="33" borderId="38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shrinkToFit="1"/>
    </xf>
    <xf numFmtId="3" fontId="0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" fillId="0" borderId="41" xfId="46" applyFont="1" applyBorder="1">
      <alignment/>
      <protection/>
    </xf>
    <xf numFmtId="4" fontId="0" fillId="0" borderId="42" xfId="47" applyNumberFormat="1" applyFont="1" applyBorder="1">
      <alignment/>
      <protection/>
    </xf>
    <xf numFmtId="0" fontId="0" fillId="0" borderId="15" xfId="0" applyBorder="1" applyAlignment="1">
      <alignment/>
    </xf>
    <xf numFmtId="4" fontId="1" fillId="0" borderId="11" xfId="0" applyNumberFormat="1" applyFont="1" applyBorder="1" applyAlignment="1">
      <alignment/>
    </xf>
    <xf numFmtId="4" fontId="0" fillId="33" borderId="38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0" borderId="39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9" xfId="0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0" fontId="47" fillId="0" borderId="41" xfId="0" applyFont="1" applyBorder="1" applyAlignment="1">
      <alignment shrinkToFit="1"/>
    </xf>
    <xf numFmtId="4" fontId="47" fillId="33" borderId="22" xfId="0" applyNumberFormat="1" applyFont="1" applyFill="1" applyBorder="1" applyAlignment="1">
      <alignment/>
    </xf>
    <xf numFmtId="4" fontId="47" fillId="33" borderId="27" xfId="0" applyNumberFormat="1" applyFont="1" applyFill="1" applyBorder="1" applyAlignment="1">
      <alignment/>
    </xf>
    <xf numFmtId="4" fontId="47" fillId="33" borderId="17" xfId="0" applyNumberFormat="1" applyFont="1" applyFill="1" applyBorder="1" applyAlignment="1">
      <alignment/>
    </xf>
    <xf numFmtId="4" fontId="47" fillId="33" borderId="37" xfId="0" applyNumberFormat="1" applyFont="1" applyFill="1" applyBorder="1" applyAlignment="1">
      <alignment/>
    </xf>
    <xf numFmtId="4" fontId="47" fillId="33" borderId="32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172" fontId="0" fillId="0" borderId="4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44" xfId="0" applyNumberFormat="1" applyBorder="1" applyAlignment="1">
      <alignment/>
    </xf>
    <xf numFmtId="17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46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3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2" fontId="0" fillId="0" borderId="18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6" xfId="0" applyNumberForma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4" xfId="46" applyNumberFormat="1" applyFont="1" applyBorder="1">
      <alignment/>
      <protection/>
    </xf>
    <xf numFmtId="4" fontId="0" fillId="0" borderId="44" xfId="0" applyNumberFormat="1" applyFont="1" applyBorder="1" applyAlignment="1">
      <alignment horizontal="right" vertical="center"/>
    </xf>
    <xf numFmtId="4" fontId="0" fillId="0" borderId="44" xfId="0" applyNumberFormat="1" applyFont="1" applyFill="1" applyBorder="1" applyAlignment="1">
      <alignment/>
    </xf>
    <xf numFmtId="4" fontId="0" fillId="0" borderId="47" xfId="47" applyNumberFormat="1" applyFont="1" applyBorder="1">
      <alignment/>
      <protection/>
    </xf>
    <xf numFmtId="2" fontId="49" fillId="0" borderId="13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 vertical="center"/>
    </xf>
    <xf numFmtId="2" fontId="49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49" fillId="33" borderId="13" xfId="0" applyNumberFormat="1" applyFont="1" applyFill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50" fillId="0" borderId="43" xfId="0" applyNumberFormat="1" applyFont="1" applyBorder="1" applyAlignment="1">
      <alignment horizontal="center" vertical="center"/>
    </xf>
    <xf numFmtId="2" fontId="50" fillId="0" borderId="44" xfId="0" applyNumberFormat="1" applyFont="1" applyBorder="1" applyAlignment="1">
      <alignment horizontal="center" vertical="center"/>
    </xf>
    <xf numFmtId="2" fontId="50" fillId="0" borderId="20" xfId="0" applyNumberFormat="1" applyFont="1" applyBorder="1" applyAlignment="1">
      <alignment horizontal="center" vertical="center"/>
    </xf>
    <xf numFmtId="2" fontId="50" fillId="0" borderId="18" xfId="0" applyNumberFormat="1" applyFont="1" applyBorder="1" applyAlignment="1">
      <alignment horizontal="center" vertical="center"/>
    </xf>
    <xf numFmtId="2" fontId="49" fillId="0" borderId="43" xfId="0" applyNumberFormat="1" applyFont="1" applyBorder="1" applyAlignment="1">
      <alignment horizontal="center" vertical="center"/>
    </xf>
    <xf numFmtId="2" fontId="49" fillId="0" borderId="44" xfId="0" applyNumberFormat="1" applyFont="1" applyBorder="1" applyAlignment="1">
      <alignment horizontal="center" vertical="center"/>
    </xf>
    <xf numFmtId="2" fontId="49" fillId="0" borderId="44" xfId="0" applyNumberFormat="1" applyFont="1" applyFill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2" fontId="49" fillId="33" borderId="44" xfId="0" applyNumberFormat="1" applyFont="1" applyFill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2" fontId="49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49" fillId="33" borderId="1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shrinkToFit="1"/>
    </xf>
    <xf numFmtId="0" fontId="0" fillId="33" borderId="15" xfId="0" applyFill="1" applyBorder="1" applyAlignment="1">
      <alignment shrinkToFit="1"/>
    </xf>
    <xf numFmtId="0" fontId="2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4" fontId="0" fillId="0" borderId="19" xfId="46" applyNumberFormat="1" applyFont="1" applyBorder="1">
      <alignment/>
      <protection/>
    </xf>
    <xf numFmtId="4" fontId="0" fillId="0" borderId="55" xfId="46" applyNumberFormat="1" applyFont="1" applyBorder="1">
      <alignment/>
      <protection/>
    </xf>
    <xf numFmtId="4" fontId="0" fillId="0" borderId="10" xfId="46" applyNumberFormat="1" applyFont="1" applyBorder="1">
      <alignment/>
      <protection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 shrinkToFit="1"/>
    </xf>
    <xf numFmtId="2" fontId="50" fillId="0" borderId="19" xfId="0" applyNumberFormat="1" applyFont="1" applyBorder="1" applyAlignment="1">
      <alignment horizontal="center" vertical="center"/>
    </xf>
    <xf numFmtId="2" fontId="50" fillId="0" borderId="55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4" fontId="0" fillId="0" borderId="19" xfId="46" applyNumberFormat="1" applyFont="1" applyBorder="1" applyAlignment="1">
      <alignment horizontal="right"/>
      <protection/>
    </xf>
    <xf numFmtId="2" fontId="49" fillId="0" borderId="19" xfId="0" applyNumberFormat="1" applyFont="1" applyBorder="1" applyAlignment="1">
      <alignment horizontal="center" vertical="center"/>
    </xf>
    <xf numFmtId="2" fontId="49" fillId="0" borderId="55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4" fontId="0" fillId="33" borderId="19" xfId="46" applyNumberFormat="1" applyFont="1" applyFill="1" applyBorder="1" applyAlignment="1">
      <alignment horizontal="right"/>
      <protection/>
    </xf>
    <xf numFmtId="0" fontId="0" fillId="33" borderId="11" xfId="0" applyFill="1" applyBorder="1" applyAlignment="1">
      <alignment shrinkToFi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21" sqref="A121:O121"/>
    </sheetView>
  </sheetViews>
  <sheetFormatPr defaultColWidth="9.00390625" defaultRowHeight="12.75"/>
  <cols>
    <col min="1" max="1" width="33.375" style="0" customWidth="1"/>
    <col min="2" max="2" width="9.125" style="0" customWidth="1"/>
    <col min="3" max="4" width="9.00390625" style="0" customWidth="1"/>
    <col min="5" max="5" width="10.00390625" style="0" customWidth="1"/>
    <col min="6" max="7" width="9.125" style="0" customWidth="1"/>
    <col min="8" max="8" width="10.25390625" style="0" customWidth="1"/>
    <col min="9" max="9" width="9.00390625" style="0" customWidth="1"/>
    <col min="10" max="10" width="10.375" style="0" customWidth="1"/>
    <col min="11" max="11" width="9.625" style="0" customWidth="1"/>
    <col min="12" max="12" width="9.00390625" style="0" customWidth="1"/>
    <col min="13" max="13" width="9.25390625" style="0" customWidth="1"/>
    <col min="14" max="14" width="9.125" style="0" customWidth="1"/>
    <col min="15" max="15" width="9.75390625" style="0" customWidth="1"/>
    <col min="16" max="16" width="8.875" style="36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N1" s="173" t="s">
        <v>67</v>
      </c>
      <c r="O1" s="173"/>
    </row>
    <row r="3" spans="1:15" ht="27" customHeight="1">
      <c r="A3" s="174" t="s">
        <v>75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2.75">
      <c r="A4" s="176" t="s">
        <v>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ht="9.75" customHeight="1" thickBot="1"/>
    <row r="6" spans="1:15" ht="13.5" thickBot="1">
      <c r="A6" s="161" t="s">
        <v>0</v>
      </c>
      <c r="B6" s="164" t="s">
        <v>1</v>
      </c>
      <c r="C6" s="165"/>
      <c r="D6" s="165"/>
      <c r="E6" s="166"/>
      <c r="F6" s="178" t="s">
        <v>55</v>
      </c>
      <c r="G6" s="179"/>
      <c r="H6" s="179"/>
      <c r="I6" s="179"/>
      <c r="J6" s="180"/>
      <c r="K6" s="181"/>
      <c r="L6" s="178" t="s">
        <v>7</v>
      </c>
      <c r="M6" s="179"/>
      <c r="N6" s="179"/>
      <c r="O6" s="181"/>
    </row>
    <row r="7" spans="1:15" ht="12.75">
      <c r="A7" s="162"/>
      <c r="B7" s="167" t="s">
        <v>76</v>
      </c>
      <c r="C7" s="169" t="s">
        <v>2</v>
      </c>
      <c r="D7" s="171" t="s">
        <v>3</v>
      </c>
      <c r="E7" s="159" t="s">
        <v>77</v>
      </c>
      <c r="F7" s="182" t="s">
        <v>76</v>
      </c>
      <c r="G7" s="184" t="s">
        <v>2</v>
      </c>
      <c r="H7" s="185"/>
      <c r="I7" s="186"/>
      <c r="J7" s="157" t="s">
        <v>3</v>
      </c>
      <c r="K7" s="159" t="s">
        <v>77</v>
      </c>
      <c r="L7" s="167" t="s">
        <v>76</v>
      </c>
      <c r="M7" s="155" t="s">
        <v>2</v>
      </c>
      <c r="N7" s="157" t="s">
        <v>3</v>
      </c>
      <c r="O7" s="159" t="s">
        <v>77</v>
      </c>
    </row>
    <row r="8" spans="1:15" ht="13.5" thickBot="1">
      <c r="A8" s="163"/>
      <c r="B8" s="168"/>
      <c r="C8" s="170"/>
      <c r="D8" s="172"/>
      <c r="E8" s="160"/>
      <c r="F8" s="183"/>
      <c r="G8" s="97" t="s">
        <v>4</v>
      </c>
      <c r="H8" s="1" t="s">
        <v>5</v>
      </c>
      <c r="I8" s="1" t="s">
        <v>6</v>
      </c>
      <c r="J8" s="177"/>
      <c r="K8" s="160"/>
      <c r="L8" s="168"/>
      <c r="M8" s="156"/>
      <c r="N8" s="158"/>
      <c r="O8" s="160"/>
    </row>
    <row r="9" spans="1:15" ht="12.75">
      <c r="A9" s="57" t="s">
        <v>13</v>
      </c>
      <c r="B9" s="16"/>
      <c r="C9" s="91"/>
      <c r="D9" s="45"/>
      <c r="E9" s="16"/>
      <c r="F9" s="96"/>
      <c r="G9" s="98"/>
      <c r="H9" s="4"/>
      <c r="I9" s="4"/>
      <c r="J9" s="46"/>
      <c r="K9" s="25"/>
      <c r="L9" s="26"/>
      <c r="M9" s="37"/>
      <c r="N9" s="45"/>
      <c r="O9" s="26"/>
    </row>
    <row r="10" spans="1:16" ht="12.75">
      <c r="A10" s="83" t="s">
        <v>44</v>
      </c>
      <c r="B10" s="17">
        <v>6635.27</v>
      </c>
      <c r="C10" s="78">
        <v>1338.98</v>
      </c>
      <c r="D10" s="34"/>
      <c r="E10" s="17">
        <f>B10+C10-D10</f>
        <v>7974.25</v>
      </c>
      <c r="F10" s="56">
        <v>7722.8</v>
      </c>
      <c r="G10" s="77">
        <v>1279.44</v>
      </c>
      <c r="H10" s="7">
        <v>10000</v>
      </c>
      <c r="I10" s="54"/>
      <c r="J10" s="47">
        <v>12912.01</v>
      </c>
      <c r="K10" s="27">
        <f>F10+G10+H10-J10</f>
        <v>6090.229999999998</v>
      </c>
      <c r="L10" s="17">
        <v>666.64</v>
      </c>
      <c r="M10" s="38"/>
      <c r="N10" s="34"/>
      <c r="O10" s="17">
        <f>L10+M10-N10</f>
        <v>666.64</v>
      </c>
      <c r="P10" s="108"/>
    </row>
    <row r="11" spans="1:15" ht="17.25" customHeight="1" thickBot="1">
      <c r="A11" s="3" t="s">
        <v>12</v>
      </c>
      <c r="B11" s="18">
        <f aca="true" t="shared" si="0" ref="B11:K11">B10</f>
        <v>6635.27</v>
      </c>
      <c r="C11" s="92">
        <f t="shared" si="0"/>
        <v>1338.98</v>
      </c>
      <c r="D11" s="30">
        <f t="shared" si="0"/>
        <v>0</v>
      </c>
      <c r="E11" s="18">
        <f t="shared" si="0"/>
        <v>7974.25</v>
      </c>
      <c r="F11" s="92">
        <f t="shared" si="0"/>
        <v>7722.8</v>
      </c>
      <c r="G11" s="92">
        <f t="shared" si="0"/>
        <v>1279.44</v>
      </c>
      <c r="H11" s="6">
        <f t="shared" si="0"/>
        <v>10000</v>
      </c>
      <c r="I11" s="6">
        <f t="shared" si="0"/>
        <v>0</v>
      </c>
      <c r="J11" s="48">
        <f t="shared" si="0"/>
        <v>12912.01</v>
      </c>
      <c r="K11" s="18">
        <f t="shared" si="0"/>
        <v>6090.229999999998</v>
      </c>
      <c r="L11" s="18">
        <f>SUM(L10)</f>
        <v>666.64</v>
      </c>
      <c r="M11" s="39">
        <f>M10</f>
        <v>0</v>
      </c>
      <c r="N11" s="30">
        <f>N10</f>
        <v>0</v>
      </c>
      <c r="O11" s="18">
        <f>O10</f>
        <v>666.64</v>
      </c>
    </row>
    <row r="12" spans="1:15" ht="12.75">
      <c r="A12" s="59" t="s">
        <v>14</v>
      </c>
      <c r="B12" s="19"/>
      <c r="C12" s="56"/>
      <c r="D12" s="29"/>
      <c r="E12" s="19"/>
      <c r="F12" s="95"/>
      <c r="G12" s="95"/>
      <c r="H12" s="8"/>
      <c r="I12" s="8" t="s">
        <v>11</v>
      </c>
      <c r="J12" s="49"/>
      <c r="K12" s="21"/>
      <c r="L12" s="19"/>
      <c r="M12" s="40"/>
      <c r="N12" s="29"/>
      <c r="O12" s="19"/>
    </row>
    <row r="13" spans="1:15" ht="12.75" customHeight="1">
      <c r="A13" s="84" t="s">
        <v>53</v>
      </c>
      <c r="B13" s="17">
        <v>2308.18</v>
      </c>
      <c r="C13" s="93">
        <v>702.76</v>
      </c>
      <c r="D13" s="32">
        <v>49.28</v>
      </c>
      <c r="E13" s="17">
        <f>B13+C13-D13</f>
        <v>2961.6599999999994</v>
      </c>
      <c r="F13" s="27">
        <v>12377.64</v>
      </c>
      <c r="G13" s="93">
        <v>11652.58</v>
      </c>
      <c r="H13" s="11">
        <v>13028.46</v>
      </c>
      <c r="I13" s="11">
        <v>14598.65</v>
      </c>
      <c r="J13" s="50">
        <v>31639.3</v>
      </c>
      <c r="K13" s="19">
        <f>SUM(F13:I13)-J13</f>
        <v>20018.030000000002</v>
      </c>
      <c r="L13" s="17">
        <v>1115.42</v>
      </c>
      <c r="M13" s="41">
        <v>2238</v>
      </c>
      <c r="N13" s="32"/>
      <c r="O13" s="19">
        <f>SUM(L13:M13)-N13</f>
        <v>3353.42</v>
      </c>
    </row>
    <row r="14" spans="1:15" ht="12.75">
      <c r="A14" s="85" t="s">
        <v>9</v>
      </c>
      <c r="B14" s="17">
        <v>1350.13</v>
      </c>
      <c r="C14" s="94">
        <v>2590.48</v>
      </c>
      <c r="D14" s="33"/>
      <c r="E14" s="17">
        <f>B14+C14-D14</f>
        <v>3940.61</v>
      </c>
      <c r="F14" s="27">
        <v>7948.800000000003</v>
      </c>
      <c r="G14" s="94">
        <v>18673.49</v>
      </c>
      <c r="H14" s="12">
        <v>171.82</v>
      </c>
      <c r="I14" s="12">
        <v>16661.74</v>
      </c>
      <c r="J14" s="51">
        <v>24616</v>
      </c>
      <c r="K14" s="19">
        <f>SUM(F14:I14)-J14</f>
        <v>18839.850000000006</v>
      </c>
      <c r="L14" s="17">
        <v>1345.38</v>
      </c>
      <c r="M14" s="42">
        <v>1600</v>
      </c>
      <c r="N14" s="33"/>
      <c r="O14" s="19">
        <f>SUM(L14:M14)-N14</f>
        <v>2945.38</v>
      </c>
    </row>
    <row r="15" spans="1:15" ht="12.75">
      <c r="A15" s="85" t="s">
        <v>10</v>
      </c>
      <c r="B15" s="17">
        <v>219.91</v>
      </c>
      <c r="C15" s="94">
        <v>236.46</v>
      </c>
      <c r="D15" s="33"/>
      <c r="E15" s="17">
        <f>B15+C15-D15</f>
        <v>456.37</v>
      </c>
      <c r="F15" s="27">
        <v>14.81</v>
      </c>
      <c r="G15" s="94"/>
      <c r="H15" s="12"/>
      <c r="I15" s="12"/>
      <c r="J15" s="51"/>
      <c r="K15" s="19">
        <f>SUM(F15:I15)-J15</f>
        <v>14.81</v>
      </c>
      <c r="L15" s="17">
        <v>1.4</v>
      </c>
      <c r="M15" s="42"/>
      <c r="N15" s="33"/>
      <c r="O15" s="19">
        <f>SUM(L15:M15)-N15</f>
        <v>1.4</v>
      </c>
    </row>
    <row r="16" spans="1:15" ht="12.75">
      <c r="A16" s="85" t="s">
        <v>25</v>
      </c>
      <c r="B16" s="17">
        <v>3282.51</v>
      </c>
      <c r="C16" s="94">
        <v>368.71</v>
      </c>
      <c r="D16" s="33">
        <v>501.76</v>
      </c>
      <c r="E16" s="17">
        <f>B16+C16-D16</f>
        <v>3149.46</v>
      </c>
      <c r="F16" s="27">
        <v>4177.0199999999995</v>
      </c>
      <c r="G16" s="94">
        <v>543.77</v>
      </c>
      <c r="H16" s="12"/>
      <c r="I16" s="12">
        <v>14355.22</v>
      </c>
      <c r="J16" s="51">
        <v>14680.22</v>
      </c>
      <c r="K16" s="19">
        <f>SUM(F16:I16)-J16</f>
        <v>4395.789999999999</v>
      </c>
      <c r="L16" s="17">
        <v>31.39</v>
      </c>
      <c r="M16" s="42"/>
      <c r="N16" s="33"/>
      <c r="O16" s="19">
        <f>SUM(L16:M16)-N16</f>
        <v>31.39</v>
      </c>
    </row>
    <row r="17" spans="1:15" ht="12.75">
      <c r="A17" s="85" t="s">
        <v>54</v>
      </c>
      <c r="B17" s="17">
        <v>1485.59</v>
      </c>
      <c r="C17" s="94">
        <v>100</v>
      </c>
      <c r="D17" s="33"/>
      <c r="E17" s="17">
        <f>B17+C17-D17</f>
        <v>1585.59</v>
      </c>
      <c r="F17" s="27">
        <v>3380.88</v>
      </c>
      <c r="G17" s="94">
        <v>398.12</v>
      </c>
      <c r="H17" s="12"/>
      <c r="I17" s="12">
        <v>504</v>
      </c>
      <c r="J17" s="51">
        <v>873.85</v>
      </c>
      <c r="K17" s="19">
        <f>SUM(F17:I17)-J17</f>
        <v>3409.15</v>
      </c>
      <c r="L17" s="17">
        <v>796.18</v>
      </c>
      <c r="M17" s="42">
        <v>163.58</v>
      </c>
      <c r="N17" s="33">
        <v>450</v>
      </c>
      <c r="O17" s="19">
        <f>SUM(L17:M17)-N17</f>
        <v>509.76</v>
      </c>
    </row>
    <row r="18" spans="1:15" ht="16.5" customHeight="1" thickBot="1">
      <c r="A18" s="3" t="s">
        <v>12</v>
      </c>
      <c r="B18" s="18">
        <f aca="true" t="shared" si="1" ref="B18:O18">SUM(B13:B17)</f>
        <v>8646.32</v>
      </c>
      <c r="C18" s="92">
        <f t="shared" si="1"/>
        <v>3998.41</v>
      </c>
      <c r="D18" s="30">
        <f t="shared" si="1"/>
        <v>551.04</v>
      </c>
      <c r="E18" s="18">
        <f t="shared" si="1"/>
        <v>12093.689999999999</v>
      </c>
      <c r="F18" s="92">
        <f t="shared" si="1"/>
        <v>27899.150000000005</v>
      </c>
      <c r="G18" s="92">
        <f t="shared" si="1"/>
        <v>31267.96</v>
      </c>
      <c r="H18" s="6">
        <f t="shared" si="1"/>
        <v>13200.279999999999</v>
      </c>
      <c r="I18" s="6">
        <f t="shared" si="1"/>
        <v>46119.61</v>
      </c>
      <c r="J18" s="55">
        <f t="shared" si="1"/>
        <v>71809.37000000001</v>
      </c>
      <c r="K18" s="18">
        <f t="shared" si="1"/>
        <v>46677.630000000005</v>
      </c>
      <c r="L18" s="18">
        <f t="shared" si="1"/>
        <v>3289.77</v>
      </c>
      <c r="M18" s="39">
        <f t="shared" si="1"/>
        <v>4001.58</v>
      </c>
      <c r="N18" s="30">
        <f t="shared" si="1"/>
        <v>450</v>
      </c>
      <c r="O18" s="18">
        <f t="shared" si="1"/>
        <v>6841.35</v>
      </c>
    </row>
    <row r="19" spans="1:15" ht="12.75">
      <c r="A19" s="58" t="s">
        <v>15</v>
      </c>
      <c r="B19" s="21"/>
      <c r="C19" s="43"/>
      <c r="D19" s="31"/>
      <c r="E19" s="21"/>
      <c r="F19" s="21"/>
      <c r="G19" s="43"/>
      <c r="H19" s="7"/>
      <c r="I19" s="7"/>
      <c r="J19" s="47"/>
      <c r="K19" s="19"/>
      <c r="L19" s="21"/>
      <c r="M19" s="43"/>
      <c r="N19" s="31"/>
      <c r="O19" s="21"/>
    </row>
    <row r="20" spans="1:15" ht="12.75">
      <c r="A20" s="86" t="s">
        <v>45</v>
      </c>
      <c r="B20" s="118">
        <v>4059</v>
      </c>
      <c r="C20" s="109">
        <v>824</v>
      </c>
      <c r="D20" s="110"/>
      <c r="E20" s="19">
        <f aca="true" t="shared" si="2" ref="E20:E29">SUM(B20:C20)-D20</f>
        <v>4883</v>
      </c>
      <c r="F20" s="118">
        <v>1736</v>
      </c>
      <c r="G20" s="109">
        <v>1005</v>
      </c>
      <c r="H20" s="110">
        <v>5246</v>
      </c>
      <c r="I20" s="110"/>
      <c r="J20" s="114">
        <v>6088</v>
      </c>
      <c r="K20" s="19">
        <f>SUM(F20:I20)-J20</f>
        <v>1899</v>
      </c>
      <c r="L20" s="118">
        <v>299</v>
      </c>
      <c r="M20" s="109">
        <v>350</v>
      </c>
      <c r="N20" s="110">
        <v>300</v>
      </c>
      <c r="O20" s="19">
        <f>SUM(L20:M20)-N20</f>
        <v>349</v>
      </c>
    </row>
    <row r="21" spans="1:15" ht="12.75">
      <c r="A21" s="13" t="s">
        <v>16</v>
      </c>
      <c r="B21" s="119">
        <v>404.5</v>
      </c>
      <c r="C21" s="111">
        <v>180</v>
      </c>
      <c r="D21" s="112">
        <v>245</v>
      </c>
      <c r="E21" s="17">
        <f t="shared" si="2"/>
        <v>339.5</v>
      </c>
      <c r="F21" s="119">
        <v>140.6</v>
      </c>
      <c r="G21" s="111">
        <v>255.2</v>
      </c>
      <c r="H21" s="112">
        <v>1605</v>
      </c>
      <c r="I21" s="112">
        <v>65</v>
      </c>
      <c r="J21" s="115">
        <v>2041</v>
      </c>
      <c r="K21" s="19">
        <f aca="true" t="shared" si="3" ref="K21:K29">SUM(F21:I21)-J21</f>
        <v>24.800000000000182</v>
      </c>
      <c r="L21" s="119">
        <v>100.6</v>
      </c>
      <c r="M21" s="111">
        <v>5.1</v>
      </c>
      <c r="N21" s="112"/>
      <c r="O21" s="17">
        <f aca="true" t="shared" si="4" ref="O21:O29">SUM(L21:M21)-N21</f>
        <v>105.69999999999999</v>
      </c>
    </row>
    <row r="22" spans="1:15" ht="12.75">
      <c r="A22" s="13" t="s">
        <v>46</v>
      </c>
      <c r="B22" s="119">
        <v>1696.5</v>
      </c>
      <c r="C22" s="111">
        <v>0.6</v>
      </c>
      <c r="D22" s="112"/>
      <c r="E22" s="17">
        <f t="shared" si="2"/>
        <v>1697.1</v>
      </c>
      <c r="F22" s="119">
        <v>1264</v>
      </c>
      <c r="G22" s="111">
        <v>1768.6</v>
      </c>
      <c r="H22" s="112">
        <v>1305.3</v>
      </c>
      <c r="I22" s="112"/>
      <c r="J22" s="115">
        <v>2799.5</v>
      </c>
      <c r="K22" s="19">
        <f t="shared" si="3"/>
        <v>1538.3999999999996</v>
      </c>
      <c r="L22" s="119">
        <v>516</v>
      </c>
      <c r="M22" s="111"/>
      <c r="N22" s="112"/>
      <c r="O22" s="17">
        <f t="shared" si="4"/>
        <v>516</v>
      </c>
    </row>
    <row r="23" spans="1:15" ht="12.75">
      <c r="A23" s="13" t="s">
        <v>47</v>
      </c>
      <c r="B23" s="119">
        <v>763</v>
      </c>
      <c r="C23" s="111">
        <v>2</v>
      </c>
      <c r="D23" s="112"/>
      <c r="E23" s="17">
        <f t="shared" si="2"/>
        <v>765</v>
      </c>
      <c r="F23" s="119">
        <v>1821</v>
      </c>
      <c r="G23" s="111">
        <v>5547</v>
      </c>
      <c r="H23" s="112">
        <v>1400</v>
      </c>
      <c r="I23" s="112"/>
      <c r="J23" s="115">
        <v>7345</v>
      </c>
      <c r="K23" s="19">
        <f t="shared" si="3"/>
        <v>1423</v>
      </c>
      <c r="L23" s="119">
        <v>176</v>
      </c>
      <c r="M23" s="111"/>
      <c r="N23" s="112"/>
      <c r="O23" s="17">
        <f t="shared" si="4"/>
        <v>176</v>
      </c>
    </row>
    <row r="24" spans="1:15" ht="12.75">
      <c r="A24" s="13" t="s">
        <v>48</v>
      </c>
      <c r="B24" s="119">
        <v>489.2</v>
      </c>
      <c r="C24" s="111">
        <v>1.6</v>
      </c>
      <c r="D24" s="112"/>
      <c r="E24" s="17">
        <f t="shared" si="2"/>
        <v>490.8</v>
      </c>
      <c r="F24" s="119">
        <v>528.3</v>
      </c>
      <c r="G24" s="111">
        <v>25.2</v>
      </c>
      <c r="H24" s="112"/>
      <c r="I24" s="112">
        <v>12.5</v>
      </c>
      <c r="J24" s="115">
        <v>487.8</v>
      </c>
      <c r="K24" s="19">
        <f t="shared" si="3"/>
        <v>78.19999999999999</v>
      </c>
      <c r="L24" s="119">
        <v>308</v>
      </c>
      <c r="M24" s="111"/>
      <c r="N24" s="112"/>
      <c r="O24" s="17">
        <f t="shared" si="4"/>
        <v>308</v>
      </c>
    </row>
    <row r="25" spans="1:15" ht="12.75">
      <c r="A25" s="13" t="s">
        <v>49</v>
      </c>
      <c r="B25" s="119">
        <v>3869.7</v>
      </c>
      <c r="C25" s="111">
        <v>996.4</v>
      </c>
      <c r="D25" s="112">
        <v>300</v>
      </c>
      <c r="E25" s="17">
        <f t="shared" si="2"/>
        <v>4566.099999999999</v>
      </c>
      <c r="F25" s="119">
        <v>187.6</v>
      </c>
      <c r="G25" s="111">
        <v>1257.3</v>
      </c>
      <c r="H25" s="112">
        <v>366.3</v>
      </c>
      <c r="I25" s="112">
        <v>300</v>
      </c>
      <c r="J25" s="115">
        <v>1707.5</v>
      </c>
      <c r="K25" s="19">
        <f t="shared" si="3"/>
        <v>403.6999999999998</v>
      </c>
      <c r="L25" s="119">
        <v>353.9</v>
      </c>
      <c r="M25" s="111"/>
      <c r="N25" s="112"/>
      <c r="O25" s="17">
        <f t="shared" si="4"/>
        <v>353.9</v>
      </c>
    </row>
    <row r="26" spans="1:15" ht="12.75">
      <c r="A26" s="13" t="s">
        <v>50</v>
      </c>
      <c r="B26" s="119">
        <v>91.3</v>
      </c>
      <c r="C26" s="111">
        <v>0.1</v>
      </c>
      <c r="D26" s="112"/>
      <c r="E26" s="17">
        <f t="shared" si="2"/>
        <v>91.39999999999999</v>
      </c>
      <c r="F26" s="119">
        <v>0</v>
      </c>
      <c r="G26" s="111">
        <v>196.3</v>
      </c>
      <c r="H26" s="112"/>
      <c r="I26" s="112"/>
      <c r="J26" s="115">
        <v>157</v>
      </c>
      <c r="K26" s="19">
        <f t="shared" si="3"/>
        <v>39.30000000000001</v>
      </c>
      <c r="L26" s="119">
        <v>37.8</v>
      </c>
      <c r="M26" s="111"/>
      <c r="N26" s="112"/>
      <c r="O26" s="17">
        <f t="shared" si="4"/>
        <v>37.8</v>
      </c>
    </row>
    <row r="27" spans="1:15" ht="12.75">
      <c r="A27" s="13" t="s">
        <v>17</v>
      </c>
      <c r="B27" s="120">
        <v>406.927</v>
      </c>
      <c r="C27" s="117"/>
      <c r="D27" s="113">
        <v>90</v>
      </c>
      <c r="E27" s="17">
        <f t="shared" si="2"/>
        <v>316.927</v>
      </c>
      <c r="F27" s="120">
        <v>283.336</v>
      </c>
      <c r="G27" s="117">
        <v>150.498</v>
      </c>
      <c r="H27" s="113">
        <v>100</v>
      </c>
      <c r="I27" s="113">
        <v>90</v>
      </c>
      <c r="J27" s="116">
        <v>422.417</v>
      </c>
      <c r="K27" s="19">
        <f t="shared" si="3"/>
        <v>201.4170000000001</v>
      </c>
      <c r="L27" s="120">
        <v>153.63</v>
      </c>
      <c r="M27" s="117"/>
      <c r="N27" s="113"/>
      <c r="O27" s="17">
        <f t="shared" si="4"/>
        <v>153.63</v>
      </c>
    </row>
    <row r="28" spans="1:15" ht="12.75">
      <c r="A28" s="13" t="s">
        <v>65</v>
      </c>
      <c r="B28" s="119">
        <v>857.6</v>
      </c>
      <c r="C28" s="111">
        <v>107.6</v>
      </c>
      <c r="D28" s="112">
        <v>3.8</v>
      </c>
      <c r="E28" s="17">
        <f t="shared" si="2"/>
        <v>961.4000000000001</v>
      </c>
      <c r="F28" s="119">
        <v>3194.7</v>
      </c>
      <c r="G28" s="111">
        <v>1928.5</v>
      </c>
      <c r="H28" s="112">
        <v>37</v>
      </c>
      <c r="I28" s="112">
        <v>100</v>
      </c>
      <c r="J28" s="115">
        <v>1856.7</v>
      </c>
      <c r="K28" s="19">
        <f t="shared" si="3"/>
        <v>3403.5</v>
      </c>
      <c r="L28" s="119">
        <v>402.6</v>
      </c>
      <c r="M28" s="111">
        <v>11.9</v>
      </c>
      <c r="N28" s="112"/>
      <c r="O28" s="17">
        <f t="shared" si="4"/>
        <v>414.5</v>
      </c>
    </row>
    <row r="29" spans="1:15" ht="12.75">
      <c r="A29" s="14" t="s">
        <v>51</v>
      </c>
      <c r="B29" s="122">
        <v>975.06235</v>
      </c>
      <c r="C29" s="123">
        <v>950.75453</v>
      </c>
      <c r="D29" s="124">
        <v>1500</v>
      </c>
      <c r="E29" s="17">
        <f t="shared" si="2"/>
        <v>425.8168800000001</v>
      </c>
      <c r="F29" s="122">
        <v>616.78339</v>
      </c>
      <c r="G29" s="123">
        <v>457.22088</v>
      </c>
      <c r="H29" s="124">
        <v>300</v>
      </c>
      <c r="I29" s="124">
        <v>1850</v>
      </c>
      <c r="J29" s="125">
        <v>1986.3760000000002</v>
      </c>
      <c r="K29" s="19">
        <f t="shared" si="3"/>
        <v>1237.6282700000002</v>
      </c>
      <c r="L29" s="122">
        <v>120</v>
      </c>
      <c r="M29" s="123"/>
      <c r="N29" s="124"/>
      <c r="O29" s="17">
        <f t="shared" si="4"/>
        <v>120</v>
      </c>
    </row>
    <row r="30" spans="1:15" ht="15.75" customHeight="1" thickBot="1">
      <c r="A30" s="3" t="s">
        <v>12</v>
      </c>
      <c r="B30" s="61">
        <f aca="true" t="shared" si="5" ref="B30:O30">SUM(B20:B29)</f>
        <v>13612.78935</v>
      </c>
      <c r="C30" s="62">
        <f t="shared" si="5"/>
        <v>3063.05453</v>
      </c>
      <c r="D30" s="60">
        <f t="shared" si="5"/>
        <v>2138.8</v>
      </c>
      <c r="E30" s="61">
        <f t="shared" si="5"/>
        <v>14537.04388</v>
      </c>
      <c r="F30" s="61">
        <f t="shared" si="5"/>
        <v>9772.31939</v>
      </c>
      <c r="G30" s="121">
        <f t="shared" si="5"/>
        <v>12590.818879999999</v>
      </c>
      <c r="H30" s="64">
        <f t="shared" si="5"/>
        <v>10359.599999999999</v>
      </c>
      <c r="I30" s="64">
        <f t="shared" si="5"/>
        <v>2417.5</v>
      </c>
      <c r="J30" s="65">
        <f t="shared" si="5"/>
        <v>24891.293</v>
      </c>
      <c r="K30" s="61">
        <f t="shared" si="5"/>
        <v>10248.94527</v>
      </c>
      <c r="L30" s="61">
        <f t="shared" si="5"/>
        <v>2467.5299999999997</v>
      </c>
      <c r="M30" s="62">
        <f t="shared" si="5"/>
        <v>367</v>
      </c>
      <c r="N30" s="60">
        <f t="shared" si="5"/>
        <v>300</v>
      </c>
      <c r="O30" s="61">
        <f t="shared" si="5"/>
        <v>2534.5299999999997</v>
      </c>
    </row>
    <row r="31" spans="1:15" ht="12.75">
      <c r="A31" s="58" t="s">
        <v>32</v>
      </c>
      <c r="B31" s="19"/>
      <c r="C31" s="56"/>
      <c r="D31" s="29"/>
      <c r="E31" s="19"/>
      <c r="F31" s="56"/>
      <c r="G31" s="56"/>
      <c r="H31" s="7"/>
      <c r="I31" s="7"/>
      <c r="J31" s="47"/>
      <c r="K31" s="19"/>
      <c r="L31" s="19"/>
      <c r="M31" s="40"/>
      <c r="N31" s="29"/>
      <c r="O31" s="19"/>
    </row>
    <row r="32" spans="1:17" ht="12.75">
      <c r="A32" s="14" t="s">
        <v>52</v>
      </c>
      <c r="B32" s="20">
        <v>1570.63</v>
      </c>
      <c r="C32" s="78">
        <v>336.71</v>
      </c>
      <c r="D32" s="80"/>
      <c r="E32" s="17">
        <f>SUM(B32:C32)-D32</f>
        <v>1907.3400000000001</v>
      </c>
      <c r="F32" s="78">
        <v>1366.77</v>
      </c>
      <c r="G32" s="78">
        <v>493.38</v>
      </c>
      <c r="H32" s="5">
        <v>1000</v>
      </c>
      <c r="I32" s="5"/>
      <c r="J32" s="52">
        <v>1339.11</v>
      </c>
      <c r="K32" s="27">
        <f>(F32+G32+H32+I32-J32)</f>
        <v>1521.0400000000002</v>
      </c>
      <c r="L32" s="17">
        <v>1123.65</v>
      </c>
      <c r="M32" s="38"/>
      <c r="N32" s="34"/>
      <c r="O32" s="17">
        <f>L32+M32-N32</f>
        <v>1123.65</v>
      </c>
      <c r="P32" s="108"/>
      <c r="Q32" s="79"/>
    </row>
    <row r="33" spans="1:15" ht="15.75" customHeight="1" thickBot="1">
      <c r="A33" s="3" t="s">
        <v>12</v>
      </c>
      <c r="B33" s="18">
        <f aca="true" t="shared" si="6" ref="B33:O33">B32</f>
        <v>1570.63</v>
      </c>
      <c r="C33" s="92">
        <f t="shared" si="6"/>
        <v>336.71</v>
      </c>
      <c r="D33" s="30">
        <f t="shared" si="6"/>
        <v>0</v>
      </c>
      <c r="E33" s="18">
        <f t="shared" si="6"/>
        <v>1907.3400000000001</v>
      </c>
      <c r="F33" s="92">
        <f t="shared" si="6"/>
        <v>1366.77</v>
      </c>
      <c r="G33" s="92">
        <f t="shared" si="6"/>
        <v>493.38</v>
      </c>
      <c r="H33" s="6">
        <f t="shared" si="6"/>
        <v>1000</v>
      </c>
      <c r="I33" s="6">
        <f t="shared" si="6"/>
        <v>0</v>
      </c>
      <c r="J33" s="48">
        <f t="shared" si="6"/>
        <v>1339.11</v>
      </c>
      <c r="K33" s="18">
        <f t="shared" si="6"/>
        <v>1521.0400000000002</v>
      </c>
      <c r="L33" s="18">
        <f t="shared" si="6"/>
        <v>1123.65</v>
      </c>
      <c r="M33" s="39">
        <f t="shared" si="6"/>
        <v>0</v>
      </c>
      <c r="N33" s="30">
        <f t="shared" si="6"/>
        <v>0</v>
      </c>
      <c r="O33" s="18">
        <f t="shared" si="6"/>
        <v>1123.65</v>
      </c>
    </row>
    <row r="34" spans="1:15" ht="12.75">
      <c r="A34" s="59" t="s">
        <v>18</v>
      </c>
      <c r="B34" s="21"/>
      <c r="C34" s="43"/>
      <c r="D34" s="31"/>
      <c r="E34" s="21"/>
      <c r="F34" s="21"/>
      <c r="G34" s="43"/>
      <c r="H34" s="8"/>
      <c r="I34" s="8"/>
      <c r="J34" s="49"/>
      <c r="K34" s="21"/>
      <c r="L34" s="21"/>
      <c r="M34" s="43"/>
      <c r="N34" s="31"/>
      <c r="O34" s="21"/>
    </row>
    <row r="35" spans="1:15" ht="12.75">
      <c r="A35" s="87" t="s">
        <v>30</v>
      </c>
      <c r="B35" s="99">
        <v>816</v>
      </c>
      <c r="C35" s="127">
        <v>66</v>
      </c>
      <c r="D35" s="76">
        <v>5</v>
      </c>
      <c r="E35" s="22">
        <f>B35+C35-D35</f>
        <v>877</v>
      </c>
      <c r="F35" s="99">
        <v>447</v>
      </c>
      <c r="G35" s="127">
        <v>1370</v>
      </c>
      <c r="H35" s="76">
        <v>132</v>
      </c>
      <c r="I35" s="76"/>
      <c r="J35" s="76">
        <v>1299</v>
      </c>
      <c r="K35" s="22">
        <f>F35+G35+H35+I35-J35</f>
        <v>650</v>
      </c>
      <c r="L35" s="99">
        <v>9</v>
      </c>
      <c r="M35" s="127">
        <v>40</v>
      </c>
      <c r="N35" s="76"/>
      <c r="O35" s="22">
        <f>L35+M35-N35</f>
        <v>49</v>
      </c>
    </row>
    <row r="36" spans="1:15" ht="12.75">
      <c r="A36" s="87" t="s">
        <v>19</v>
      </c>
      <c r="B36" s="100">
        <v>302.85</v>
      </c>
      <c r="C36" s="128">
        <v>123.69</v>
      </c>
      <c r="D36" s="75">
        <v>106.94</v>
      </c>
      <c r="E36" s="23">
        <f>B36+C36-D36</f>
        <v>319.6</v>
      </c>
      <c r="F36" s="100">
        <v>392.16</v>
      </c>
      <c r="G36" s="128">
        <v>758.2</v>
      </c>
      <c r="H36" s="75"/>
      <c r="I36" s="75"/>
      <c r="J36" s="75">
        <v>913.82</v>
      </c>
      <c r="K36" s="23">
        <f>F36+G36+H36+I36-J36</f>
        <v>236.54000000000008</v>
      </c>
      <c r="L36" s="100">
        <v>291.03</v>
      </c>
      <c r="M36" s="128">
        <v>40.7</v>
      </c>
      <c r="N36" s="75"/>
      <c r="O36" s="23">
        <f>L36+M36-N36</f>
        <v>331.72999999999996</v>
      </c>
    </row>
    <row r="37" spans="1:15" ht="12.75">
      <c r="A37" s="87" t="s">
        <v>20</v>
      </c>
      <c r="B37" s="100">
        <v>486</v>
      </c>
      <c r="C37" s="128">
        <v>79</v>
      </c>
      <c r="D37" s="75">
        <v>16</v>
      </c>
      <c r="E37" s="23">
        <f aca="true" t="shared" si="7" ref="E37:E54">B37+C37-D37</f>
        <v>549</v>
      </c>
      <c r="F37" s="100">
        <v>769</v>
      </c>
      <c r="G37" s="128">
        <v>2028</v>
      </c>
      <c r="H37" s="75">
        <v>389</v>
      </c>
      <c r="I37" s="75"/>
      <c r="J37" s="75">
        <v>2123</v>
      </c>
      <c r="K37" s="23">
        <f aca="true" t="shared" si="8" ref="K37:K53">F37+G37+H37+I37-J37</f>
        <v>1063</v>
      </c>
      <c r="L37" s="100">
        <v>160</v>
      </c>
      <c r="M37" s="128"/>
      <c r="N37" s="75"/>
      <c r="O37" s="23">
        <f aca="true" t="shared" si="9" ref="O37:O53">L37+M37-N37</f>
        <v>160</v>
      </c>
    </row>
    <row r="38" spans="1:15" ht="12.75">
      <c r="A38" s="88" t="s">
        <v>66</v>
      </c>
      <c r="B38" s="100">
        <v>766</v>
      </c>
      <c r="C38" s="128">
        <v>199.12</v>
      </c>
      <c r="D38" s="75">
        <v>327.66</v>
      </c>
      <c r="E38" s="23">
        <f t="shared" si="7"/>
        <v>637.46</v>
      </c>
      <c r="F38" s="100">
        <v>1436.79</v>
      </c>
      <c r="G38" s="128">
        <v>1423.52</v>
      </c>
      <c r="H38" s="75">
        <v>169.83</v>
      </c>
      <c r="I38" s="75"/>
      <c r="J38" s="75">
        <v>2441.55</v>
      </c>
      <c r="K38" s="23">
        <f t="shared" si="8"/>
        <v>588.5899999999997</v>
      </c>
      <c r="L38" s="100"/>
      <c r="M38" s="128"/>
      <c r="N38" s="75"/>
      <c r="O38" s="23">
        <f t="shared" si="9"/>
        <v>0</v>
      </c>
    </row>
    <row r="39" spans="1:15" ht="12.75">
      <c r="A39" s="87" t="s">
        <v>56</v>
      </c>
      <c r="B39" s="100">
        <v>2337.18</v>
      </c>
      <c r="C39" s="128">
        <v>728.69</v>
      </c>
      <c r="D39" s="75">
        <v>1093.72</v>
      </c>
      <c r="E39" s="23">
        <f t="shared" si="7"/>
        <v>1972.1499999999999</v>
      </c>
      <c r="F39" s="100">
        <v>2498.03</v>
      </c>
      <c r="G39" s="128">
        <v>4598.61</v>
      </c>
      <c r="H39" s="75"/>
      <c r="I39" s="75">
        <v>594.71</v>
      </c>
      <c r="J39" s="75">
        <v>6216.34</v>
      </c>
      <c r="K39" s="23">
        <f t="shared" si="8"/>
        <v>1475.0099999999993</v>
      </c>
      <c r="L39" s="100">
        <v>238.79</v>
      </c>
      <c r="M39" s="128"/>
      <c r="N39" s="75"/>
      <c r="O39" s="23">
        <f t="shared" si="9"/>
        <v>238.79</v>
      </c>
    </row>
    <row r="40" spans="1:15" ht="12.75">
      <c r="A40" s="87" t="s">
        <v>21</v>
      </c>
      <c r="B40" s="100">
        <v>241.84</v>
      </c>
      <c r="C40" s="128">
        <v>57.35</v>
      </c>
      <c r="D40" s="75">
        <v>61.02</v>
      </c>
      <c r="E40" s="23">
        <f t="shared" si="7"/>
        <v>238.17</v>
      </c>
      <c r="F40" s="100">
        <v>93.56</v>
      </c>
      <c r="G40" s="128">
        <v>566.66</v>
      </c>
      <c r="H40" s="75">
        <v>99.48</v>
      </c>
      <c r="I40" s="75"/>
      <c r="J40" s="75">
        <v>537.48</v>
      </c>
      <c r="K40" s="23">
        <f t="shared" si="8"/>
        <v>222.22000000000003</v>
      </c>
      <c r="L40" s="100">
        <v>77.18</v>
      </c>
      <c r="M40" s="128">
        <v>2</v>
      </c>
      <c r="N40" s="75"/>
      <c r="O40" s="23">
        <f t="shared" si="9"/>
        <v>79.18</v>
      </c>
    </row>
    <row r="41" spans="1:15" ht="13.5" thickBot="1">
      <c r="A41" s="187" t="s">
        <v>57</v>
      </c>
      <c r="B41" s="188">
        <v>268.63</v>
      </c>
      <c r="C41" s="189">
        <v>116.08</v>
      </c>
      <c r="D41" s="190">
        <v>145.24</v>
      </c>
      <c r="E41" s="188">
        <f t="shared" si="7"/>
        <v>239.46999999999997</v>
      </c>
      <c r="F41" s="188">
        <v>459.17</v>
      </c>
      <c r="G41" s="189">
        <v>1989.67</v>
      </c>
      <c r="H41" s="190">
        <v>745.97</v>
      </c>
      <c r="I41" s="190">
        <v>100</v>
      </c>
      <c r="J41" s="190">
        <v>2936.16</v>
      </c>
      <c r="K41" s="188">
        <f t="shared" si="8"/>
        <v>358.65000000000055</v>
      </c>
      <c r="L41" s="188">
        <v>915.91</v>
      </c>
      <c r="M41" s="189"/>
      <c r="N41" s="191"/>
      <c r="O41" s="188">
        <f t="shared" si="9"/>
        <v>915.91</v>
      </c>
    </row>
    <row r="42" spans="1:15" ht="12.75">
      <c r="A42" s="87" t="s">
        <v>29</v>
      </c>
      <c r="B42" s="99">
        <v>1584.87</v>
      </c>
      <c r="C42" s="127">
        <v>69.32</v>
      </c>
      <c r="D42" s="76">
        <v>25.49</v>
      </c>
      <c r="E42" s="22">
        <f t="shared" si="7"/>
        <v>1628.6999999999998</v>
      </c>
      <c r="F42" s="99">
        <v>389.78</v>
      </c>
      <c r="G42" s="127">
        <v>428.21</v>
      </c>
      <c r="H42" s="76"/>
      <c r="I42" s="76"/>
      <c r="J42" s="76">
        <v>369</v>
      </c>
      <c r="K42" s="22">
        <f t="shared" si="8"/>
        <v>448.99</v>
      </c>
      <c r="L42" s="99">
        <v>468.34</v>
      </c>
      <c r="M42" s="127">
        <v>10</v>
      </c>
      <c r="N42" s="76"/>
      <c r="O42" s="22">
        <f t="shared" si="9"/>
        <v>478.34</v>
      </c>
    </row>
    <row r="43" spans="1:15" ht="12.75">
      <c r="A43" s="87" t="s">
        <v>22</v>
      </c>
      <c r="B43" s="23">
        <v>260.28</v>
      </c>
      <c r="C43" s="129">
        <v>43.41</v>
      </c>
      <c r="D43" s="10">
        <v>4.04</v>
      </c>
      <c r="E43" s="22">
        <f t="shared" si="7"/>
        <v>299.6499999999999</v>
      </c>
      <c r="F43" s="23">
        <v>13.45</v>
      </c>
      <c r="G43" s="129">
        <v>1097.71</v>
      </c>
      <c r="H43" s="10"/>
      <c r="I43" s="10"/>
      <c r="J43" s="10">
        <v>981.9</v>
      </c>
      <c r="K43" s="22">
        <f t="shared" si="8"/>
        <v>129.2600000000001</v>
      </c>
      <c r="L43" s="23"/>
      <c r="M43" s="129"/>
      <c r="N43" s="75"/>
      <c r="O43" s="22">
        <f t="shared" si="9"/>
        <v>0</v>
      </c>
    </row>
    <row r="44" spans="1:15" ht="12.75">
      <c r="A44" s="87" t="s">
        <v>41</v>
      </c>
      <c r="B44" s="101">
        <v>560.1</v>
      </c>
      <c r="C44" s="130">
        <v>74.99</v>
      </c>
      <c r="D44" s="63">
        <v>14.34</v>
      </c>
      <c r="E44" s="23">
        <f t="shared" si="7"/>
        <v>620.75</v>
      </c>
      <c r="F44" s="101">
        <v>91.09</v>
      </c>
      <c r="G44" s="130">
        <v>450.55</v>
      </c>
      <c r="H44" s="63">
        <v>361.98</v>
      </c>
      <c r="I44" s="63"/>
      <c r="J44" s="63">
        <v>631.84</v>
      </c>
      <c r="K44" s="23">
        <f t="shared" si="8"/>
        <v>271.78</v>
      </c>
      <c r="L44" s="101">
        <v>230.03</v>
      </c>
      <c r="M44" s="130">
        <v>20</v>
      </c>
      <c r="N44" s="75"/>
      <c r="O44" s="23">
        <f t="shared" si="9"/>
        <v>250.03</v>
      </c>
    </row>
    <row r="45" spans="1:15" ht="12.75">
      <c r="A45" s="87" t="s">
        <v>42</v>
      </c>
      <c r="B45" s="100">
        <v>1379</v>
      </c>
      <c r="C45" s="131">
        <v>529</v>
      </c>
      <c r="D45" s="126">
        <v>227</v>
      </c>
      <c r="E45" s="23">
        <f t="shared" si="7"/>
        <v>1681</v>
      </c>
      <c r="F45" s="100">
        <v>968</v>
      </c>
      <c r="G45" s="128">
        <v>1245</v>
      </c>
      <c r="H45" s="75"/>
      <c r="I45" s="75"/>
      <c r="J45" s="75">
        <v>1319</v>
      </c>
      <c r="K45" s="23">
        <f t="shared" si="8"/>
        <v>894</v>
      </c>
      <c r="L45" s="100">
        <v>318</v>
      </c>
      <c r="M45" s="128"/>
      <c r="N45" s="75"/>
      <c r="O45" s="23">
        <f t="shared" si="9"/>
        <v>318</v>
      </c>
    </row>
    <row r="46" spans="1:15" ht="12.75">
      <c r="A46" s="87" t="s">
        <v>31</v>
      </c>
      <c r="B46" s="23">
        <v>1781</v>
      </c>
      <c r="C46" s="129">
        <v>13</v>
      </c>
      <c r="D46" s="10"/>
      <c r="E46" s="23">
        <f>B46+C46-D46</f>
        <v>1794</v>
      </c>
      <c r="F46" s="23">
        <v>859</v>
      </c>
      <c r="G46" s="129">
        <v>1135</v>
      </c>
      <c r="H46" s="10"/>
      <c r="I46" s="10">
        <v>1258</v>
      </c>
      <c r="J46" s="10">
        <v>2221</v>
      </c>
      <c r="K46" s="23">
        <f t="shared" si="8"/>
        <v>1031</v>
      </c>
      <c r="L46" s="23">
        <v>48</v>
      </c>
      <c r="M46" s="129"/>
      <c r="N46" s="75"/>
      <c r="O46" s="23">
        <f t="shared" si="9"/>
        <v>48</v>
      </c>
    </row>
    <row r="47" spans="1:15" ht="12.75">
      <c r="A47" s="87" t="s">
        <v>58</v>
      </c>
      <c r="B47" s="100">
        <v>1070.972</v>
      </c>
      <c r="C47" s="128">
        <v>153.442</v>
      </c>
      <c r="D47" s="75">
        <v>1.6</v>
      </c>
      <c r="E47" s="23">
        <f t="shared" si="7"/>
        <v>1222.814</v>
      </c>
      <c r="F47" s="100">
        <v>339.031</v>
      </c>
      <c r="G47" s="128">
        <v>1055.429</v>
      </c>
      <c r="H47" s="75"/>
      <c r="I47" s="75"/>
      <c r="J47" s="75">
        <v>1223.558</v>
      </c>
      <c r="K47" s="23">
        <f t="shared" si="8"/>
        <v>170.90200000000004</v>
      </c>
      <c r="L47" s="100">
        <v>468.521</v>
      </c>
      <c r="M47" s="128"/>
      <c r="N47" s="75">
        <v>460</v>
      </c>
      <c r="O47" s="23">
        <f t="shared" si="9"/>
        <v>8.521000000000015</v>
      </c>
    </row>
    <row r="48" spans="1:15" ht="12.75">
      <c r="A48" s="87" t="s">
        <v>59</v>
      </c>
      <c r="B48" s="100">
        <v>693.42</v>
      </c>
      <c r="C48" s="128">
        <v>8.85</v>
      </c>
      <c r="D48" s="75">
        <v>12.16</v>
      </c>
      <c r="E48" s="23">
        <f t="shared" si="7"/>
        <v>690.11</v>
      </c>
      <c r="F48" s="100">
        <v>441.86</v>
      </c>
      <c r="G48" s="128">
        <v>2310.06</v>
      </c>
      <c r="H48" s="75">
        <v>967.62</v>
      </c>
      <c r="I48" s="75"/>
      <c r="J48" s="75">
        <v>2970.47</v>
      </c>
      <c r="K48" s="23">
        <f t="shared" si="8"/>
        <v>749.0700000000002</v>
      </c>
      <c r="L48" s="100">
        <v>1.98</v>
      </c>
      <c r="M48" s="128"/>
      <c r="N48" s="75"/>
      <c r="O48" s="23">
        <f t="shared" si="9"/>
        <v>1.98</v>
      </c>
    </row>
    <row r="49" spans="1:15" ht="12.75">
      <c r="A49" s="87" t="s">
        <v>27</v>
      </c>
      <c r="B49" s="23">
        <v>771</v>
      </c>
      <c r="C49" s="129">
        <v>398</v>
      </c>
      <c r="D49" s="10">
        <v>171</v>
      </c>
      <c r="E49" s="23">
        <f t="shared" si="7"/>
        <v>998</v>
      </c>
      <c r="F49" s="23">
        <v>2475</v>
      </c>
      <c r="G49" s="129">
        <v>2060</v>
      </c>
      <c r="H49" s="10"/>
      <c r="I49" s="10"/>
      <c r="J49" s="10">
        <v>1705</v>
      </c>
      <c r="K49" s="23">
        <f t="shared" si="8"/>
        <v>2830</v>
      </c>
      <c r="L49" s="23">
        <v>205</v>
      </c>
      <c r="M49" s="129">
        <v>35</v>
      </c>
      <c r="N49" s="75"/>
      <c r="O49" s="23">
        <f t="shared" si="9"/>
        <v>240</v>
      </c>
    </row>
    <row r="50" spans="1:15" ht="12.75">
      <c r="A50" s="87" t="s">
        <v>60</v>
      </c>
      <c r="B50" s="100">
        <v>2472.41</v>
      </c>
      <c r="C50" s="128">
        <v>46.81</v>
      </c>
      <c r="D50" s="75">
        <v>9.9</v>
      </c>
      <c r="E50" s="23">
        <f t="shared" si="7"/>
        <v>2509.3199999999997</v>
      </c>
      <c r="F50" s="100">
        <v>2571.29</v>
      </c>
      <c r="G50" s="128">
        <v>2330.51</v>
      </c>
      <c r="H50" s="75"/>
      <c r="I50" s="75"/>
      <c r="J50" s="75">
        <v>2904.33</v>
      </c>
      <c r="K50" s="23">
        <f t="shared" si="8"/>
        <v>1997.4700000000003</v>
      </c>
      <c r="L50" s="100">
        <v>58.63</v>
      </c>
      <c r="M50" s="128">
        <v>11.24</v>
      </c>
      <c r="N50" s="75"/>
      <c r="O50" s="23">
        <f t="shared" si="9"/>
        <v>69.87</v>
      </c>
    </row>
    <row r="51" spans="1:15" ht="12.75">
      <c r="A51" s="87" t="s">
        <v>61</v>
      </c>
      <c r="B51" s="100">
        <v>2193.22</v>
      </c>
      <c r="C51" s="128">
        <v>37.22</v>
      </c>
      <c r="D51" s="75">
        <v>246.32</v>
      </c>
      <c r="E51" s="23">
        <f t="shared" si="7"/>
        <v>1984.1199999999997</v>
      </c>
      <c r="F51" s="100">
        <v>720.72</v>
      </c>
      <c r="G51" s="128">
        <v>1168.89</v>
      </c>
      <c r="H51" s="75"/>
      <c r="I51" s="75"/>
      <c r="J51" s="75">
        <v>1163.73</v>
      </c>
      <c r="K51" s="23">
        <f t="shared" si="8"/>
        <v>725.8800000000001</v>
      </c>
      <c r="L51" s="100">
        <v>317.19</v>
      </c>
      <c r="M51" s="128"/>
      <c r="N51" s="75"/>
      <c r="O51" s="23">
        <f t="shared" si="9"/>
        <v>317.19</v>
      </c>
    </row>
    <row r="52" spans="1:15" ht="12.75">
      <c r="A52" s="87" t="s">
        <v>62</v>
      </c>
      <c r="B52" s="100">
        <v>912</v>
      </c>
      <c r="C52" s="128">
        <v>112</v>
      </c>
      <c r="D52" s="75">
        <v>69</v>
      </c>
      <c r="E52" s="23">
        <f t="shared" si="7"/>
        <v>955</v>
      </c>
      <c r="F52" s="100">
        <v>1466</v>
      </c>
      <c r="G52" s="128">
        <v>2394</v>
      </c>
      <c r="H52" s="75"/>
      <c r="I52" s="75"/>
      <c r="J52" s="75">
        <v>1893</v>
      </c>
      <c r="K52" s="23">
        <f t="shared" si="8"/>
        <v>1967</v>
      </c>
      <c r="L52" s="100">
        <v>410</v>
      </c>
      <c r="M52" s="128"/>
      <c r="N52" s="75"/>
      <c r="O52" s="23">
        <f t="shared" si="9"/>
        <v>410</v>
      </c>
    </row>
    <row r="53" spans="1:15" ht="12.75">
      <c r="A53" s="87" t="s">
        <v>28</v>
      </c>
      <c r="B53" s="23">
        <v>732.3</v>
      </c>
      <c r="C53" s="129">
        <v>60.04</v>
      </c>
      <c r="D53" s="10"/>
      <c r="E53" s="23">
        <f t="shared" si="7"/>
        <v>792.3399999999999</v>
      </c>
      <c r="F53" s="23">
        <v>1937.44</v>
      </c>
      <c r="G53" s="129">
        <v>3489.52</v>
      </c>
      <c r="H53" s="10"/>
      <c r="I53" s="10"/>
      <c r="J53" s="10">
        <v>3187.05</v>
      </c>
      <c r="K53" s="23">
        <f t="shared" si="8"/>
        <v>2239.91</v>
      </c>
      <c r="L53" s="23">
        <v>0.66</v>
      </c>
      <c r="M53" s="129">
        <v>0.16</v>
      </c>
      <c r="N53" s="75"/>
      <c r="O53" s="23">
        <f t="shared" si="9"/>
        <v>0.8200000000000001</v>
      </c>
    </row>
    <row r="54" spans="1:15" ht="12.75">
      <c r="A54" s="87" t="s">
        <v>63</v>
      </c>
      <c r="B54" s="100">
        <v>1087.78</v>
      </c>
      <c r="C54" s="128">
        <v>65.11</v>
      </c>
      <c r="D54" s="75">
        <v>18.84</v>
      </c>
      <c r="E54" s="23">
        <f t="shared" si="7"/>
        <v>1134.05</v>
      </c>
      <c r="F54" s="100">
        <v>245.29</v>
      </c>
      <c r="G54" s="128">
        <v>2265.78</v>
      </c>
      <c r="H54" s="75"/>
      <c r="I54" s="75"/>
      <c r="J54" s="75">
        <v>1764.98</v>
      </c>
      <c r="K54" s="23">
        <f>F54+G54+H54+I54-J54</f>
        <v>746.0900000000001</v>
      </c>
      <c r="L54" s="100">
        <v>1702.32</v>
      </c>
      <c r="M54" s="128">
        <v>33.08</v>
      </c>
      <c r="N54" s="75"/>
      <c r="O54" s="23">
        <f>L54+M54-N54</f>
        <v>1735.3999999999999</v>
      </c>
    </row>
    <row r="55" spans="1:15" ht="12.75">
      <c r="A55" s="87" t="s">
        <v>23</v>
      </c>
      <c r="B55" s="100">
        <v>244.2</v>
      </c>
      <c r="C55" s="128">
        <v>31.73</v>
      </c>
      <c r="D55" s="75">
        <v>20.03</v>
      </c>
      <c r="E55" s="23">
        <f>B55+C55-D55</f>
        <v>255.9</v>
      </c>
      <c r="F55" s="100">
        <v>204.91</v>
      </c>
      <c r="G55" s="128">
        <v>427.3</v>
      </c>
      <c r="H55" s="75">
        <v>396.2</v>
      </c>
      <c r="I55" s="75"/>
      <c r="J55" s="75">
        <v>669.1</v>
      </c>
      <c r="K55" s="23">
        <f>F55+G55+H55+I55-J55</f>
        <v>359.31000000000006</v>
      </c>
      <c r="L55" s="100">
        <v>66.59</v>
      </c>
      <c r="M55" s="128">
        <v>54</v>
      </c>
      <c r="N55" s="75"/>
      <c r="O55" s="28">
        <f>L55+M55-N55</f>
        <v>120.59</v>
      </c>
    </row>
    <row r="56" spans="1:15" ht="12.75">
      <c r="A56" s="87" t="s">
        <v>24</v>
      </c>
      <c r="B56" s="90">
        <v>601</v>
      </c>
      <c r="C56" s="132">
        <v>200</v>
      </c>
      <c r="D56" s="81">
        <v>101</v>
      </c>
      <c r="E56" s="23">
        <f>B56+C56-D56</f>
        <v>700</v>
      </c>
      <c r="F56" s="90">
        <v>360</v>
      </c>
      <c r="G56" s="132">
        <v>1044</v>
      </c>
      <c r="H56" s="81">
        <v>318</v>
      </c>
      <c r="I56" s="81"/>
      <c r="J56" s="81">
        <v>1131</v>
      </c>
      <c r="K56" s="23">
        <f>F56+G56+H56+I56-J56</f>
        <v>591</v>
      </c>
      <c r="L56" s="90">
        <v>550</v>
      </c>
      <c r="M56" s="132"/>
      <c r="N56" s="81"/>
      <c r="O56" s="23">
        <f>L56+M56-N56</f>
        <v>550</v>
      </c>
    </row>
    <row r="57" spans="1:15" ht="12.75">
      <c r="A57" s="87" t="s">
        <v>43</v>
      </c>
      <c r="B57" s="100">
        <v>1142</v>
      </c>
      <c r="C57" s="128">
        <v>53</v>
      </c>
      <c r="D57" s="75">
        <v>423</v>
      </c>
      <c r="E57" s="23">
        <f>B57+C57-D57</f>
        <v>772</v>
      </c>
      <c r="F57" s="100">
        <v>559</v>
      </c>
      <c r="G57" s="128">
        <v>1457</v>
      </c>
      <c r="H57" s="75"/>
      <c r="I57" s="75"/>
      <c r="J57" s="75">
        <v>1404</v>
      </c>
      <c r="K57" s="23">
        <f>F57+G57+H57+I57-J57</f>
        <v>612</v>
      </c>
      <c r="L57" s="100">
        <v>590</v>
      </c>
      <c r="M57" s="128"/>
      <c r="N57" s="75"/>
      <c r="O57" s="23">
        <f>L57+M57-N57</f>
        <v>590</v>
      </c>
    </row>
    <row r="58" spans="1:15" ht="12.75">
      <c r="A58" s="87" t="s">
        <v>64</v>
      </c>
      <c r="B58" s="100">
        <v>493</v>
      </c>
      <c r="C58" s="128">
        <v>41</v>
      </c>
      <c r="D58" s="75"/>
      <c r="E58" s="23">
        <f>B58+C58-D58</f>
        <v>534</v>
      </c>
      <c r="F58" s="100">
        <v>1135</v>
      </c>
      <c r="G58" s="128">
        <v>1468</v>
      </c>
      <c r="H58" s="75"/>
      <c r="I58" s="75"/>
      <c r="J58" s="75">
        <v>1283</v>
      </c>
      <c r="K58" s="23">
        <f>F58+G58+H58+I58-J58</f>
        <v>1320</v>
      </c>
      <c r="L58" s="100">
        <v>387</v>
      </c>
      <c r="M58" s="128">
        <v>30</v>
      </c>
      <c r="N58" s="82"/>
      <c r="O58" s="23">
        <f>L58+M58-N58</f>
        <v>417</v>
      </c>
    </row>
    <row r="59" spans="1:15" ht="17.25" customHeight="1" thickBot="1">
      <c r="A59" s="89" t="s">
        <v>12</v>
      </c>
      <c r="B59" s="24">
        <f>SUM(B35:B58)</f>
        <v>23197.052</v>
      </c>
      <c r="C59" s="44">
        <f>SUM(C35:C58)</f>
        <v>3306.8519999999994</v>
      </c>
      <c r="D59" s="35">
        <f>SUM(D35:D58)</f>
        <v>3099.3000000000006</v>
      </c>
      <c r="E59" s="24">
        <f>SUM(E35:E58)</f>
        <v>23404.604000000003</v>
      </c>
      <c r="F59" s="24">
        <f>SUM(F35:F58)</f>
        <v>20872.570999999996</v>
      </c>
      <c r="G59" s="44">
        <f aca="true" t="shared" si="10" ref="G59:O59">SUM(G35:G58)</f>
        <v>38561.619000000006</v>
      </c>
      <c r="H59" s="15">
        <f t="shared" si="10"/>
        <v>3580.08</v>
      </c>
      <c r="I59" s="15">
        <f t="shared" si="10"/>
        <v>1952.71</v>
      </c>
      <c r="J59" s="53">
        <f t="shared" si="10"/>
        <v>43289.308000000005</v>
      </c>
      <c r="K59" s="24">
        <f t="shared" si="10"/>
        <v>21677.672000000002</v>
      </c>
      <c r="L59" s="24">
        <f t="shared" si="10"/>
        <v>7514.171</v>
      </c>
      <c r="M59" s="44">
        <f t="shared" si="10"/>
        <v>276.18</v>
      </c>
      <c r="N59" s="35">
        <f t="shared" si="10"/>
        <v>460</v>
      </c>
      <c r="O59" s="24">
        <f t="shared" si="10"/>
        <v>7330.351000000001</v>
      </c>
    </row>
    <row r="60" spans="1:15" ht="12.75">
      <c r="A60" s="59" t="s">
        <v>26</v>
      </c>
      <c r="B60" s="66"/>
      <c r="C60" s="67"/>
      <c r="D60" s="68"/>
      <c r="E60" s="66"/>
      <c r="F60" s="66"/>
      <c r="G60" s="67"/>
      <c r="H60" s="69"/>
      <c r="I60" s="69"/>
      <c r="J60" s="70"/>
      <c r="K60" s="66"/>
      <c r="L60" s="66"/>
      <c r="M60" s="67"/>
      <c r="N60" s="68"/>
      <c r="O60" s="66"/>
    </row>
    <row r="61" spans="1:15" ht="12.75" customHeight="1">
      <c r="A61" s="153" t="s">
        <v>85</v>
      </c>
      <c r="B61" s="142">
        <v>774.7135800000001</v>
      </c>
      <c r="C61" s="140">
        <v>664.89721</v>
      </c>
      <c r="D61" s="138">
        <v>855.2993999999999</v>
      </c>
      <c r="E61" s="71">
        <f>B61+C61-D61</f>
        <v>584.3113900000003</v>
      </c>
      <c r="F61" s="149">
        <v>131.61454</v>
      </c>
      <c r="G61" s="144">
        <v>461.0152</v>
      </c>
      <c r="H61" s="139"/>
      <c r="I61" s="139"/>
      <c r="J61" s="139">
        <v>587.88</v>
      </c>
      <c r="K61" s="71">
        <f>F61+G61+H61+I61-J61</f>
        <v>4.749739999999974</v>
      </c>
      <c r="L61" s="149">
        <v>631.676</v>
      </c>
      <c r="M61" s="144">
        <v>18.324</v>
      </c>
      <c r="N61" s="139">
        <v>199.934</v>
      </c>
      <c r="O61" s="72">
        <f>L61+M61-N61</f>
        <v>450.06600000000003</v>
      </c>
    </row>
    <row r="62" spans="1:15" ht="12.75" customHeight="1">
      <c r="A62" s="13" t="s">
        <v>86</v>
      </c>
      <c r="B62" s="143">
        <v>1801.66615</v>
      </c>
      <c r="C62" s="141">
        <v>832.3350599999999</v>
      </c>
      <c r="D62" s="134">
        <v>730.70886</v>
      </c>
      <c r="E62" s="73">
        <f aca="true" t="shared" si="11" ref="E62:E125">B62+C62-D62</f>
        <v>1903.29235</v>
      </c>
      <c r="F62" s="150">
        <v>245.27715</v>
      </c>
      <c r="G62" s="145">
        <v>489.09652</v>
      </c>
      <c r="H62" s="133">
        <v>95.26</v>
      </c>
      <c r="I62" s="133"/>
      <c r="J62" s="133">
        <v>524.11</v>
      </c>
      <c r="K62" s="73">
        <f aca="true" t="shared" si="12" ref="K62:K125">F62+G62+H62+I62-J62</f>
        <v>305.5236699999999</v>
      </c>
      <c r="L62" s="150">
        <v>387.47834</v>
      </c>
      <c r="M62" s="145">
        <v>79.99966</v>
      </c>
      <c r="N62" s="133">
        <v>9.831</v>
      </c>
      <c r="O62" s="74">
        <f aca="true" t="shared" si="13" ref="O62:O125">L62+M62-N62</f>
        <v>457.647</v>
      </c>
    </row>
    <row r="63" spans="1:15" ht="12.75" customHeight="1">
      <c r="A63" s="13" t="s">
        <v>87</v>
      </c>
      <c r="B63" s="143">
        <v>660.76124</v>
      </c>
      <c r="C63" s="141">
        <v>1227.3849500000001</v>
      </c>
      <c r="D63" s="134">
        <v>220.00164</v>
      </c>
      <c r="E63" s="73">
        <f t="shared" si="11"/>
        <v>1668.1445500000002</v>
      </c>
      <c r="F63" s="150">
        <v>862.00794</v>
      </c>
      <c r="G63" s="145">
        <v>376.28060999999997</v>
      </c>
      <c r="H63" s="133"/>
      <c r="I63" s="133">
        <v>199.47164</v>
      </c>
      <c r="J63" s="133">
        <v>282.37</v>
      </c>
      <c r="K63" s="73">
        <f t="shared" si="12"/>
        <v>1155.39019</v>
      </c>
      <c r="L63" s="150">
        <v>63.667</v>
      </c>
      <c r="M63" s="145">
        <v>22</v>
      </c>
      <c r="N63" s="133"/>
      <c r="O63" s="74">
        <f t="shared" si="13"/>
        <v>85.667</v>
      </c>
    </row>
    <row r="64" spans="1:15" ht="12.75" customHeight="1">
      <c r="A64" s="13" t="s">
        <v>88</v>
      </c>
      <c r="B64" s="143">
        <v>1309.4528300000002</v>
      </c>
      <c r="C64" s="141">
        <v>1731.92378</v>
      </c>
      <c r="D64" s="134">
        <v>900.5374300000001</v>
      </c>
      <c r="E64" s="73">
        <f t="shared" si="11"/>
        <v>2140.83918</v>
      </c>
      <c r="F64" s="150">
        <v>768.4245999999999</v>
      </c>
      <c r="G64" s="145">
        <v>1587.02368</v>
      </c>
      <c r="H64" s="133"/>
      <c r="I64" s="133"/>
      <c r="J64" s="133">
        <v>1352.123</v>
      </c>
      <c r="K64" s="73">
        <f t="shared" si="12"/>
        <v>1003.32528</v>
      </c>
      <c r="L64" s="150">
        <v>320</v>
      </c>
      <c r="M64" s="145">
        <v>4.8</v>
      </c>
      <c r="N64" s="133"/>
      <c r="O64" s="74">
        <f t="shared" si="13"/>
        <v>324.8</v>
      </c>
    </row>
    <row r="65" spans="1:15" ht="12.75" customHeight="1">
      <c r="A65" s="13" t="s">
        <v>89</v>
      </c>
      <c r="B65" s="143">
        <v>1338.4406299999998</v>
      </c>
      <c r="C65" s="141">
        <v>6.57216</v>
      </c>
      <c r="D65" s="134">
        <v>729.2719599999999</v>
      </c>
      <c r="E65" s="73">
        <f t="shared" si="11"/>
        <v>615.7408299999998</v>
      </c>
      <c r="F65" s="150">
        <v>1730.88113</v>
      </c>
      <c r="G65" s="146">
        <v>649.5393399999999</v>
      </c>
      <c r="H65" s="133">
        <v>1809.819</v>
      </c>
      <c r="I65" s="133"/>
      <c r="J65" s="133">
        <v>2396.45509</v>
      </c>
      <c r="K65" s="73">
        <f t="shared" si="12"/>
        <v>1793.7843800000005</v>
      </c>
      <c r="L65" s="150">
        <v>81.552</v>
      </c>
      <c r="M65" s="145"/>
      <c r="N65" s="133">
        <v>19.449</v>
      </c>
      <c r="O65" s="74">
        <f t="shared" si="13"/>
        <v>62.10300000000001</v>
      </c>
    </row>
    <row r="66" spans="1:15" ht="12.75" customHeight="1">
      <c r="A66" s="13" t="s">
        <v>90</v>
      </c>
      <c r="B66" s="143">
        <v>6651.525820000001</v>
      </c>
      <c r="C66" s="141">
        <v>7577.36868</v>
      </c>
      <c r="D66" s="134">
        <v>6544.8008899999995</v>
      </c>
      <c r="E66" s="73">
        <f t="shared" si="11"/>
        <v>7684.093610000001</v>
      </c>
      <c r="F66" s="150">
        <v>2446.87612</v>
      </c>
      <c r="G66" s="145">
        <v>1850.78</v>
      </c>
      <c r="H66" s="133">
        <v>162.44872</v>
      </c>
      <c r="I66" s="133"/>
      <c r="J66" s="133">
        <v>3128.55211</v>
      </c>
      <c r="K66" s="73">
        <f t="shared" si="12"/>
        <v>1331.5527299999999</v>
      </c>
      <c r="L66" s="150">
        <v>302.733</v>
      </c>
      <c r="M66" s="145">
        <v>47.267</v>
      </c>
      <c r="N66" s="133">
        <v>0.19</v>
      </c>
      <c r="O66" s="74">
        <f t="shared" si="13"/>
        <v>349.81</v>
      </c>
    </row>
    <row r="67" spans="1:15" ht="12.75" customHeight="1">
      <c r="A67" s="13" t="s">
        <v>91</v>
      </c>
      <c r="B67" s="143">
        <v>3546.4295100000004</v>
      </c>
      <c r="C67" s="141">
        <v>2313.02745</v>
      </c>
      <c r="D67" s="134">
        <v>2986.33669</v>
      </c>
      <c r="E67" s="73">
        <f t="shared" si="11"/>
        <v>2873.1202700000003</v>
      </c>
      <c r="F67" s="150">
        <v>2178.2308700000003</v>
      </c>
      <c r="G67" s="145">
        <v>1890.60766</v>
      </c>
      <c r="H67" s="133">
        <v>16998.50932</v>
      </c>
      <c r="I67" s="133"/>
      <c r="J67" s="133">
        <v>18735.83993</v>
      </c>
      <c r="K67" s="73">
        <f t="shared" si="12"/>
        <v>2331.5079200000037</v>
      </c>
      <c r="L67" s="150">
        <v>394.24806</v>
      </c>
      <c r="M67" s="145"/>
      <c r="N67" s="133">
        <v>5</v>
      </c>
      <c r="O67" s="74">
        <f t="shared" si="13"/>
        <v>389.24806</v>
      </c>
    </row>
    <row r="68" spans="1:15" ht="12.75" customHeight="1">
      <c r="A68" s="13" t="s">
        <v>92</v>
      </c>
      <c r="B68" s="143">
        <v>2663.55316</v>
      </c>
      <c r="C68" s="141">
        <v>2200.33184</v>
      </c>
      <c r="D68" s="134">
        <v>2726.36547</v>
      </c>
      <c r="E68" s="73">
        <f t="shared" si="11"/>
        <v>2137.51953</v>
      </c>
      <c r="F68" s="150">
        <v>327.38119</v>
      </c>
      <c r="G68" s="145">
        <v>1386.8231</v>
      </c>
      <c r="H68" s="133">
        <v>289.36341999999996</v>
      </c>
      <c r="I68" s="133">
        <v>195.5</v>
      </c>
      <c r="J68" s="133">
        <v>1972.77311</v>
      </c>
      <c r="K68" s="73">
        <f t="shared" si="12"/>
        <v>226.29460000000017</v>
      </c>
      <c r="L68" s="150">
        <v>150</v>
      </c>
      <c r="M68" s="145">
        <v>50</v>
      </c>
      <c r="N68" s="133"/>
      <c r="O68" s="74">
        <f t="shared" si="13"/>
        <v>200</v>
      </c>
    </row>
    <row r="69" spans="1:15" ht="12.75" customHeight="1">
      <c r="A69" s="13" t="s">
        <v>93</v>
      </c>
      <c r="B69" s="143">
        <v>277.59477999999996</v>
      </c>
      <c r="C69" s="141">
        <v>976.4744000000001</v>
      </c>
      <c r="D69" s="134">
        <v>318.19282</v>
      </c>
      <c r="E69" s="73">
        <f t="shared" si="11"/>
        <v>935.87636</v>
      </c>
      <c r="F69" s="150">
        <v>800.63085</v>
      </c>
      <c r="G69" s="145">
        <v>1450.30727</v>
      </c>
      <c r="H69" s="133"/>
      <c r="I69" s="133"/>
      <c r="J69" s="133">
        <v>1549.808</v>
      </c>
      <c r="K69" s="73">
        <f t="shared" si="12"/>
        <v>701.1301199999998</v>
      </c>
      <c r="L69" s="150">
        <v>559.471</v>
      </c>
      <c r="M69" s="145">
        <v>2.69583</v>
      </c>
      <c r="N69" s="133"/>
      <c r="O69" s="74">
        <f t="shared" si="13"/>
        <v>562.16683</v>
      </c>
    </row>
    <row r="70" spans="1:15" ht="12.75" customHeight="1">
      <c r="A70" s="13" t="s">
        <v>94</v>
      </c>
      <c r="B70" s="143">
        <v>3.24787</v>
      </c>
      <c r="C70" s="141">
        <v>1016.3038</v>
      </c>
      <c r="D70" s="134">
        <v>127.15</v>
      </c>
      <c r="E70" s="73">
        <f t="shared" si="11"/>
        <v>892.4016700000001</v>
      </c>
      <c r="F70" s="150">
        <v>247.02715</v>
      </c>
      <c r="G70" s="145">
        <v>1363.31044</v>
      </c>
      <c r="H70" s="133">
        <v>100</v>
      </c>
      <c r="I70" s="133">
        <v>105</v>
      </c>
      <c r="J70" s="133">
        <v>1318.1131</v>
      </c>
      <c r="K70" s="73">
        <f t="shared" si="12"/>
        <v>497.22449000000006</v>
      </c>
      <c r="L70" s="150">
        <v>43</v>
      </c>
      <c r="M70" s="145">
        <v>40</v>
      </c>
      <c r="N70" s="133"/>
      <c r="O70" s="74">
        <f t="shared" si="13"/>
        <v>83</v>
      </c>
    </row>
    <row r="71" spans="1:15" ht="12.75" customHeight="1">
      <c r="A71" s="13" t="s">
        <v>95</v>
      </c>
      <c r="B71" s="143">
        <v>3884.48725</v>
      </c>
      <c r="C71" s="141">
        <v>3409.5375999999997</v>
      </c>
      <c r="D71" s="134">
        <v>3052.65602</v>
      </c>
      <c r="E71" s="73">
        <f t="shared" si="11"/>
        <v>4241.368829999999</v>
      </c>
      <c r="F71" s="150">
        <v>1737.6041200000002</v>
      </c>
      <c r="G71" s="145">
        <v>884.19096</v>
      </c>
      <c r="H71" s="133"/>
      <c r="I71" s="133"/>
      <c r="J71" s="133">
        <v>1995.9485</v>
      </c>
      <c r="K71" s="73">
        <f t="shared" si="12"/>
        <v>625.8465800000004</v>
      </c>
      <c r="L71" s="150">
        <v>338.466</v>
      </c>
      <c r="M71" s="145">
        <v>28</v>
      </c>
      <c r="N71" s="133">
        <v>4.974</v>
      </c>
      <c r="O71" s="74">
        <f t="shared" si="13"/>
        <v>361.492</v>
      </c>
    </row>
    <row r="72" spans="1:15" ht="12.75" customHeight="1">
      <c r="A72" s="13" t="s">
        <v>96</v>
      </c>
      <c r="B72" s="143">
        <v>930.74413</v>
      </c>
      <c r="C72" s="141">
        <v>2315.47082</v>
      </c>
      <c r="D72" s="134">
        <v>773.7377700000001</v>
      </c>
      <c r="E72" s="73">
        <f t="shared" si="11"/>
        <v>2472.47718</v>
      </c>
      <c r="F72" s="150">
        <v>262.39312</v>
      </c>
      <c r="G72" s="145">
        <v>831.5579</v>
      </c>
      <c r="H72" s="133"/>
      <c r="I72" s="133"/>
      <c r="J72" s="133">
        <v>767.332</v>
      </c>
      <c r="K72" s="73">
        <f t="shared" si="12"/>
        <v>326.61902</v>
      </c>
      <c r="L72" s="150">
        <v>563.8625999999999</v>
      </c>
      <c r="M72" s="145">
        <v>0.1374</v>
      </c>
      <c r="N72" s="133"/>
      <c r="O72" s="74">
        <f t="shared" si="13"/>
        <v>563.9999999999999</v>
      </c>
    </row>
    <row r="73" spans="1:15" ht="12.75" customHeight="1">
      <c r="A73" s="13" t="s">
        <v>69</v>
      </c>
      <c r="B73" s="143">
        <v>1267.25212</v>
      </c>
      <c r="C73" s="141">
        <v>988.69798</v>
      </c>
      <c r="D73" s="134">
        <v>827.39292</v>
      </c>
      <c r="E73" s="73">
        <f t="shared" si="11"/>
        <v>1428.55718</v>
      </c>
      <c r="F73" s="150">
        <v>615.94171</v>
      </c>
      <c r="G73" s="145">
        <v>1441.71644</v>
      </c>
      <c r="H73" s="133">
        <v>2762.92</v>
      </c>
      <c r="I73" s="135">
        <v>451.782</v>
      </c>
      <c r="J73" s="133">
        <v>4663.69674</v>
      </c>
      <c r="K73" s="73">
        <f t="shared" si="12"/>
        <v>608.6634099999992</v>
      </c>
      <c r="L73" s="150">
        <v>338.2</v>
      </c>
      <c r="M73" s="145"/>
      <c r="N73" s="133"/>
      <c r="O73" s="74">
        <f t="shared" si="13"/>
        <v>338.2</v>
      </c>
    </row>
    <row r="74" spans="1:15" ht="12.75" customHeight="1">
      <c r="A74" s="13" t="s">
        <v>97</v>
      </c>
      <c r="B74" s="143">
        <v>294.81301</v>
      </c>
      <c r="C74" s="141">
        <v>393.24637</v>
      </c>
      <c r="D74" s="134">
        <v>418.50046000000003</v>
      </c>
      <c r="E74" s="73">
        <f t="shared" si="11"/>
        <v>269.55892</v>
      </c>
      <c r="F74" s="150">
        <v>173.33342000000002</v>
      </c>
      <c r="G74" s="145">
        <v>595.914</v>
      </c>
      <c r="H74" s="133"/>
      <c r="I74" s="133">
        <v>330</v>
      </c>
      <c r="J74" s="133">
        <v>797.905</v>
      </c>
      <c r="K74" s="73">
        <f t="shared" si="12"/>
        <v>301.3424200000002</v>
      </c>
      <c r="L74" s="150">
        <v>170.578</v>
      </c>
      <c r="M74" s="145">
        <v>37.594</v>
      </c>
      <c r="N74" s="133"/>
      <c r="O74" s="74">
        <f t="shared" si="13"/>
        <v>208.172</v>
      </c>
    </row>
    <row r="75" spans="1:15" ht="12.75" customHeight="1">
      <c r="A75" s="13" t="s">
        <v>70</v>
      </c>
      <c r="B75" s="143">
        <v>3587.4097600000005</v>
      </c>
      <c r="C75" s="141">
        <v>4868.30977</v>
      </c>
      <c r="D75" s="134">
        <v>3066.48612</v>
      </c>
      <c r="E75" s="73">
        <f t="shared" si="11"/>
        <v>5389.233410000001</v>
      </c>
      <c r="F75" s="150">
        <v>3517.6322200000004</v>
      </c>
      <c r="G75" s="145">
        <v>860.82</v>
      </c>
      <c r="H75" s="133">
        <v>438.6</v>
      </c>
      <c r="I75" s="133"/>
      <c r="J75" s="133">
        <v>3581.46817</v>
      </c>
      <c r="K75" s="73">
        <f t="shared" si="12"/>
        <v>1235.5840500000004</v>
      </c>
      <c r="L75" s="150">
        <v>283.399</v>
      </c>
      <c r="M75" s="145">
        <v>40</v>
      </c>
      <c r="N75" s="133"/>
      <c r="O75" s="74">
        <f t="shared" si="13"/>
        <v>323.399</v>
      </c>
    </row>
    <row r="76" spans="1:15" ht="12.75" customHeight="1">
      <c r="A76" s="13" t="s">
        <v>98</v>
      </c>
      <c r="B76" s="143">
        <v>956.67998</v>
      </c>
      <c r="C76" s="141">
        <v>522.81545</v>
      </c>
      <c r="D76" s="134">
        <v>927.74321</v>
      </c>
      <c r="E76" s="73">
        <f t="shared" si="11"/>
        <v>551.75222</v>
      </c>
      <c r="F76" s="150">
        <v>15.162</v>
      </c>
      <c r="G76" s="145">
        <v>0.444</v>
      </c>
      <c r="H76" s="133"/>
      <c r="I76" s="133"/>
      <c r="J76" s="133">
        <v>0.4</v>
      </c>
      <c r="K76" s="73">
        <f t="shared" si="12"/>
        <v>15.206000000000001</v>
      </c>
      <c r="L76" s="150">
        <v>24.3</v>
      </c>
      <c r="M76" s="145">
        <v>0.25</v>
      </c>
      <c r="N76" s="133"/>
      <c r="O76" s="74">
        <f t="shared" si="13"/>
        <v>24.55</v>
      </c>
    </row>
    <row r="77" spans="1:15" ht="12.75" customHeight="1">
      <c r="A77" s="13" t="s">
        <v>99</v>
      </c>
      <c r="B77" s="143">
        <v>73.68063000000001</v>
      </c>
      <c r="C77" s="141">
        <v>10.39251</v>
      </c>
      <c r="D77" s="134">
        <v>0.324</v>
      </c>
      <c r="E77" s="73">
        <f t="shared" si="11"/>
        <v>83.74914000000001</v>
      </c>
      <c r="F77" s="150">
        <v>4.391</v>
      </c>
      <c r="G77" s="145">
        <v>5.328</v>
      </c>
      <c r="H77" s="133"/>
      <c r="I77" s="133"/>
      <c r="J77" s="133">
        <v>4.3</v>
      </c>
      <c r="K77" s="73">
        <f t="shared" si="12"/>
        <v>5.419000000000001</v>
      </c>
      <c r="L77" s="150">
        <v>83</v>
      </c>
      <c r="M77" s="145">
        <v>1</v>
      </c>
      <c r="N77" s="133"/>
      <c r="O77" s="74">
        <f t="shared" si="13"/>
        <v>84</v>
      </c>
    </row>
    <row r="78" spans="1:15" ht="12.75" customHeight="1">
      <c r="A78" s="13" t="s">
        <v>100</v>
      </c>
      <c r="B78" s="143">
        <v>498.56238</v>
      </c>
      <c r="C78" s="141">
        <v>228.90443</v>
      </c>
      <c r="D78" s="134">
        <v>44</v>
      </c>
      <c r="E78" s="73">
        <f t="shared" si="11"/>
        <v>683.46681</v>
      </c>
      <c r="F78" s="150">
        <v>68.50659</v>
      </c>
      <c r="G78" s="145">
        <v>920.8880600000001</v>
      </c>
      <c r="H78" s="133"/>
      <c r="I78" s="133"/>
      <c r="J78" s="133">
        <v>863.02</v>
      </c>
      <c r="K78" s="73">
        <f t="shared" si="12"/>
        <v>126.37465000000009</v>
      </c>
      <c r="L78" s="150">
        <v>160</v>
      </c>
      <c r="M78" s="145">
        <v>28</v>
      </c>
      <c r="N78" s="133"/>
      <c r="O78" s="74">
        <f t="shared" si="13"/>
        <v>188</v>
      </c>
    </row>
    <row r="79" spans="1:15" ht="12.75" customHeight="1">
      <c r="A79" s="13" t="s">
        <v>101</v>
      </c>
      <c r="B79" s="143">
        <v>1404.84607</v>
      </c>
      <c r="C79" s="141">
        <v>249.83445999999998</v>
      </c>
      <c r="D79" s="134">
        <v>130.68</v>
      </c>
      <c r="E79" s="73">
        <f t="shared" si="11"/>
        <v>1524.00053</v>
      </c>
      <c r="F79" s="150">
        <v>454.025</v>
      </c>
      <c r="G79" s="145">
        <v>264.217</v>
      </c>
      <c r="H79" s="133"/>
      <c r="I79" s="133">
        <v>130.68</v>
      </c>
      <c r="J79" s="133">
        <v>318.15</v>
      </c>
      <c r="K79" s="73">
        <f t="shared" si="12"/>
        <v>530.772</v>
      </c>
      <c r="L79" s="150">
        <v>210</v>
      </c>
      <c r="M79" s="145">
        <v>20</v>
      </c>
      <c r="N79" s="133"/>
      <c r="O79" s="74">
        <f t="shared" si="13"/>
        <v>230</v>
      </c>
    </row>
    <row r="80" spans="1:15" ht="12.75" customHeight="1">
      <c r="A80" s="13" t="s">
        <v>102</v>
      </c>
      <c r="B80" s="143">
        <v>1238.91184</v>
      </c>
      <c r="C80" s="141">
        <v>1158.70098</v>
      </c>
      <c r="D80" s="134">
        <v>1457.4005</v>
      </c>
      <c r="E80" s="73">
        <f t="shared" si="11"/>
        <v>940.2123200000003</v>
      </c>
      <c r="F80" s="150">
        <v>134.73329999999999</v>
      </c>
      <c r="G80" s="145">
        <v>1412.8309199999999</v>
      </c>
      <c r="H80" s="133">
        <v>4595.12486</v>
      </c>
      <c r="I80" s="133">
        <v>400</v>
      </c>
      <c r="J80" s="133">
        <v>6380.38209</v>
      </c>
      <c r="K80" s="73">
        <f t="shared" si="12"/>
        <v>162.30699000000004</v>
      </c>
      <c r="L80" s="150">
        <v>727.4190600000001</v>
      </c>
      <c r="M80" s="145"/>
      <c r="N80" s="133"/>
      <c r="O80" s="74">
        <f t="shared" si="13"/>
        <v>727.4190600000001</v>
      </c>
    </row>
    <row r="81" spans="1:15" ht="12.75" customHeight="1" thickBot="1">
      <c r="A81" s="192" t="s">
        <v>103</v>
      </c>
      <c r="B81" s="193">
        <v>759.71492</v>
      </c>
      <c r="C81" s="194">
        <v>265.85113</v>
      </c>
      <c r="D81" s="195">
        <v>559.38831</v>
      </c>
      <c r="E81" s="196">
        <f t="shared" si="11"/>
        <v>466.17773999999986</v>
      </c>
      <c r="F81" s="197">
        <v>283.99976000000004</v>
      </c>
      <c r="G81" s="198">
        <v>936.878</v>
      </c>
      <c r="H81" s="199">
        <v>272.49892</v>
      </c>
      <c r="I81" s="199">
        <v>267.92531</v>
      </c>
      <c r="J81" s="199">
        <v>1271.22423</v>
      </c>
      <c r="K81" s="196">
        <f t="shared" si="12"/>
        <v>490.0777600000001</v>
      </c>
      <c r="L81" s="197">
        <v>650.92141</v>
      </c>
      <c r="M81" s="198">
        <v>327.07859</v>
      </c>
      <c r="N81" s="199"/>
      <c r="O81" s="200">
        <f t="shared" si="13"/>
        <v>978</v>
      </c>
    </row>
    <row r="82" spans="1:15" ht="12.75" customHeight="1">
      <c r="A82" s="153" t="s">
        <v>78</v>
      </c>
      <c r="B82" s="142">
        <v>1415.41748</v>
      </c>
      <c r="C82" s="140">
        <v>55.40686</v>
      </c>
      <c r="D82" s="138">
        <v>66.92769</v>
      </c>
      <c r="E82" s="71">
        <f t="shared" si="11"/>
        <v>1403.8966500000001</v>
      </c>
      <c r="F82" s="149">
        <v>302.52119</v>
      </c>
      <c r="G82" s="144">
        <v>0</v>
      </c>
      <c r="H82" s="139"/>
      <c r="I82" s="139"/>
      <c r="J82" s="139"/>
      <c r="K82" s="71">
        <f t="shared" si="12"/>
        <v>302.52119</v>
      </c>
      <c r="L82" s="149">
        <v>8</v>
      </c>
      <c r="M82" s="144">
        <v>6</v>
      </c>
      <c r="N82" s="139">
        <v>14</v>
      </c>
      <c r="O82" s="72">
        <f t="shared" si="13"/>
        <v>0</v>
      </c>
    </row>
    <row r="83" spans="1:15" ht="12.75" customHeight="1">
      <c r="A83" s="13" t="s">
        <v>33</v>
      </c>
      <c r="B83" s="143">
        <v>354.8143</v>
      </c>
      <c r="C83" s="141">
        <v>745.13617</v>
      </c>
      <c r="D83" s="134">
        <v>39.315</v>
      </c>
      <c r="E83" s="73">
        <f t="shared" si="11"/>
        <v>1060.63547</v>
      </c>
      <c r="F83" s="150">
        <v>397.9748</v>
      </c>
      <c r="G83" s="145">
        <v>274.7772</v>
      </c>
      <c r="H83" s="133">
        <v>7036.26575</v>
      </c>
      <c r="I83" s="133"/>
      <c r="J83" s="133">
        <v>5152.79633</v>
      </c>
      <c r="K83" s="73">
        <f t="shared" si="12"/>
        <v>2556.221419999999</v>
      </c>
      <c r="L83" s="150">
        <v>24.264</v>
      </c>
      <c r="M83" s="145">
        <v>13.509</v>
      </c>
      <c r="N83" s="133"/>
      <c r="O83" s="74">
        <f t="shared" si="13"/>
        <v>37.772999999999996</v>
      </c>
    </row>
    <row r="84" spans="1:15" ht="12.75" customHeight="1">
      <c r="A84" s="13" t="s">
        <v>104</v>
      </c>
      <c r="B84" s="143">
        <v>895.02824</v>
      </c>
      <c r="C84" s="141">
        <v>2478.31992</v>
      </c>
      <c r="D84" s="134">
        <v>830.2878499999999</v>
      </c>
      <c r="E84" s="73">
        <f t="shared" si="11"/>
        <v>2543.06031</v>
      </c>
      <c r="F84" s="150">
        <v>2135.48662</v>
      </c>
      <c r="G84" s="145">
        <v>3404.94744</v>
      </c>
      <c r="H84" s="133">
        <v>5348.72859</v>
      </c>
      <c r="I84" s="133"/>
      <c r="J84" s="133">
        <v>9358.535</v>
      </c>
      <c r="K84" s="73">
        <f t="shared" si="12"/>
        <v>1530.6276499999985</v>
      </c>
      <c r="L84" s="150">
        <v>53.213010000000004</v>
      </c>
      <c r="M84" s="145">
        <v>150</v>
      </c>
      <c r="N84" s="133"/>
      <c r="O84" s="74">
        <f t="shared" si="13"/>
        <v>203.21301</v>
      </c>
    </row>
    <row r="85" spans="1:15" ht="12.75" customHeight="1">
      <c r="A85" s="13" t="s">
        <v>105</v>
      </c>
      <c r="B85" s="143">
        <v>1339.3686</v>
      </c>
      <c r="C85" s="141">
        <v>902.63619</v>
      </c>
      <c r="D85" s="134">
        <v>973.555</v>
      </c>
      <c r="E85" s="73">
        <f t="shared" si="11"/>
        <v>1268.4497900000001</v>
      </c>
      <c r="F85" s="150">
        <v>525.6481</v>
      </c>
      <c r="G85" s="145">
        <v>1070.4792</v>
      </c>
      <c r="H85" s="133">
        <v>10601.65508</v>
      </c>
      <c r="I85" s="133"/>
      <c r="J85" s="133">
        <v>11491.45508</v>
      </c>
      <c r="K85" s="73">
        <f t="shared" si="12"/>
        <v>706.3273000000008</v>
      </c>
      <c r="L85" s="150">
        <v>400</v>
      </c>
      <c r="M85" s="145">
        <v>50</v>
      </c>
      <c r="N85" s="133"/>
      <c r="O85" s="74">
        <f t="shared" si="13"/>
        <v>450</v>
      </c>
    </row>
    <row r="86" spans="1:15" ht="12.75" customHeight="1">
      <c r="A86" s="13" t="s">
        <v>106</v>
      </c>
      <c r="B86" s="143">
        <v>1224.74625</v>
      </c>
      <c r="C86" s="141">
        <v>638.22239</v>
      </c>
      <c r="D86" s="134">
        <v>895.4239</v>
      </c>
      <c r="E86" s="73">
        <f t="shared" si="11"/>
        <v>967.54474</v>
      </c>
      <c r="F86" s="150">
        <v>222.68988000000002</v>
      </c>
      <c r="G86" s="145">
        <v>451.512</v>
      </c>
      <c r="H86" s="133"/>
      <c r="I86" s="133">
        <v>182.7569</v>
      </c>
      <c r="J86" s="133">
        <v>543.9269</v>
      </c>
      <c r="K86" s="73">
        <f t="shared" si="12"/>
        <v>313.03188</v>
      </c>
      <c r="L86" s="150">
        <v>270.923</v>
      </c>
      <c r="M86" s="148">
        <v>44.4</v>
      </c>
      <c r="N86" s="137"/>
      <c r="O86" s="74">
        <f t="shared" si="13"/>
        <v>315.323</v>
      </c>
    </row>
    <row r="87" spans="1:15" ht="12.75" customHeight="1">
      <c r="A87" s="154" t="s">
        <v>107</v>
      </c>
      <c r="B87" s="143">
        <v>948.64202</v>
      </c>
      <c r="C87" s="141">
        <v>258.16384</v>
      </c>
      <c r="D87" s="134">
        <v>633.97274</v>
      </c>
      <c r="E87" s="73">
        <f t="shared" si="11"/>
        <v>572.8331199999999</v>
      </c>
      <c r="F87" s="150">
        <v>1170.0682</v>
      </c>
      <c r="G87" s="145">
        <v>503.70543</v>
      </c>
      <c r="H87" s="133">
        <v>12424.02518</v>
      </c>
      <c r="I87" s="133">
        <v>189.98127</v>
      </c>
      <c r="J87" s="133">
        <v>14165.10741</v>
      </c>
      <c r="K87" s="73">
        <f t="shared" si="12"/>
        <v>122.67266999999993</v>
      </c>
      <c r="L87" s="150">
        <v>219.79335</v>
      </c>
      <c r="M87" s="145"/>
      <c r="N87" s="133">
        <v>1.729</v>
      </c>
      <c r="O87" s="74">
        <f t="shared" si="13"/>
        <v>218.06435</v>
      </c>
    </row>
    <row r="88" spans="1:15" ht="12.75" customHeight="1">
      <c r="A88" s="13" t="s">
        <v>108</v>
      </c>
      <c r="B88" s="143">
        <v>1247.64143</v>
      </c>
      <c r="C88" s="141">
        <v>23.476599999999998</v>
      </c>
      <c r="D88" s="134">
        <v>347.76328</v>
      </c>
      <c r="E88" s="73">
        <f t="shared" si="11"/>
        <v>923.3547499999999</v>
      </c>
      <c r="F88" s="150">
        <v>524.89798</v>
      </c>
      <c r="G88" s="145">
        <v>1033.59476</v>
      </c>
      <c r="H88" s="133"/>
      <c r="I88" s="133"/>
      <c r="J88" s="133">
        <v>951.9934000000001</v>
      </c>
      <c r="K88" s="73">
        <f t="shared" si="12"/>
        <v>606.4993399999998</v>
      </c>
      <c r="L88" s="150">
        <v>79.89573</v>
      </c>
      <c r="M88" s="145">
        <v>2.6085</v>
      </c>
      <c r="N88" s="133"/>
      <c r="O88" s="74">
        <f t="shared" si="13"/>
        <v>82.50423</v>
      </c>
    </row>
    <row r="89" spans="1:15" ht="12.75" customHeight="1">
      <c r="A89" s="13" t="s">
        <v>71</v>
      </c>
      <c r="B89" s="143">
        <v>2248.7983</v>
      </c>
      <c r="C89" s="141">
        <v>1396.3168</v>
      </c>
      <c r="D89" s="134">
        <v>1200.862</v>
      </c>
      <c r="E89" s="73">
        <f t="shared" si="11"/>
        <v>2444.2531</v>
      </c>
      <c r="F89" s="150">
        <v>1962.7805700000001</v>
      </c>
      <c r="G89" s="145">
        <v>355.508</v>
      </c>
      <c r="H89" s="133">
        <v>200</v>
      </c>
      <c r="I89" s="133"/>
      <c r="J89" s="133">
        <v>707.98509</v>
      </c>
      <c r="K89" s="73">
        <f t="shared" si="12"/>
        <v>1810.30348</v>
      </c>
      <c r="L89" s="150">
        <v>210.36449</v>
      </c>
      <c r="M89" s="145">
        <v>58.56694</v>
      </c>
      <c r="N89" s="133"/>
      <c r="O89" s="74">
        <f t="shared" si="13"/>
        <v>268.93143</v>
      </c>
    </row>
    <row r="90" spans="1:15" ht="12.75" customHeight="1">
      <c r="A90" s="13" t="s">
        <v>109</v>
      </c>
      <c r="B90" s="143">
        <v>1395.74773</v>
      </c>
      <c r="C90" s="141">
        <v>900.87468</v>
      </c>
      <c r="D90" s="134">
        <v>636.70749</v>
      </c>
      <c r="E90" s="73">
        <f t="shared" si="11"/>
        <v>1659.91492</v>
      </c>
      <c r="F90" s="150">
        <v>207.27336</v>
      </c>
      <c r="G90" s="145">
        <v>721.028</v>
      </c>
      <c r="H90" s="133">
        <v>1955.16526</v>
      </c>
      <c r="I90" s="133"/>
      <c r="J90" s="133">
        <v>2506.60509</v>
      </c>
      <c r="K90" s="73">
        <f t="shared" si="12"/>
        <v>376.86153000000013</v>
      </c>
      <c r="L90" s="150">
        <v>245.575</v>
      </c>
      <c r="M90" s="145">
        <v>20.7</v>
      </c>
      <c r="N90" s="133"/>
      <c r="O90" s="74">
        <f t="shared" si="13"/>
        <v>266.275</v>
      </c>
    </row>
    <row r="91" spans="1:15" ht="12.75" customHeight="1">
      <c r="A91" s="13" t="s">
        <v>79</v>
      </c>
      <c r="B91" s="143">
        <v>1950.84556</v>
      </c>
      <c r="C91" s="141">
        <v>201.22578</v>
      </c>
      <c r="D91" s="134">
        <v>787.005569</v>
      </c>
      <c r="E91" s="73">
        <f t="shared" si="11"/>
        <v>1365.065771</v>
      </c>
      <c r="F91" s="150">
        <v>567.27307</v>
      </c>
      <c r="G91" s="145">
        <v>1125.1178400000001</v>
      </c>
      <c r="H91" s="133">
        <v>13539.218859999999</v>
      </c>
      <c r="I91" s="133"/>
      <c r="J91" s="133">
        <v>14782.26976</v>
      </c>
      <c r="K91" s="73">
        <f t="shared" si="12"/>
        <v>449.3400099999999</v>
      </c>
      <c r="L91" s="150">
        <v>107</v>
      </c>
      <c r="M91" s="145">
        <v>43</v>
      </c>
      <c r="N91" s="133">
        <v>9</v>
      </c>
      <c r="O91" s="74">
        <f t="shared" si="13"/>
        <v>141</v>
      </c>
    </row>
    <row r="92" spans="1:15" ht="12.75" customHeight="1">
      <c r="A92" s="13" t="s">
        <v>72</v>
      </c>
      <c r="B92" s="143">
        <v>1006.3001899999999</v>
      </c>
      <c r="C92" s="141">
        <v>227.81107999999998</v>
      </c>
      <c r="D92" s="134">
        <v>410.04658</v>
      </c>
      <c r="E92" s="73">
        <f t="shared" si="11"/>
        <v>824.0646899999999</v>
      </c>
      <c r="F92" s="150">
        <v>573.60352</v>
      </c>
      <c r="G92" s="145">
        <v>170.16523999999998</v>
      </c>
      <c r="H92" s="133"/>
      <c r="I92" s="133"/>
      <c r="J92" s="133">
        <v>136.12</v>
      </c>
      <c r="K92" s="73">
        <f t="shared" si="12"/>
        <v>607.6487599999999</v>
      </c>
      <c r="L92" s="150">
        <v>190.611</v>
      </c>
      <c r="M92" s="145">
        <v>20.51</v>
      </c>
      <c r="N92" s="133"/>
      <c r="O92" s="74">
        <f t="shared" si="13"/>
        <v>211.12099999999998</v>
      </c>
    </row>
    <row r="93" spans="1:15" ht="12.75" customHeight="1">
      <c r="A93" s="13" t="s">
        <v>80</v>
      </c>
      <c r="B93" s="143">
        <v>760.15309</v>
      </c>
      <c r="C93" s="141">
        <v>454.3775</v>
      </c>
      <c r="D93" s="134">
        <v>629.341</v>
      </c>
      <c r="E93" s="73">
        <f t="shared" si="11"/>
        <v>585.1895900000001</v>
      </c>
      <c r="F93" s="150">
        <v>2.972</v>
      </c>
      <c r="G93" s="145">
        <v>20.977</v>
      </c>
      <c r="H93" s="133"/>
      <c r="I93" s="133"/>
      <c r="J93" s="133">
        <v>16.8</v>
      </c>
      <c r="K93" s="73">
        <f t="shared" si="12"/>
        <v>7.149000000000001</v>
      </c>
      <c r="L93" s="150">
        <v>39.119</v>
      </c>
      <c r="M93" s="145"/>
      <c r="N93" s="133"/>
      <c r="O93" s="74">
        <f t="shared" si="13"/>
        <v>39.119</v>
      </c>
    </row>
    <row r="94" spans="1:15" ht="12.75" customHeight="1">
      <c r="A94" s="13" t="s">
        <v>34</v>
      </c>
      <c r="B94" s="143">
        <v>949.3443599999999</v>
      </c>
      <c r="C94" s="141">
        <v>61.444199999999995</v>
      </c>
      <c r="D94" s="134">
        <v>107.91239999999999</v>
      </c>
      <c r="E94" s="73">
        <f t="shared" si="11"/>
        <v>902.87616</v>
      </c>
      <c r="F94" s="150">
        <v>34.73354</v>
      </c>
      <c r="G94" s="145">
        <v>114.57</v>
      </c>
      <c r="H94" s="133">
        <v>3117.795</v>
      </c>
      <c r="I94" s="133"/>
      <c r="J94" s="133">
        <v>3119.06023</v>
      </c>
      <c r="K94" s="73">
        <f t="shared" si="12"/>
        <v>148.0383099999999</v>
      </c>
      <c r="L94" s="150">
        <v>43.64094</v>
      </c>
      <c r="M94" s="145">
        <v>6.827</v>
      </c>
      <c r="N94" s="133">
        <v>13.2</v>
      </c>
      <c r="O94" s="74">
        <f t="shared" si="13"/>
        <v>37.267939999999996</v>
      </c>
    </row>
    <row r="95" spans="1:15" ht="12.75" customHeight="1">
      <c r="A95" s="13" t="s">
        <v>110</v>
      </c>
      <c r="B95" s="143">
        <v>1154.91898</v>
      </c>
      <c r="C95" s="141">
        <v>1119.29468</v>
      </c>
      <c r="D95" s="134">
        <v>1451.4648900000002</v>
      </c>
      <c r="E95" s="73">
        <f t="shared" si="11"/>
        <v>822.7487699999997</v>
      </c>
      <c r="F95" s="150">
        <v>87.136</v>
      </c>
      <c r="G95" s="145">
        <v>217.404</v>
      </c>
      <c r="H95" s="133"/>
      <c r="I95" s="133">
        <v>320.97189000000003</v>
      </c>
      <c r="J95" s="133">
        <v>624.4272</v>
      </c>
      <c r="K95" s="73">
        <f t="shared" si="12"/>
        <v>1.0846900000000232</v>
      </c>
      <c r="L95" s="150">
        <v>19</v>
      </c>
      <c r="M95" s="145"/>
      <c r="N95" s="133"/>
      <c r="O95" s="74">
        <f t="shared" si="13"/>
        <v>19</v>
      </c>
    </row>
    <row r="96" spans="1:15" ht="12.75" customHeight="1">
      <c r="A96" s="13" t="s">
        <v>81</v>
      </c>
      <c r="B96" s="143">
        <v>454.60213</v>
      </c>
      <c r="C96" s="141">
        <v>1639.4726699999999</v>
      </c>
      <c r="D96" s="134">
        <v>93.506</v>
      </c>
      <c r="E96" s="73">
        <f t="shared" si="11"/>
        <v>2000.5687999999998</v>
      </c>
      <c r="F96" s="150">
        <v>45.62061</v>
      </c>
      <c r="G96" s="145">
        <v>406.0512</v>
      </c>
      <c r="H96" s="133">
        <v>196.02</v>
      </c>
      <c r="I96" s="133"/>
      <c r="J96" s="133">
        <v>581.532</v>
      </c>
      <c r="K96" s="73">
        <f t="shared" si="12"/>
        <v>66.15981</v>
      </c>
      <c r="L96" s="150">
        <v>28.298</v>
      </c>
      <c r="M96" s="145">
        <v>13</v>
      </c>
      <c r="N96" s="133">
        <v>4.298</v>
      </c>
      <c r="O96" s="74">
        <f t="shared" si="13"/>
        <v>37</v>
      </c>
    </row>
    <row r="97" spans="1:15" ht="12.75" customHeight="1">
      <c r="A97" s="154" t="s">
        <v>111</v>
      </c>
      <c r="B97" s="143">
        <v>2677.6078399999997</v>
      </c>
      <c r="C97" s="141">
        <v>261.65512</v>
      </c>
      <c r="D97" s="134">
        <v>1051.33847</v>
      </c>
      <c r="E97" s="73">
        <f t="shared" si="11"/>
        <v>1887.9244899999997</v>
      </c>
      <c r="F97" s="150">
        <v>1091.04859</v>
      </c>
      <c r="G97" s="145">
        <v>1844.2383799999998</v>
      </c>
      <c r="H97" s="133">
        <v>5137.5834</v>
      </c>
      <c r="I97" s="133"/>
      <c r="J97" s="133">
        <v>6887.603190000001</v>
      </c>
      <c r="K97" s="73">
        <f t="shared" si="12"/>
        <v>1185.2671799999998</v>
      </c>
      <c r="L97" s="150">
        <v>340.32410999999996</v>
      </c>
      <c r="M97" s="145">
        <v>297.45</v>
      </c>
      <c r="N97" s="133">
        <v>148.3</v>
      </c>
      <c r="O97" s="74">
        <f t="shared" si="13"/>
        <v>489.47410999999994</v>
      </c>
    </row>
    <row r="98" spans="1:15" ht="12.75" customHeight="1">
      <c r="A98" s="13" t="s">
        <v>73</v>
      </c>
      <c r="B98" s="143">
        <v>725.2357099999999</v>
      </c>
      <c r="C98" s="141">
        <v>1626.98767</v>
      </c>
      <c r="D98" s="134">
        <v>91.12414</v>
      </c>
      <c r="E98" s="73">
        <f t="shared" si="11"/>
        <v>2261.09924</v>
      </c>
      <c r="F98" s="150">
        <v>1096.62618</v>
      </c>
      <c r="G98" s="145">
        <v>2646.5044700000003</v>
      </c>
      <c r="H98" s="133">
        <v>24120.47019</v>
      </c>
      <c r="I98" s="136">
        <v>18.4</v>
      </c>
      <c r="J98" s="133">
        <v>21723.49313</v>
      </c>
      <c r="K98" s="73">
        <f t="shared" si="12"/>
        <v>6158.507710000002</v>
      </c>
      <c r="L98" s="150">
        <v>180</v>
      </c>
      <c r="M98" s="145">
        <v>200</v>
      </c>
      <c r="N98" s="133">
        <v>40</v>
      </c>
      <c r="O98" s="74">
        <f t="shared" si="13"/>
        <v>340</v>
      </c>
    </row>
    <row r="99" spans="1:15" ht="12.75" customHeight="1">
      <c r="A99" s="13" t="s">
        <v>112</v>
      </c>
      <c r="B99" s="143">
        <v>1197.32402</v>
      </c>
      <c r="C99" s="141">
        <v>978.8156499999999</v>
      </c>
      <c r="D99" s="134">
        <v>1028.93992</v>
      </c>
      <c r="E99" s="73">
        <f t="shared" si="11"/>
        <v>1147.19975</v>
      </c>
      <c r="F99" s="150">
        <v>327.75375</v>
      </c>
      <c r="G99" s="145">
        <v>617.908</v>
      </c>
      <c r="H99" s="133">
        <v>312.707</v>
      </c>
      <c r="I99" s="133"/>
      <c r="J99" s="133">
        <v>890.527</v>
      </c>
      <c r="K99" s="73">
        <f t="shared" si="12"/>
        <v>367.84175000000005</v>
      </c>
      <c r="L99" s="150">
        <v>6.632</v>
      </c>
      <c r="M99" s="145">
        <v>60.27</v>
      </c>
      <c r="N99" s="133"/>
      <c r="O99" s="74">
        <f t="shared" si="13"/>
        <v>66.902</v>
      </c>
    </row>
    <row r="100" spans="1:15" ht="12.75" customHeight="1">
      <c r="A100" s="13" t="s">
        <v>113</v>
      </c>
      <c r="B100" s="143">
        <v>410.91107</v>
      </c>
      <c r="C100" s="141">
        <v>1009.54452</v>
      </c>
      <c r="D100" s="134">
        <v>388.29075</v>
      </c>
      <c r="E100" s="73">
        <f t="shared" si="11"/>
        <v>1032.16484</v>
      </c>
      <c r="F100" s="150">
        <v>2061.26328</v>
      </c>
      <c r="G100" s="145">
        <v>2756.606</v>
      </c>
      <c r="H100" s="133">
        <v>7404.735</v>
      </c>
      <c r="I100" s="133">
        <v>30</v>
      </c>
      <c r="J100" s="133">
        <v>5993.61654</v>
      </c>
      <c r="K100" s="73">
        <f t="shared" si="12"/>
        <v>6258.98774</v>
      </c>
      <c r="L100" s="150">
        <v>200</v>
      </c>
      <c r="M100" s="145">
        <v>175</v>
      </c>
      <c r="N100" s="133"/>
      <c r="O100" s="74">
        <f t="shared" si="13"/>
        <v>375</v>
      </c>
    </row>
    <row r="101" spans="1:15" ht="12.75" customHeight="1">
      <c r="A101" s="13" t="s">
        <v>114</v>
      </c>
      <c r="B101" s="143">
        <v>91.69211999999999</v>
      </c>
      <c r="C101" s="141">
        <v>32.28972</v>
      </c>
      <c r="D101" s="134"/>
      <c r="E101" s="73">
        <f t="shared" si="11"/>
        <v>123.98183999999999</v>
      </c>
      <c r="F101" s="150">
        <v>31.24</v>
      </c>
      <c r="G101" s="145">
        <v>6.62</v>
      </c>
      <c r="H101" s="133"/>
      <c r="I101" s="133"/>
      <c r="J101" s="133">
        <v>3.66</v>
      </c>
      <c r="K101" s="73">
        <f t="shared" si="12"/>
        <v>34.2</v>
      </c>
      <c r="L101" s="150">
        <v>44.282239999999994</v>
      </c>
      <c r="M101" s="145"/>
      <c r="N101" s="133"/>
      <c r="O101" s="74">
        <f t="shared" si="13"/>
        <v>44.282239999999994</v>
      </c>
    </row>
    <row r="102" spans="1:15" ht="12.75" customHeight="1">
      <c r="A102" s="13" t="s">
        <v>74</v>
      </c>
      <c r="B102" s="143">
        <v>1280.35477</v>
      </c>
      <c r="C102" s="141">
        <v>168.91991000000002</v>
      </c>
      <c r="D102" s="134">
        <v>726.237</v>
      </c>
      <c r="E102" s="73">
        <f t="shared" si="11"/>
        <v>723.03768</v>
      </c>
      <c r="F102" s="150">
        <v>60.05232</v>
      </c>
      <c r="G102" s="145">
        <v>359.902</v>
      </c>
      <c r="H102" s="133">
        <v>249.26</v>
      </c>
      <c r="I102" s="133">
        <v>500</v>
      </c>
      <c r="J102" s="133">
        <v>1031.276</v>
      </c>
      <c r="K102" s="73">
        <f t="shared" si="12"/>
        <v>137.93831999999998</v>
      </c>
      <c r="L102" s="150">
        <v>133</v>
      </c>
      <c r="M102" s="145"/>
      <c r="N102" s="133"/>
      <c r="O102" s="74">
        <f t="shared" si="13"/>
        <v>133</v>
      </c>
    </row>
    <row r="103" spans="1:15" ht="12.75" customHeight="1">
      <c r="A103" s="13" t="s">
        <v>115</v>
      </c>
      <c r="B103" s="143">
        <v>1014.1293200000001</v>
      </c>
      <c r="C103" s="141">
        <v>253.27383</v>
      </c>
      <c r="D103" s="134">
        <v>15.721</v>
      </c>
      <c r="E103" s="73">
        <f t="shared" si="11"/>
        <v>1251.68215</v>
      </c>
      <c r="F103" s="150">
        <v>808.74925</v>
      </c>
      <c r="G103" s="145">
        <v>411.54955</v>
      </c>
      <c r="H103" s="133"/>
      <c r="I103" s="133"/>
      <c r="J103" s="133">
        <v>329.2</v>
      </c>
      <c r="K103" s="73">
        <f t="shared" si="12"/>
        <v>891.0988</v>
      </c>
      <c r="L103" s="150">
        <v>579.07597</v>
      </c>
      <c r="M103" s="145">
        <v>7.539</v>
      </c>
      <c r="N103" s="133"/>
      <c r="O103" s="74">
        <f t="shared" si="13"/>
        <v>586.61497</v>
      </c>
    </row>
    <row r="104" spans="1:15" ht="12.75" customHeight="1">
      <c r="A104" s="13" t="s">
        <v>116</v>
      </c>
      <c r="B104" s="143">
        <v>354.88162</v>
      </c>
      <c r="C104" s="141">
        <v>552.5629299999999</v>
      </c>
      <c r="D104" s="134">
        <v>282.348</v>
      </c>
      <c r="E104" s="73">
        <f t="shared" si="11"/>
        <v>625.09655</v>
      </c>
      <c r="F104" s="150">
        <v>127.86885000000001</v>
      </c>
      <c r="G104" s="145">
        <v>182.94</v>
      </c>
      <c r="H104" s="133"/>
      <c r="I104" s="133"/>
      <c r="J104" s="133">
        <v>230.259</v>
      </c>
      <c r="K104" s="73">
        <f t="shared" si="12"/>
        <v>80.54985000000002</v>
      </c>
      <c r="L104" s="150">
        <v>44</v>
      </c>
      <c r="M104" s="145">
        <v>4</v>
      </c>
      <c r="N104" s="133"/>
      <c r="O104" s="74">
        <f t="shared" si="13"/>
        <v>48</v>
      </c>
    </row>
    <row r="105" spans="1:15" ht="12.75" customHeight="1">
      <c r="A105" s="13" t="s">
        <v>117</v>
      </c>
      <c r="B105" s="143">
        <v>1095.0513600000002</v>
      </c>
      <c r="C105" s="141">
        <v>3.09</v>
      </c>
      <c r="D105" s="134">
        <v>350.5324</v>
      </c>
      <c r="E105" s="73">
        <f t="shared" si="11"/>
        <v>747.60896</v>
      </c>
      <c r="F105" s="150">
        <v>355.64216999999996</v>
      </c>
      <c r="G105" s="145">
        <v>560.18</v>
      </c>
      <c r="H105" s="133"/>
      <c r="I105" s="133"/>
      <c r="J105" s="133">
        <v>448.18</v>
      </c>
      <c r="K105" s="73">
        <f t="shared" si="12"/>
        <v>467.6421699999999</v>
      </c>
      <c r="L105" s="152">
        <v>0</v>
      </c>
      <c r="M105" s="145"/>
      <c r="N105" s="133"/>
      <c r="O105" s="74">
        <f t="shared" si="13"/>
        <v>0</v>
      </c>
    </row>
    <row r="106" spans="1:15" ht="12.75" customHeight="1">
      <c r="A106" s="13" t="s">
        <v>35</v>
      </c>
      <c r="B106" s="143">
        <v>474.57273</v>
      </c>
      <c r="C106" s="141">
        <v>2584.7179499999997</v>
      </c>
      <c r="D106" s="134">
        <v>702.15897</v>
      </c>
      <c r="E106" s="73">
        <f t="shared" si="11"/>
        <v>2357.1317099999997</v>
      </c>
      <c r="F106" s="150">
        <v>186.48872</v>
      </c>
      <c r="G106" s="145">
        <v>444.2074</v>
      </c>
      <c r="H106" s="133"/>
      <c r="I106" s="133">
        <v>230</v>
      </c>
      <c r="J106" s="133">
        <v>554.02552</v>
      </c>
      <c r="K106" s="73">
        <f t="shared" si="12"/>
        <v>306.67060000000004</v>
      </c>
      <c r="L106" s="150">
        <v>0</v>
      </c>
      <c r="M106" s="145">
        <v>5.8</v>
      </c>
      <c r="N106" s="133">
        <v>5.8</v>
      </c>
      <c r="O106" s="74">
        <f t="shared" si="13"/>
        <v>0</v>
      </c>
    </row>
    <row r="107" spans="1:15" ht="12.75" customHeight="1">
      <c r="A107" s="13" t="s">
        <v>118</v>
      </c>
      <c r="B107" s="143">
        <v>1342.7283499999999</v>
      </c>
      <c r="C107" s="141">
        <v>2274.784</v>
      </c>
      <c r="D107" s="134">
        <v>2647.3411800000003</v>
      </c>
      <c r="E107" s="73">
        <f t="shared" si="11"/>
        <v>970.1711699999996</v>
      </c>
      <c r="F107" s="150">
        <v>232.69789</v>
      </c>
      <c r="G107" s="145">
        <v>115.046</v>
      </c>
      <c r="H107" s="133"/>
      <c r="I107" s="133">
        <v>1556.85</v>
      </c>
      <c r="J107" s="133">
        <v>1819.93475</v>
      </c>
      <c r="K107" s="73">
        <f t="shared" si="12"/>
        <v>84.65913999999998</v>
      </c>
      <c r="L107" s="150">
        <v>38.879</v>
      </c>
      <c r="M107" s="145">
        <v>25.92</v>
      </c>
      <c r="N107" s="133"/>
      <c r="O107" s="74">
        <f t="shared" si="13"/>
        <v>64.799</v>
      </c>
    </row>
    <row r="108" spans="1:15" ht="12.75" customHeight="1">
      <c r="A108" s="13" t="s">
        <v>119</v>
      </c>
      <c r="B108" s="143">
        <v>1208.83327</v>
      </c>
      <c r="C108" s="141">
        <v>882.41775</v>
      </c>
      <c r="D108" s="134">
        <v>1077.017</v>
      </c>
      <c r="E108" s="73">
        <f t="shared" si="11"/>
        <v>1014.2340200000001</v>
      </c>
      <c r="F108" s="150">
        <v>56.94686</v>
      </c>
      <c r="G108" s="145">
        <v>419.315</v>
      </c>
      <c r="H108" s="133">
        <v>120</v>
      </c>
      <c r="I108" s="133"/>
      <c r="J108" s="133">
        <v>510.68521000000004</v>
      </c>
      <c r="K108" s="73">
        <f t="shared" si="12"/>
        <v>85.57665000000003</v>
      </c>
      <c r="L108" s="150">
        <v>36.625</v>
      </c>
      <c r="M108" s="145">
        <v>10</v>
      </c>
      <c r="N108" s="133"/>
      <c r="O108" s="74">
        <f t="shared" si="13"/>
        <v>46.625</v>
      </c>
    </row>
    <row r="109" spans="1:15" ht="12.75" customHeight="1">
      <c r="A109" s="13" t="s">
        <v>120</v>
      </c>
      <c r="B109" s="143">
        <v>582.81939</v>
      </c>
      <c r="C109" s="141">
        <v>1066.19599</v>
      </c>
      <c r="D109" s="134">
        <v>0.039</v>
      </c>
      <c r="E109" s="73">
        <f t="shared" si="11"/>
        <v>1648.9763799999998</v>
      </c>
      <c r="F109" s="150">
        <v>130.52233999999999</v>
      </c>
      <c r="G109" s="145">
        <v>5504.69</v>
      </c>
      <c r="H109" s="133">
        <v>20766.83143</v>
      </c>
      <c r="I109" s="133"/>
      <c r="J109" s="133">
        <v>26063.81093</v>
      </c>
      <c r="K109" s="73">
        <f t="shared" si="12"/>
        <v>338.23283999999694</v>
      </c>
      <c r="L109" s="150">
        <v>118.65342</v>
      </c>
      <c r="M109" s="145">
        <v>230</v>
      </c>
      <c r="N109" s="133">
        <v>238</v>
      </c>
      <c r="O109" s="74">
        <f t="shared" si="13"/>
        <v>110.65341999999998</v>
      </c>
    </row>
    <row r="110" spans="1:15" ht="12.75" customHeight="1">
      <c r="A110" s="13" t="s">
        <v>121</v>
      </c>
      <c r="B110" s="143">
        <v>1655.89879</v>
      </c>
      <c r="C110" s="141">
        <v>350.83483</v>
      </c>
      <c r="D110" s="134">
        <v>655.505</v>
      </c>
      <c r="E110" s="73">
        <f t="shared" si="11"/>
        <v>1351.2286199999999</v>
      </c>
      <c r="F110" s="151">
        <v>400.84178</v>
      </c>
      <c r="G110" s="147">
        <v>1284.5009599999998</v>
      </c>
      <c r="H110" s="136">
        <v>1979.43</v>
      </c>
      <c r="I110" s="136">
        <v>206.48788000000002</v>
      </c>
      <c r="J110" s="136">
        <v>3034.15</v>
      </c>
      <c r="K110" s="73">
        <f t="shared" si="12"/>
        <v>837.1106199999999</v>
      </c>
      <c r="L110" s="150">
        <v>1460.90895</v>
      </c>
      <c r="M110" s="145"/>
      <c r="N110" s="133">
        <v>114.98</v>
      </c>
      <c r="O110" s="74">
        <f t="shared" si="13"/>
        <v>1345.92895</v>
      </c>
    </row>
    <row r="111" spans="1:15" ht="12.75" customHeight="1">
      <c r="A111" s="13" t="s">
        <v>122</v>
      </c>
      <c r="B111" s="143">
        <v>625.66688</v>
      </c>
      <c r="C111" s="141">
        <v>80.764</v>
      </c>
      <c r="D111" s="134">
        <v>175.021</v>
      </c>
      <c r="E111" s="73">
        <f t="shared" si="11"/>
        <v>531.40988</v>
      </c>
      <c r="F111" s="150">
        <v>151.54489999999998</v>
      </c>
      <c r="G111" s="145">
        <v>6.108</v>
      </c>
      <c r="H111" s="133"/>
      <c r="I111" s="133"/>
      <c r="J111" s="133">
        <v>4.89</v>
      </c>
      <c r="K111" s="73">
        <f t="shared" si="12"/>
        <v>152.7629</v>
      </c>
      <c r="L111" s="150">
        <v>32.248</v>
      </c>
      <c r="M111" s="145"/>
      <c r="N111" s="133"/>
      <c r="O111" s="74">
        <f t="shared" si="13"/>
        <v>32.248</v>
      </c>
    </row>
    <row r="112" spans="1:15" ht="12.75" customHeight="1">
      <c r="A112" s="13" t="s">
        <v>36</v>
      </c>
      <c r="B112" s="143">
        <v>113.61661</v>
      </c>
      <c r="C112" s="141">
        <v>87.77897999999999</v>
      </c>
      <c r="D112" s="134">
        <v>18.564</v>
      </c>
      <c r="E112" s="73">
        <f t="shared" si="11"/>
        <v>182.83158999999998</v>
      </c>
      <c r="F112" s="150">
        <v>33.375</v>
      </c>
      <c r="G112" s="145">
        <v>39.729</v>
      </c>
      <c r="H112" s="133">
        <v>1763.09649</v>
      </c>
      <c r="I112" s="133"/>
      <c r="J112" s="133">
        <v>1797.50649</v>
      </c>
      <c r="K112" s="73">
        <f t="shared" si="12"/>
        <v>38.69399999999996</v>
      </c>
      <c r="L112" s="150">
        <v>7.9</v>
      </c>
      <c r="M112" s="145">
        <v>7.6</v>
      </c>
      <c r="N112" s="133"/>
      <c r="O112" s="74">
        <f t="shared" si="13"/>
        <v>15.5</v>
      </c>
    </row>
    <row r="113" spans="1:15" ht="12.75" customHeight="1">
      <c r="A113" s="13" t="s">
        <v>37</v>
      </c>
      <c r="B113" s="143">
        <v>555.50026</v>
      </c>
      <c r="C113" s="141">
        <v>390.71252000000004</v>
      </c>
      <c r="D113" s="134">
        <v>163.59782</v>
      </c>
      <c r="E113" s="73">
        <f t="shared" si="11"/>
        <v>782.6149600000001</v>
      </c>
      <c r="F113" s="150">
        <v>6.89135</v>
      </c>
      <c r="G113" s="145">
        <v>100.27584</v>
      </c>
      <c r="H113" s="133">
        <v>1585.06237</v>
      </c>
      <c r="I113" s="133"/>
      <c r="J113" s="133">
        <v>1677.77595</v>
      </c>
      <c r="K113" s="73">
        <f t="shared" si="12"/>
        <v>14.453610000000253</v>
      </c>
      <c r="L113" s="150">
        <v>90.54975</v>
      </c>
      <c r="M113" s="145">
        <v>28.6</v>
      </c>
      <c r="N113" s="133"/>
      <c r="O113" s="74">
        <f t="shared" si="13"/>
        <v>119.14975000000001</v>
      </c>
    </row>
    <row r="114" spans="1:15" ht="12.75" customHeight="1">
      <c r="A114" s="13" t="s">
        <v>82</v>
      </c>
      <c r="B114" s="143">
        <v>88.01433999999999</v>
      </c>
      <c r="C114" s="141">
        <v>415.43713</v>
      </c>
      <c r="D114" s="134">
        <v>110.61</v>
      </c>
      <c r="E114" s="73">
        <f t="shared" si="11"/>
        <v>392.84147</v>
      </c>
      <c r="F114" s="150">
        <v>361.9003</v>
      </c>
      <c r="G114" s="145">
        <v>191.196</v>
      </c>
      <c r="H114" s="133">
        <v>152.879</v>
      </c>
      <c r="I114" s="133"/>
      <c r="J114" s="133">
        <v>184.67417</v>
      </c>
      <c r="K114" s="73">
        <f t="shared" si="12"/>
        <v>521.3011300000001</v>
      </c>
      <c r="L114" s="150">
        <v>0</v>
      </c>
      <c r="M114" s="145"/>
      <c r="N114" s="133"/>
      <c r="O114" s="74">
        <f t="shared" si="13"/>
        <v>0</v>
      </c>
    </row>
    <row r="115" spans="1:15" ht="12.75" customHeight="1">
      <c r="A115" s="13" t="s">
        <v>123</v>
      </c>
      <c r="B115" s="143">
        <v>2421.77422</v>
      </c>
      <c r="C115" s="141">
        <v>726.98994</v>
      </c>
      <c r="D115" s="134">
        <v>1515.08848</v>
      </c>
      <c r="E115" s="73">
        <f t="shared" si="11"/>
        <v>1633.6756799999998</v>
      </c>
      <c r="F115" s="150">
        <v>93.91304</v>
      </c>
      <c r="G115" s="145">
        <v>30.7752</v>
      </c>
      <c r="H115" s="133">
        <v>133.9</v>
      </c>
      <c r="I115" s="133"/>
      <c r="J115" s="133">
        <v>24.62</v>
      </c>
      <c r="K115" s="73">
        <f t="shared" si="12"/>
        <v>233.96823999999998</v>
      </c>
      <c r="L115" s="150">
        <v>135.412</v>
      </c>
      <c r="M115" s="145">
        <v>6.6</v>
      </c>
      <c r="N115" s="133">
        <v>41.84954</v>
      </c>
      <c r="O115" s="74">
        <f t="shared" si="13"/>
        <v>100.16246000000001</v>
      </c>
    </row>
    <row r="116" spans="1:15" ht="12.75" customHeight="1">
      <c r="A116" s="13" t="s">
        <v>38</v>
      </c>
      <c r="B116" s="143">
        <v>814.3083500000001</v>
      </c>
      <c r="C116" s="141">
        <v>1492.9338</v>
      </c>
      <c r="D116" s="134">
        <v>149.021</v>
      </c>
      <c r="E116" s="73">
        <f t="shared" si="11"/>
        <v>2158.22115</v>
      </c>
      <c r="F116" s="150">
        <v>1187.41677</v>
      </c>
      <c r="G116" s="145">
        <v>1430.3148700000002</v>
      </c>
      <c r="H116" s="133">
        <v>240.79</v>
      </c>
      <c r="I116" s="133"/>
      <c r="J116" s="133">
        <v>1968.0803899999999</v>
      </c>
      <c r="K116" s="73">
        <f t="shared" si="12"/>
        <v>890.4412500000001</v>
      </c>
      <c r="L116" s="150">
        <v>310</v>
      </c>
      <c r="M116" s="145">
        <v>60</v>
      </c>
      <c r="N116" s="133"/>
      <c r="O116" s="74">
        <f t="shared" si="13"/>
        <v>370</v>
      </c>
    </row>
    <row r="117" spans="1:15" ht="12.75" customHeight="1">
      <c r="A117" s="13" t="s">
        <v>124</v>
      </c>
      <c r="B117" s="143">
        <v>1884.13197</v>
      </c>
      <c r="C117" s="141">
        <v>934.99073</v>
      </c>
      <c r="D117" s="134">
        <v>1863.62236</v>
      </c>
      <c r="E117" s="73">
        <f t="shared" si="11"/>
        <v>955.5003399999998</v>
      </c>
      <c r="F117" s="150">
        <v>518.27361</v>
      </c>
      <c r="G117" s="145">
        <v>787.19612</v>
      </c>
      <c r="H117" s="133">
        <v>2319.98095</v>
      </c>
      <c r="I117" s="133"/>
      <c r="J117" s="133">
        <v>2330.15508</v>
      </c>
      <c r="K117" s="73">
        <f t="shared" si="12"/>
        <v>1295.2956</v>
      </c>
      <c r="L117" s="150">
        <v>108.719</v>
      </c>
      <c r="M117" s="145">
        <v>3.488</v>
      </c>
      <c r="N117" s="133"/>
      <c r="O117" s="74">
        <f t="shared" si="13"/>
        <v>112.207</v>
      </c>
    </row>
    <row r="118" spans="1:15" ht="12.75" customHeight="1">
      <c r="A118" s="154" t="s">
        <v>125</v>
      </c>
      <c r="B118" s="143">
        <v>4258.07399</v>
      </c>
      <c r="C118" s="141">
        <v>3492.0004</v>
      </c>
      <c r="D118" s="134">
        <v>4019.7229500000003</v>
      </c>
      <c r="E118" s="73">
        <f t="shared" si="11"/>
        <v>3730.3514399999995</v>
      </c>
      <c r="F118" s="150">
        <v>402.17344</v>
      </c>
      <c r="G118" s="145">
        <v>1054.1420500000002</v>
      </c>
      <c r="H118" s="133">
        <v>17956.83929</v>
      </c>
      <c r="I118" s="133"/>
      <c r="J118" s="133">
        <v>15419.570169999999</v>
      </c>
      <c r="K118" s="73">
        <f t="shared" si="12"/>
        <v>3993.5846100000017</v>
      </c>
      <c r="L118" s="150">
        <v>92.54212</v>
      </c>
      <c r="M118" s="145">
        <v>5</v>
      </c>
      <c r="N118" s="133"/>
      <c r="O118" s="74">
        <f t="shared" si="13"/>
        <v>97.54212</v>
      </c>
    </row>
    <row r="119" spans="1:15" ht="12.75" customHeight="1">
      <c r="A119" s="13" t="s">
        <v>39</v>
      </c>
      <c r="B119" s="143">
        <v>4447.60488</v>
      </c>
      <c r="C119" s="141">
        <v>1764.32699</v>
      </c>
      <c r="D119" s="134">
        <v>3745.3754</v>
      </c>
      <c r="E119" s="73">
        <f t="shared" si="11"/>
        <v>2466.5564700000004</v>
      </c>
      <c r="F119" s="150">
        <v>680.07047</v>
      </c>
      <c r="G119" s="145">
        <v>2197.88279</v>
      </c>
      <c r="H119" s="133">
        <v>974.39969</v>
      </c>
      <c r="I119" s="133"/>
      <c r="J119" s="133">
        <v>2959.9290899999996</v>
      </c>
      <c r="K119" s="73">
        <f t="shared" si="12"/>
        <v>892.4238600000008</v>
      </c>
      <c r="L119" s="150">
        <v>407.48629999999997</v>
      </c>
      <c r="M119" s="145">
        <v>72.93925999999999</v>
      </c>
      <c r="N119" s="133">
        <v>6.144</v>
      </c>
      <c r="O119" s="74">
        <f t="shared" si="13"/>
        <v>474.28155999999996</v>
      </c>
    </row>
    <row r="120" spans="1:15" ht="12.75" customHeight="1">
      <c r="A120" s="13" t="s">
        <v>126</v>
      </c>
      <c r="B120" s="143">
        <v>3982.1918400000004</v>
      </c>
      <c r="C120" s="141">
        <v>2146.96735</v>
      </c>
      <c r="D120" s="134">
        <v>1129.1976399999999</v>
      </c>
      <c r="E120" s="73">
        <f t="shared" si="11"/>
        <v>4999.96155</v>
      </c>
      <c r="F120" s="150">
        <v>102.07827</v>
      </c>
      <c r="G120" s="145">
        <v>630.77512</v>
      </c>
      <c r="H120" s="133">
        <v>314</v>
      </c>
      <c r="I120" s="133"/>
      <c r="J120" s="133">
        <v>936.381</v>
      </c>
      <c r="K120" s="73">
        <f t="shared" si="12"/>
        <v>110.47239000000002</v>
      </c>
      <c r="L120" s="150">
        <v>215</v>
      </c>
      <c r="M120" s="145"/>
      <c r="N120" s="133"/>
      <c r="O120" s="74">
        <f t="shared" si="13"/>
        <v>215</v>
      </c>
    </row>
    <row r="121" spans="1:15" ht="12.75" customHeight="1" thickBot="1">
      <c r="A121" s="201" t="s">
        <v>127</v>
      </c>
      <c r="B121" s="193">
        <v>1136.31667</v>
      </c>
      <c r="C121" s="194">
        <v>1781.80202</v>
      </c>
      <c r="D121" s="195">
        <v>1837.64624</v>
      </c>
      <c r="E121" s="196">
        <f t="shared" si="11"/>
        <v>1080.4724500000002</v>
      </c>
      <c r="F121" s="197">
        <v>296.96244</v>
      </c>
      <c r="G121" s="198">
        <v>1178.49723</v>
      </c>
      <c r="H121" s="199"/>
      <c r="I121" s="199">
        <v>1837.64624</v>
      </c>
      <c r="J121" s="199">
        <v>3192.2041099999997</v>
      </c>
      <c r="K121" s="196">
        <f t="shared" si="12"/>
        <v>120.90180000000055</v>
      </c>
      <c r="L121" s="197">
        <v>411.948</v>
      </c>
      <c r="M121" s="198">
        <v>320.95168</v>
      </c>
      <c r="N121" s="199"/>
      <c r="O121" s="200">
        <f t="shared" si="13"/>
        <v>732.89968</v>
      </c>
    </row>
    <row r="122" spans="1:15" ht="12.75" customHeight="1">
      <c r="A122" s="153" t="s">
        <v>128</v>
      </c>
      <c r="B122" s="142">
        <v>524.75352</v>
      </c>
      <c r="C122" s="140">
        <v>42.4195</v>
      </c>
      <c r="D122" s="138">
        <v>374.7</v>
      </c>
      <c r="E122" s="71">
        <f t="shared" si="11"/>
        <v>192.47301999999996</v>
      </c>
      <c r="F122" s="149">
        <v>238.50442999999999</v>
      </c>
      <c r="G122" s="144">
        <v>476.201</v>
      </c>
      <c r="H122" s="139"/>
      <c r="I122" s="139">
        <v>374.7</v>
      </c>
      <c r="J122" s="139">
        <v>835.0684100000001</v>
      </c>
      <c r="K122" s="71">
        <f t="shared" si="12"/>
        <v>254.33701999999994</v>
      </c>
      <c r="L122" s="149">
        <v>99.192</v>
      </c>
      <c r="M122" s="144">
        <v>25.191830000000003</v>
      </c>
      <c r="N122" s="139"/>
      <c r="O122" s="72">
        <f t="shared" si="13"/>
        <v>124.38382999999999</v>
      </c>
    </row>
    <row r="123" spans="1:15" ht="12.75" customHeight="1">
      <c r="A123" s="13" t="s">
        <v>68</v>
      </c>
      <c r="B123" s="143">
        <v>304.28602</v>
      </c>
      <c r="C123" s="141">
        <v>257.16733</v>
      </c>
      <c r="D123" s="134">
        <v>340.23425</v>
      </c>
      <c r="E123" s="73">
        <f t="shared" si="11"/>
        <v>221.21910000000003</v>
      </c>
      <c r="F123" s="152">
        <v>88.2518</v>
      </c>
      <c r="G123" s="148">
        <v>44.132</v>
      </c>
      <c r="H123" s="137"/>
      <c r="I123" s="137"/>
      <c r="J123" s="137">
        <v>35.36</v>
      </c>
      <c r="K123" s="73">
        <f t="shared" si="12"/>
        <v>97.02380000000001</v>
      </c>
      <c r="L123" s="152">
        <v>57.967</v>
      </c>
      <c r="M123" s="148"/>
      <c r="N123" s="137"/>
      <c r="O123" s="74">
        <f t="shared" si="13"/>
        <v>57.967</v>
      </c>
    </row>
    <row r="124" spans="1:15" ht="12.75" customHeight="1">
      <c r="A124" s="13" t="s">
        <v>40</v>
      </c>
      <c r="B124" s="143">
        <v>96.11114</v>
      </c>
      <c r="C124" s="141">
        <v>68.56011</v>
      </c>
      <c r="D124" s="134">
        <v>9.740459999999999</v>
      </c>
      <c r="E124" s="71">
        <f t="shared" si="11"/>
        <v>154.93079</v>
      </c>
      <c r="F124" s="152">
        <v>0</v>
      </c>
      <c r="G124" s="148">
        <v>0</v>
      </c>
      <c r="H124" s="137"/>
      <c r="I124" s="137"/>
      <c r="J124" s="137"/>
      <c r="K124" s="71">
        <f t="shared" si="12"/>
        <v>0</v>
      </c>
      <c r="L124" s="152">
        <v>0</v>
      </c>
      <c r="M124" s="148"/>
      <c r="N124" s="137"/>
      <c r="O124" s="72">
        <f t="shared" si="13"/>
        <v>0</v>
      </c>
    </row>
    <row r="125" spans="1:15" ht="12.75" customHeight="1">
      <c r="A125" s="13" t="s">
        <v>129</v>
      </c>
      <c r="B125" s="143">
        <v>569.25876</v>
      </c>
      <c r="C125" s="141">
        <v>70.52392</v>
      </c>
      <c r="D125" s="134">
        <v>379.531</v>
      </c>
      <c r="E125" s="73">
        <f t="shared" si="11"/>
        <v>260.25168</v>
      </c>
      <c r="F125" s="152">
        <v>36.292</v>
      </c>
      <c r="G125" s="148">
        <v>72.528</v>
      </c>
      <c r="H125" s="137"/>
      <c r="I125" s="137"/>
      <c r="J125" s="137">
        <v>58</v>
      </c>
      <c r="K125" s="73">
        <f t="shared" si="12"/>
        <v>50.82000000000001</v>
      </c>
      <c r="L125" s="152">
        <v>156.067</v>
      </c>
      <c r="M125" s="148"/>
      <c r="N125" s="137"/>
      <c r="O125" s="74">
        <f t="shared" si="13"/>
        <v>156.067</v>
      </c>
    </row>
    <row r="126" spans="1:15" ht="12.75" customHeight="1">
      <c r="A126" s="13" t="s">
        <v>130</v>
      </c>
      <c r="B126" s="143">
        <v>713.33357</v>
      </c>
      <c r="C126" s="141">
        <v>301.72505</v>
      </c>
      <c r="D126" s="134">
        <v>479.914</v>
      </c>
      <c r="E126" s="73">
        <f aca="true" t="shared" si="14" ref="E126:E132">B126+C126-D126</f>
        <v>535.14462</v>
      </c>
      <c r="F126" s="152">
        <v>31.373</v>
      </c>
      <c r="G126" s="148">
        <v>0.024</v>
      </c>
      <c r="H126" s="137"/>
      <c r="I126" s="137"/>
      <c r="J126" s="137"/>
      <c r="K126" s="73">
        <f aca="true" t="shared" si="15" ref="K126:K132">F126+G126+H126+I126-J126</f>
        <v>31.397000000000002</v>
      </c>
      <c r="L126" s="152">
        <v>19.455</v>
      </c>
      <c r="M126" s="148">
        <v>1.73</v>
      </c>
      <c r="N126" s="137"/>
      <c r="O126" s="74">
        <f aca="true" t="shared" si="16" ref="O126:O133">L126+M126-N126</f>
        <v>21.185</v>
      </c>
    </row>
    <row r="127" spans="1:15" ht="12.75" customHeight="1">
      <c r="A127" s="13" t="s">
        <v>131</v>
      </c>
      <c r="B127" s="143">
        <v>326.6644</v>
      </c>
      <c r="C127" s="141">
        <v>195.50062000000003</v>
      </c>
      <c r="D127" s="134"/>
      <c r="E127" s="73">
        <f t="shared" si="14"/>
        <v>522.16502</v>
      </c>
      <c r="F127" s="152">
        <v>12.373</v>
      </c>
      <c r="G127" s="148">
        <v>12.3</v>
      </c>
      <c r="H127" s="137"/>
      <c r="I127" s="137"/>
      <c r="J127" s="137">
        <v>9.8</v>
      </c>
      <c r="K127" s="73">
        <f t="shared" si="15"/>
        <v>14.873000000000001</v>
      </c>
      <c r="L127" s="152">
        <v>52.543</v>
      </c>
      <c r="M127" s="148">
        <v>1.6</v>
      </c>
      <c r="N127" s="137"/>
      <c r="O127" s="74">
        <f t="shared" si="16"/>
        <v>54.143</v>
      </c>
    </row>
    <row r="128" spans="1:15" ht="12.75" customHeight="1">
      <c r="A128" s="13" t="s">
        <v>132</v>
      </c>
      <c r="B128" s="143">
        <v>589.56693</v>
      </c>
      <c r="C128" s="141">
        <v>205.99169</v>
      </c>
      <c r="D128" s="134">
        <v>44.951</v>
      </c>
      <c r="E128" s="73">
        <f t="shared" si="14"/>
        <v>750.60762</v>
      </c>
      <c r="F128" s="152">
        <v>1749.89099</v>
      </c>
      <c r="G128" s="148">
        <v>154.062</v>
      </c>
      <c r="H128" s="137">
        <v>1693.42971</v>
      </c>
      <c r="I128" s="137"/>
      <c r="J128" s="137">
        <v>3036.1250499999996</v>
      </c>
      <c r="K128" s="73">
        <f t="shared" si="15"/>
        <v>561.2576500000005</v>
      </c>
      <c r="L128" s="152">
        <v>95.636</v>
      </c>
      <c r="M128" s="148">
        <v>44</v>
      </c>
      <c r="N128" s="137"/>
      <c r="O128" s="74">
        <f t="shared" si="16"/>
        <v>139.636</v>
      </c>
    </row>
    <row r="129" spans="1:15" ht="12.75" customHeight="1">
      <c r="A129" s="13" t="s">
        <v>83</v>
      </c>
      <c r="B129" s="143">
        <v>695.7184</v>
      </c>
      <c r="C129" s="141">
        <v>141.28716</v>
      </c>
      <c r="D129" s="134">
        <v>95.515</v>
      </c>
      <c r="E129" s="73">
        <f t="shared" si="14"/>
        <v>741.49056</v>
      </c>
      <c r="F129" s="150">
        <v>233.67525</v>
      </c>
      <c r="G129" s="145">
        <v>304.4982</v>
      </c>
      <c r="H129" s="133"/>
      <c r="I129" s="133"/>
      <c r="J129" s="133">
        <v>244.21</v>
      </c>
      <c r="K129" s="73">
        <f t="shared" si="15"/>
        <v>293.96344999999997</v>
      </c>
      <c r="L129" s="150">
        <v>60</v>
      </c>
      <c r="M129" s="145"/>
      <c r="N129" s="133"/>
      <c r="O129" s="74">
        <f t="shared" si="16"/>
        <v>60</v>
      </c>
    </row>
    <row r="130" spans="1:15" ht="12.75" customHeight="1">
      <c r="A130" s="13" t="s">
        <v>84</v>
      </c>
      <c r="B130" s="143">
        <v>630.70304</v>
      </c>
      <c r="C130" s="141">
        <v>218.31176000000002</v>
      </c>
      <c r="D130" s="134">
        <v>76.36</v>
      </c>
      <c r="E130" s="73">
        <f t="shared" si="14"/>
        <v>772.6548</v>
      </c>
      <c r="F130" s="150">
        <v>587.0363000000001</v>
      </c>
      <c r="G130" s="145">
        <v>84.748</v>
      </c>
      <c r="H130" s="133"/>
      <c r="I130" s="133"/>
      <c r="J130" s="133">
        <v>68.88</v>
      </c>
      <c r="K130" s="73">
        <f t="shared" si="15"/>
        <v>602.9043000000001</v>
      </c>
      <c r="L130" s="150">
        <v>55.189</v>
      </c>
      <c r="M130" s="145">
        <v>24.09</v>
      </c>
      <c r="N130" s="133">
        <v>18</v>
      </c>
      <c r="O130" s="74">
        <f t="shared" si="16"/>
        <v>61.278999999999996</v>
      </c>
    </row>
    <row r="131" spans="1:15" ht="12.75" customHeight="1">
      <c r="A131" s="13" t="s">
        <v>133</v>
      </c>
      <c r="B131" s="143">
        <v>665.4635800000001</v>
      </c>
      <c r="C131" s="141">
        <v>111.95665</v>
      </c>
      <c r="D131" s="134">
        <v>140.02339999999998</v>
      </c>
      <c r="E131" s="73">
        <f t="shared" si="14"/>
        <v>637.3968300000001</v>
      </c>
      <c r="F131" s="150">
        <v>69.26267</v>
      </c>
      <c r="G131" s="145">
        <v>218.976</v>
      </c>
      <c r="H131" s="133"/>
      <c r="I131" s="133"/>
      <c r="J131" s="133">
        <v>268.7</v>
      </c>
      <c r="K131" s="73">
        <f t="shared" si="15"/>
        <v>19.538670000000025</v>
      </c>
      <c r="L131" s="150">
        <v>27.18</v>
      </c>
      <c r="M131" s="145">
        <v>12.4</v>
      </c>
      <c r="N131" s="133"/>
      <c r="O131" s="74">
        <f t="shared" si="16"/>
        <v>39.58</v>
      </c>
    </row>
    <row r="132" spans="1:15" ht="12.75" customHeight="1">
      <c r="A132" s="13" t="s">
        <v>134</v>
      </c>
      <c r="B132" s="143">
        <v>3237.99764</v>
      </c>
      <c r="C132" s="141">
        <v>580.1026999999999</v>
      </c>
      <c r="D132" s="134">
        <v>1588.84774</v>
      </c>
      <c r="E132" s="73">
        <f t="shared" si="14"/>
        <v>2229.2526</v>
      </c>
      <c r="F132" s="150">
        <v>1549.8053</v>
      </c>
      <c r="G132" s="145">
        <v>3423.70459</v>
      </c>
      <c r="H132" s="133">
        <v>9862.25158</v>
      </c>
      <c r="I132" s="133">
        <v>1050</v>
      </c>
      <c r="J132" s="133">
        <v>15828.59605</v>
      </c>
      <c r="K132" s="73">
        <f t="shared" si="15"/>
        <v>57.16541999999936</v>
      </c>
      <c r="L132" s="150">
        <v>518.145</v>
      </c>
      <c r="M132" s="145"/>
      <c r="N132" s="133">
        <v>5</v>
      </c>
      <c r="O132" s="74">
        <f t="shared" si="16"/>
        <v>513.145</v>
      </c>
    </row>
    <row r="133" spans="1:15" ht="17.25" customHeight="1" thickBot="1">
      <c r="A133" s="102" t="s">
        <v>12</v>
      </c>
      <c r="B133" s="103">
        <f aca="true" t="shared" si="17" ref="B133:K133">SUM(B60:B132)</f>
        <v>94063.95369</v>
      </c>
      <c r="C133" s="107">
        <f t="shared" si="17"/>
        <v>71614.90041000002</v>
      </c>
      <c r="D133" s="104">
        <f t="shared" si="17"/>
        <v>63774.942428999995</v>
      </c>
      <c r="E133" s="103">
        <f t="shared" si="17"/>
        <v>101903.91167100001</v>
      </c>
      <c r="F133" s="103">
        <f t="shared" si="17"/>
        <v>41165.55952999999</v>
      </c>
      <c r="G133" s="107">
        <f t="shared" si="17"/>
        <v>59121.680180000025</v>
      </c>
      <c r="H133" s="105">
        <f t="shared" si="17"/>
        <v>179031.06405999998</v>
      </c>
      <c r="I133" s="105">
        <f t="shared" si="17"/>
        <v>8578.153129999999</v>
      </c>
      <c r="J133" s="106">
        <f t="shared" si="17"/>
        <v>237031.41178999995</v>
      </c>
      <c r="K133" s="103">
        <f t="shared" si="17"/>
        <v>50865.045110000014</v>
      </c>
      <c r="L133" s="103">
        <f>SUM(L60:L132)</f>
        <v>14559.228850000003</v>
      </c>
      <c r="M133" s="107">
        <f>SUM(M60:M132)</f>
        <v>2806.4376900000007</v>
      </c>
      <c r="N133" s="104">
        <f>SUM(N60:N132)</f>
        <v>899.67854</v>
      </c>
      <c r="O133" s="104">
        <f t="shared" si="16"/>
        <v>16465.988000000005</v>
      </c>
    </row>
    <row r="134" spans="2:15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</sheetData>
  <sheetProtection/>
  <mergeCells count="19"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  <mergeCell ref="M7:M8"/>
    <mergeCell ref="N7:N8"/>
    <mergeCell ref="O7:O8"/>
    <mergeCell ref="A6:A8"/>
    <mergeCell ref="B6:E6"/>
    <mergeCell ref="B7:B8"/>
    <mergeCell ref="C7:C8"/>
    <mergeCell ref="D7:D8"/>
    <mergeCell ref="E7:E8"/>
  </mergeCells>
  <printOptions horizontalCentered="1"/>
  <pageMargins left="0.1968503937007874" right="0.1968503937007874" top="0.7874015748031497" bottom="0.7874015748031497" header="0.5118110236220472" footer="0.5905511811023623"/>
  <pageSetup horizontalDpi="600" verticalDpi="600" orientation="landscape" paperSize="9" scale="87" r:id="rId1"/>
  <headerFooter alignWithMargins="0">
    <oddFooter>&amp;CStránka &amp;P&amp;RTab. č. 04 PO tvorba a použ.fondů</oddFooter>
  </headerFooter>
  <rowBreaks count="3" manualBreakCount="3">
    <brk id="41" max="255" man="1"/>
    <brk id="8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2021-05-07T08:59:08Z</cp:lastPrinted>
  <dcterms:created xsi:type="dcterms:W3CDTF">1997-01-24T11:07:25Z</dcterms:created>
  <dcterms:modified xsi:type="dcterms:W3CDTF">2021-05-07T08:59:52Z</dcterms:modified>
  <cp:category/>
  <cp:version/>
  <cp:contentType/>
  <cp:contentStatus/>
</cp:coreProperties>
</file>