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205" windowHeight="8310" activeTab="1"/>
  </bookViews>
  <sheets>
    <sheet name="1.ZR " sheetId="1" r:id="rId1"/>
    <sheet name="1.ZR vč. PN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<sst xmlns="http://schemas.openxmlformats.org/spreadsheetml/2006/main" count="109" uniqueCount="50">
  <si>
    <t>v tom:</t>
  </si>
  <si>
    <t>§</t>
  </si>
  <si>
    <t>kap. 15 - zdravotnictví</t>
  </si>
  <si>
    <t>Oblastní nemocnice Trutnov a.s.</t>
  </si>
  <si>
    <t>v tis. Kč</t>
  </si>
  <si>
    <t>Závazný ukazatel</t>
  </si>
  <si>
    <t>z vlastních prostředků kraje</t>
  </si>
  <si>
    <t>Příloha č. 3</t>
  </si>
  <si>
    <t>Č.o.</t>
  </si>
  <si>
    <t>pozm. návrhy</t>
  </si>
  <si>
    <t>3522</t>
  </si>
  <si>
    <t>98</t>
  </si>
  <si>
    <t>Městs.nemocnice a.s. Dvůr Králové n.L.</t>
  </si>
  <si>
    <t>2212</t>
  </si>
  <si>
    <t>SÚS KHK a.s.</t>
  </si>
  <si>
    <t>kap. 10 - doprava</t>
  </si>
  <si>
    <t>Schválený rozpočet 
pol. 5213</t>
  </si>
  <si>
    <t>po 1. změně rozpočtu 
pol. 5213</t>
  </si>
  <si>
    <t>Schválený rozpočet 
pol. 6313</t>
  </si>
  <si>
    <t>po 1. změně rozpočtu 
pol. 6313</t>
  </si>
  <si>
    <t xml:space="preserve">v tom: </t>
  </si>
  <si>
    <t>Obchodní společnost</t>
  </si>
  <si>
    <t xml:space="preserve">Neinvestiční transfery </t>
  </si>
  <si>
    <t>Investiční transfery</t>
  </si>
  <si>
    <t>2221</t>
  </si>
  <si>
    <t xml:space="preserve">Oblastní nemocnice Rychnov n. K. a.s. </t>
  </si>
  <si>
    <t xml:space="preserve">Zdravotnický holding KHK a.s. </t>
  </si>
  <si>
    <t xml:space="preserve">OREDO s.r.o.    </t>
  </si>
  <si>
    <t xml:space="preserve">ZOO DK NL, a.s.   </t>
  </si>
  <si>
    <t>57</t>
  </si>
  <si>
    <t>92</t>
  </si>
  <si>
    <t>93</t>
  </si>
  <si>
    <t>95</t>
  </si>
  <si>
    <t>99</t>
  </si>
  <si>
    <t>60</t>
  </si>
  <si>
    <t>94</t>
  </si>
  <si>
    <t>58</t>
  </si>
  <si>
    <t>kap. 02 - životní prostředí</t>
  </si>
  <si>
    <t>3741</t>
  </si>
  <si>
    <t>změna</t>
  </si>
  <si>
    <t>ZOO DK NL, a.s. - kofinancování a předfinancování</t>
  </si>
  <si>
    <t xml:space="preserve">Oblastní nemocnice Jičín a.s.        
   </t>
  </si>
  <si>
    <t xml:space="preserve">Oblastní nemocnice Náchod a.s.    </t>
  </si>
  <si>
    <t>6409</t>
  </si>
  <si>
    <t>Nerozděleno</t>
  </si>
  <si>
    <t>Transfery obchodním společnostem na rok 2022</t>
  </si>
  <si>
    <t>kap. 39 - regionální rozvoj</t>
  </si>
  <si>
    <t>Centrum evropského projektování, a.s.</t>
  </si>
  <si>
    <t>59</t>
  </si>
  <si>
    <t>3639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</si>
</sst>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"/>
    <numFmt numFmtId="167" formatCode="#,##0\ _K_č"/>
    <numFmt numFmtId="168" formatCode="_-* #,##0.0\ _K_č_-;\-* #,##0.0\ _K_č_-;_-* &quot;-&quot;??\ _K_č_-;_-@_-"/>
    <numFmt numFmtId="169" formatCode="_-* #,##0\ _K_č_-;\-* #,##0\ _K_č_-;_-* &quot;-&quot;??\ _K_č_-;_-@_-"/>
    <numFmt numFmtId="170" formatCode="_-* #,##0.0\ _K_č_-;\-* #,##0.0\ _K_č_-;_-* &quot;-&quot;\ _K_č_-;_-@_-"/>
  </numFmts>
  <fonts count="50">
    <font>
      <sz val="10"/>
      <name val="Arial"/>
      <family val="0"/>
    </font>
    <font>
      <sz val="8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4"/>
      <name val="Arial CE"/>
      <family val="2"/>
    </font>
    <font>
      <b/>
      <sz val="10"/>
      <name val="Arial"/>
      <family val="2"/>
    </font>
    <font>
      <b/>
      <sz val="14"/>
      <name val="Arial"/>
      <family val="2"/>
    </font>
    <font>
      <sz val="9"/>
      <name val="Arial CE"/>
      <family val="0"/>
    </font>
    <font>
      <sz val="8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3" borderId="0" applyNumberFormat="0" applyBorder="0" applyAlignment="0" applyProtection="0"/>
    <xf numFmtId="0" fontId="0" fillId="0" borderId="0">
      <alignment/>
      <protection/>
    </xf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65">
    <xf numFmtId="0" fontId="0" fillId="0" borderId="0" xfId="0" applyAlignment="1">
      <alignment/>
    </xf>
    <xf numFmtId="170" fontId="1" fillId="0" borderId="0" xfId="0" applyNumberFormat="1" applyFont="1" applyAlignment="1">
      <alignment horizontal="center"/>
    </xf>
    <xf numFmtId="170" fontId="0" fillId="0" borderId="0" xfId="0" applyNumberFormat="1" applyAlignment="1">
      <alignment/>
    </xf>
    <xf numFmtId="170" fontId="0" fillId="0" borderId="0" xfId="0" applyNumberFormat="1" applyBorder="1" applyAlignment="1">
      <alignment horizontal="right"/>
    </xf>
    <xf numFmtId="170" fontId="8" fillId="0" borderId="0" xfId="0" applyNumberFormat="1" applyFont="1" applyAlignment="1">
      <alignment horizontal="center" vertical="center"/>
    </xf>
    <xf numFmtId="170" fontId="0" fillId="0" borderId="0" xfId="0" applyNumberFormat="1" applyAlignment="1">
      <alignment horizontal="center" vertical="center"/>
    </xf>
    <xf numFmtId="170" fontId="1" fillId="0" borderId="10" xfId="38" applyNumberFormat="1" applyFont="1" applyBorder="1" applyAlignment="1">
      <alignment/>
    </xf>
    <xf numFmtId="170" fontId="5" fillId="0" borderId="10" xfId="38" applyNumberFormat="1" applyFont="1" applyBorder="1" applyAlignment="1">
      <alignment/>
    </xf>
    <xf numFmtId="166" fontId="4" fillId="0" borderId="11" xfId="38" applyNumberFormat="1" applyFont="1" applyBorder="1" applyAlignment="1">
      <alignment/>
    </xf>
    <xf numFmtId="166" fontId="0" fillId="0" borderId="12" xfId="0" applyNumberFormat="1" applyBorder="1" applyAlignment="1">
      <alignment/>
    </xf>
    <xf numFmtId="166" fontId="5" fillId="0" borderId="13" xfId="38" applyNumberFormat="1" applyFont="1" applyBorder="1" applyAlignment="1">
      <alignment/>
    </xf>
    <xf numFmtId="164" fontId="1" fillId="0" borderId="11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170" fontId="5" fillId="0" borderId="14" xfId="38" applyNumberFormat="1" applyFont="1" applyBorder="1" applyAlignment="1">
      <alignment/>
    </xf>
    <xf numFmtId="170" fontId="4" fillId="0" borderId="15" xfId="38" applyNumberFormat="1" applyFont="1" applyBorder="1" applyAlignment="1">
      <alignment vertical="center"/>
    </xf>
    <xf numFmtId="164" fontId="1" fillId="0" borderId="12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170" fontId="13" fillId="0" borderId="0" xfId="0" applyNumberFormat="1" applyFont="1" applyAlignment="1">
      <alignment horizontal="center"/>
    </xf>
    <xf numFmtId="170" fontId="10" fillId="0" borderId="11" xfId="0" applyNumberFormat="1" applyFont="1" applyBorder="1" applyAlignment="1">
      <alignment horizontal="center" vertical="center" wrapText="1"/>
    </xf>
    <xf numFmtId="164" fontId="13" fillId="0" borderId="19" xfId="0" applyNumberFormat="1" applyFont="1" applyBorder="1" applyAlignment="1">
      <alignment horizontal="center"/>
    </xf>
    <xf numFmtId="164" fontId="13" fillId="0" borderId="20" xfId="0" applyNumberFormat="1" applyFont="1" applyBorder="1" applyAlignment="1">
      <alignment horizontal="center"/>
    </xf>
    <xf numFmtId="49" fontId="13" fillId="0" borderId="21" xfId="0" applyNumberFormat="1" applyFont="1" applyBorder="1" applyAlignment="1">
      <alignment horizontal="center"/>
    </xf>
    <xf numFmtId="49" fontId="13" fillId="0" borderId="19" xfId="0" applyNumberFormat="1" applyFont="1" applyBorder="1" applyAlignment="1">
      <alignment horizontal="center"/>
    </xf>
    <xf numFmtId="49" fontId="13" fillId="0" borderId="20" xfId="0" applyNumberFormat="1" applyFont="1" applyBorder="1" applyAlignment="1">
      <alignment horizontal="center"/>
    </xf>
    <xf numFmtId="49" fontId="13" fillId="0" borderId="22" xfId="0" applyNumberFormat="1" applyFont="1" applyBorder="1" applyAlignment="1">
      <alignment horizontal="center"/>
    </xf>
    <xf numFmtId="49" fontId="13" fillId="0" borderId="23" xfId="0" applyNumberFormat="1" applyFont="1" applyBorder="1" applyAlignment="1">
      <alignment horizontal="center"/>
    </xf>
    <xf numFmtId="49" fontId="13" fillId="0" borderId="24" xfId="0" applyNumberFormat="1" applyFont="1" applyBorder="1" applyAlignment="1">
      <alignment horizontal="center"/>
    </xf>
    <xf numFmtId="4" fontId="4" fillId="0" borderId="11" xfId="38" applyNumberFormat="1" applyFont="1" applyBorder="1" applyAlignment="1">
      <alignment/>
    </xf>
    <xf numFmtId="4" fontId="0" fillId="0" borderId="12" xfId="0" applyNumberFormat="1" applyBorder="1" applyAlignment="1">
      <alignment/>
    </xf>
    <xf numFmtId="4" fontId="0" fillId="0" borderId="12" xfId="34" applyNumberFormat="1" applyFont="1" applyBorder="1" applyAlignment="1">
      <alignment/>
    </xf>
    <xf numFmtId="4" fontId="0" fillId="0" borderId="18" xfId="34" applyNumberFormat="1" applyFont="1" applyBorder="1" applyAlignment="1">
      <alignment/>
    </xf>
    <xf numFmtId="4" fontId="5" fillId="0" borderId="25" xfId="38" applyNumberFormat="1" applyFont="1" applyBorder="1" applyAlignment="1">
      <alignment/>
    </xf>
    <xf numFmtId="170" fontId="5" fillId="0" borderId="10" xfId="38" applyNumberFormat="1" applyFont="1" applyBorder="1" applyAlignment="1">
      <alignment wrapText="1"/>
    </xf>
    <xf numFmtId="170" fontId="12" fillId="0" borderId="26" xfId="38" applyNumberFormat="1" applyFont="1" applyBorder="1" applyAlignment="1">
      <alignment wrapText="1"/>
    </xf>
    <xf numFmtId="170" fontId="4" fillId="0" borderId="27" xfId="38" applyNumberFormat="1" applyFont="1" applyBorder="1" applyAlignment="1">
      <alignment vertical="center"/>
    </xf>
    <xf numFmtId="170" fontId="5" fillId="0" borderId="28" xfId="38" applyNumberFormat="1" applyFont="1" applyBorder="1" applyAlignment="1">
      <alignment/>
    </xf>
    <xf numFmtId="170" fontId="5" fillId="0" borderId="27" xfId="38" applyNumberFormat="1" applyFont="1" applyBorder="1" applyAlignment="1">
      <alignment/>
    </xf>
    <xf numFmtId="170" fontId="5" fillId="0" borderId="12" xfId="38" applyNumberFormat="1" applyFont="1" applyBorder="1" applyAlignment="1">
      <alignment/>
    </xf>
    <xf numFmtId="166" fontId="5" fillId="0" borderId="12" xfId="38" applyNumberFormat="1" applyFont="1" applyBorder="1" applyAlignment="1">
      <alignment/>
    </xf>
    <xf numFmtId="4" fontId="5" fillId="0" borderId="12" xfId="38" applyNumberFormat="1" applyFont="1" applyBorder="1" applyAlignment="1">
      <alignment/>
    </xf>
    <xf numFmtId="49" fontId="13" fillId="0" borderId="29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170" fontId="5" fillId="0" borderId="26" xfId="38" applyNumberFormat="1" applyFont="1" applyBorder="1" applyAlignment="1">
      <alignment/>
    </xf>
    <xf numFmtId="4" fontId="0" fillId="0" borderId="25" xfId="34" applyNumberFormat="1" applyFont="1" applyBorder="1" applyAlignment="1">
      <alignment/>
    </xf>
    <xf numFmtId="166" fontId="5" fillId="0" borderId="16" xfId="38" applyNumberFormat="1" applyFont="1" applyBorder="1" applyAlignment="1">
      <alignment/>
    </xf>
    <xf numFmtId="170" fontId="10" fillId="0" borderId="19" xfId="0" applyNumberFormat="1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70" fontId="11" fillId="0" borderId="0" xfId="0" applyNumberFormat="1" applyFont="1" applyAlignment="1">
      <alignment horizontal="center" vertical="center"/>
    </xf>
    <xf numFmtId="170" fontId="9" fillId="0" borderId="0" xfId="0" applyNumberFormat="1" applyFont="1" applyAlignment="1">
      <alignment horizontal="center" vertical="center" wrapText="1"/>
    </xf>
    <xf numFmtId="170" fontId="14" fillId="0" borderId="0" xfId="0" applyNumberFormat="1" applyFont="1" applyAlignment="1">
      <alignment horizontal="center" vertical="center"/>
    </xf>
    <xf numFmtId="164" fontId="15" fillId="0" borderId="19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64" fontId="3" fillId="0" borderId="11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70" fontId="2" fillId="0" borderId="15" xfId="0" applyNumberFormat="1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Styl 1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G17" sqref="G17"/>
    </sheetView>
  </sheetViews>
  <sheetFormatPr defaultColWidth="9.140625" defaultRowHeight="12.75"/>
  <cols>
    <col min="1" max="1" width="4.421875" style="0" customWidth="1"/>
    <col min="2" max="2" width="4.28125" style="0" customWidth="1"/>
    <col min="3" max="3" width="49.7109375" style="0" customWidth="1"/>
    <col min="4" max="5" width="13.7109375" style="0" customWidth="1"/>
    <col min="6" max="6" width="13.7109375" style="0" hidden="1" customWidth="1"/>
    <col min="7" max="10" width="13.7109375" style="0" customWidth="1"/>
  </cols>
  <sheetData>
    <row r="1" spans="1:10" ht="12.75">
      <c r="A1" s="21"/>
      <c r="B1" s="1"/>
      <c r="C1" s="2"/>
      <c r="D1" s="2"/>
      <c r="E1" s="2"/>
      <c r="F1" s="2"/>
      <c r="G1" s="2"/>
      <c r="H1" s="2"/>
      <c r="I1" s="2"/>
      <c r="J1" s="3" t="s">
        <v>7</v>
      </c>
    </row>
    <row r="2" spans="1:10" ht="24.75" customHeight="1">
      <c r="A2" s="55" t="s">
        <v>5</v>
      </c>
      <c r="B2" s="55"/>
      <c r="C2" s="55"/>
      <c r="D2" s="55"/>
      <c r="E2" s="55"/>
      <c r="F2" s="55"/>
      <c r="G2" s="55"/>
      <c r="H2" s="55"/>
      <c r="I2" s="55"/>
      <c r="J2" s="55"/>
    </row>
    <row r="3" spans="1:10" ht="28.5" customHeight="1">
      <c r="A3" s="56" t="s">
        <v>45</v>
      </c>
      <c r="B3" s="57"/>
      <c r="C3" s="57"/>
      <c r="D3" s="57"/>
      <c r="E3" s="57"/>
      <c r="F3" s="57"/>
      <c r="G3" s="57"/>
      <c r="H3" s="57"/>
      <c r="I3" s="57"/>
      <c r="J3" s="57"/>
    </row>
    <row r="4" spans="1:10" ht="30" customHeight="1">
      <c r="A4" s="55" t="s">
        <v>6</v>
      </c>
      <c r="B4" s="55"/>
      <c r="C4" s="55"/>
      <c r="D4" s="55"/>
      <c r="E4" s="55"/>
      <c r="F4" s="55"/>
      <c r="G4" s="55"/>
      <c r="H4" s="55"/>
      <c r="I4" s="55"/>
      <c r="J4" s="55"/>
    </row>
    <row r="5" spans="1:10" ht="15.75">
      <c r="A5" s="4"/>
      <c r="B5" s="4"/>
      <c r="C5" s="4"/>
      <c r="D5" s="4"/>
      <c r="E5" s="4"/>
      <c r="F5" s="4"/>
      <c r="G5" s="4"/>
      <c r="H5" s="4"/>
      <c r="I5" s="4"/>
      <c r="J5" s="4"/>
    </row>
    <row r="6" spans="1:10" ht="13.5" thickBot="1">
      <c r="A6" s="5"/>
      <c r="B6" s="5"/>
      <c r="C6" s="5"/>
      <c r="D6" s="5"/>
      <c r="E6" s="5"/>
      <c r="F6" s="5"/>
      <c r="G6" s="5"/>
      <c r="H6" s="5"/>
      <c r="I6" s="5"/>
      <c r="J6" s="5" t="s">
        <v>4</v>
      </c>
    </row>
    <row r="7" spans="1:10" ht="13.5" customHeight="1">
      <c r="A7" s="58" t="s">
        <v>1</v>
      </c>
      <c r="B7" s="60" t="s">
        <v>8</v>
      </c>
      <c r="C7" s="63" t="s">
        <v>21</v>
      </c>
      <c r="D7" s="49" t="s">
        <v>22</v>
      </c>
      <c r="E7" s="50"/>
      <c r="F7" s="50"/>
      <c r="G7" s="50"/>
      <c r="H7" s="49" t="s">
        <v>23</v>
      </c>
      <c r="I7" s="50"/>
      <c r="J7" s="53"/>
    </row>
    <row r="8" spans="1:10" ht="13.5" thickBot="1">
      <c r="A8" s="59"/>
      <c r="B8" s="61"/>
      <c r="C8" s="64"/>
      <c r="D8" s="51"/>
      <c r="E8" s="52"/>
      <c r="F8" s="52"/>
      <c r="G8" s="52"/>
      <c r="H8" s="51"/>
      <c r="I8" s="52"/>
      <c r="J8" s="54"/>
    </row>
    <row r="9" spans="1:10" ht="39" thickBot="1">
      <c r="A9" s="51"/>
      <c r="B9" s="62"/>
      <c r="C9" s="54"/>
      <c r="D9" s="22" t="s">
        <v>16</v>
      </c>
      <c r="E9" s="22" t="s">
        <v>39</v>
      </c>
      <c r="F9" s="22" t="s">
        <v>9</v>
      </c>
      <c r="G9" s="22" t="s">
        <v>17</v>
      </c>
      <c r="H9" s="22" t="s">
        <v>18</v>
      </c>
      <c r="I9" s="22" t="s">
        <v>39</v>
      </c>
      <c r="J9" s="22" t="s">
        <v>19</v>
      </c>
    </row>
    <row r="10" spans="1:10" ht="13.5" hidden="1" thickBot="1">
      <c r="A10" s="30"/>
      <c r="B10" s="17"/>
      <c r="C10" s="14" t="s">
        <v>15</v>
      </c>
      <c r="D10" s="8">
        <f aca="true" t="shared" si="0" ref="D10:J10">D12</f>
        <v>0</v>
      </c>
      <c r="E10" s="8">
        <f t="shared" si="0"/>
        <v>0</v>
      </c>
      <c r="F10" s="8">
        <f t="shared" si="0"/>
        <v>0</v>
      </c>
      <c r="G10" s="8">
        <f t="shared" si="0"/>
        <v>0</v>
      </c>
      <c r="H10" s="8">
        <f t="shared" si="0"/>
        <v>0</v>
      </c>
      <c r="I10" s="8">
        <f t="shared" si="0"/>
        <v>0</v>
      </c>
      <c r="J10" s="8">
        <f t="shared" si="0"/>
        <v>0</v>
      </c>
    </row>
    <row r="11" spans="1:10" ht="13.5" hidden="1" thickBot="1">
      <c r="A11" s="27"/>
      <c r="B11" s="18"/>
      <c r="C11" s="6" t="s">
        <v>0</v>
      </c>
      <c r="D11" s="9"/>
      <c r="E11" s="9"/>
      <c r="F11" s="9"/>
      <c r="G11" s="9"/>
      <c r="H11" s="9"/>
      <c r="I11" s="9"/>
      <c r="J11" s="9"/>
    </row>
    <row r="12" spans="1:10" ht="13.5" hidden="1" thickBot="1">
      <c r="A12" s="29" t="s">
        <v>13</v>
      </c>
      <c r="B12" s="16" t="s">
        <v>34</v>
      </c>
      <c r="C12" s="39" t="s">
        <v>14</v>
      </c>
      <c r="D12" s="10">
        <v>0</v>
      </c>
      <c r="E12" s="10"/>
      <c r="F12" s="10"/>
      <c r="G12" s="10">
        <f>D12+E12+F12</f>
        <v>0</v>
      </c>
      <c r="H12" s="10">
        <v>0</v>
      </c>
      <c r="I12" s="10"/>
      <c r="J12" s="10">
        <f>H12+I12</f>
        <v>0</v>
      </c>
    </row>
    <row r="13" spans="1:10" ht="12.75">
      <c r="A13" s="30"/>
      <c r="B13" s="17"/>
      <c r="C13" s="38" t="s">
        <v>37</v>
      </c>
      <c r="D13" s="8">
        <f>D15+D16</f>
        <v>61388</v>
      </c>
      <c r="E13" s="8">
        <f aca="true" t="shared" si="1" ref="E13:J13">E15+E16</f>
        <v>9000</v>
      </c>
      <c r="F13" s="8">
        <f t="shared" si="1"/>
        <v>0</v>
      </c>
      <c r="G13" s="8">
        <f t="shared" si="1"/>
        <v>70388</v>
      </c>
      <c r="H13" s="8">
        <f t="shared" si="1"/>
        <v>20000</v>
      </c>
      <c r="I13" s="8">
        <f t="shared" si="1"/>
        <v>5000</v>
      </c>
      <c r="J13" s="8">
        <f t="shared" si="1"/>
        <v>25000</v>
      </c>
    </row>
    <row r="14" spans="1:10" ht="12.75">
      <c r="A14" s="27"/>
      <c r="B14" s="18"/>
      <c r="C14" s="6" t="s">
        <v>0</v>
      </c>
      <c r="D14" s="9"/>
      <c r="E14" s="9"/>
      <c r="F14" s="9"/>
      <c r="G14" s="9"/>
      <c r="H14" s="9"/>
      <c r="I14" s="9"/>
      <c r="J14" s="9"/>
    </row>
    <row r="15" spans="1:10" ht="13.5" thickBot="1">
      <c r="A15" s="27" t="s">
        <v>38</v>
      </c>
      <c r="B15" s="18" t="s">
        <v>29</v>
      </c>
      <c r="C15" s="41" t="s">
        <v>28</v>
      </c>
      <c r="D15" s="42">
        <v>61388</v>
      </c>
      <c r="E15" s="42">
        <f>9000</f>
        <v>9000</v>
      </c>
      <c r="F15" s="42"/>
      <c r="G15" s="42">
        <f>D15+E15+F15</f>
        <v>70388</v>
      </c>
      <c r="H15" s="42">
        <v>20000</v>
      </c>
      <c r="I15" s="42">
        <f>5000</f>
        <v>5000</v>
      </c>
      <c r="J15" s="42">
        <f>H15+I15</f>
        <v>25000</v>
      </c>
    </row>
    <row r="16" spans="1:10" ht="13.5" hidden="1" thickBot="1">
      <c r="A16" s="25" t="s">
        <v>38</v>
      </c>
      <c r="B16" s="19" t="s">
        <v>29</v>
      </c>
      <c r="C16" s="40" t="s">
        <v>40</v>
      </c>
      <c r="D16" s="10"/>
      <c r="E16" s="10"/>
      <c r="F16" s="10"/>
      <c r="G16" s="10"/>
      <c r="H16" s="10"/>
      <c r="I16" s="10"/>
      <c r="J16" s="10">
        <f>H16+I16</f>
        <v>0</v>
      </c>
    </row>
    <row r="17" spans="1:10" ht="12.75">
      <c r="A17" s="26"/>
      <c r="B17" s="12"/>
      <c r="C17" s="14" t="s">
        <v>2</v>
      </c>
      <c r="D17" s="31">
        <f aca="true" t="shared" si="2" ref="D17:J17">SUM(D19:D25)</f>
        <v>231476</v>
      </c>
      <c r="E17" s="31">
        <f t="shared" si="2"/>
        <v>60418.830000000016</v>
      </c>
      <c r="F17" s="31">
        <f t="shared" si="2"/>
        <v>0</v>
      </c>
      <c r="G17" s="31">
        <f t="shared" si="2"/>
        <v>291894.83</v>
      </c>
      <c r="H17" s="31">
        <f t="shared" si="2"/>
        <v>0</v>
      </c>
      <c r="I17" s="31">
        <f t="shared" si="2"/>
        <v>25762.5</v>
      </c>
      <c r="J17" s="31">
        <f t="shared" si="2"/>
        <v>25762.5</v>
      </c>
    </row>
    <row r="18" spans="1:10" ht="12.75">
      <c r="A18" s="27"/>
      <c r="B18" s="18"/>
      <c r="C18" s="6" t="s">
        <v>20</v>
      </c>
      <c r="D18" s="32"/>
      <c r="E18" s="32"/>
      <c r="F18" s="32"/>
      <c r="G18" s="32"/>
      <c r="H18" s="32"/>
      <c r="I18" s="32"/>
      <c r="J18" s="32"/>
    </row>
    <row r="19" spans="1:10" ht="12.75" customHeight="1">
      <c r="A19" s="27">
        <v>3522</v>
      </c>
      <c r="B19" s="18" t="s">
        <v>30</v>
      </c>
      <c r="C19" s="36" t="s">
        <v>41</v>
      </c>
      <c r="D19" s="33"/>
      <c r="E19" s="33">
        <f>32731.82</f>
        <v>32731.82</v>
      </c>
      <c r="F19" s="33"/>
      <c r="G19" s="33">
        <f aca="true" t="shared" si="3" ref="G19:G24">D19+E19+F19</f>
        <v>32731.82</v>
      </c>
      <c r="H19" s="33"/>
      <c r="I19" s="33"/>
      <c r="J19" s="33">
        <f aca="true" t="shared" si="4" ref="J19:J24">H19+I19</f>
        <v>0</v>
      </c>
    </row>
    <row r="20" spans="1:10" ht="12.75">
      <c r="A20" s="27">
        <v>3522</v>
      </c>
      <c r="B20" s="18" t="s">
        <v>31</v>
      </c>
      <c r="C20" s="7" t="s">
        <v>42</v>
      </c>
      <c r="D20" s="33"/>
      <c r="E20" s="33">
        <f>50270.12</f>
        <v>50270.12</v>
      </c>
      <c r="F20" s="33"/>
      <c r="G20" s="33">
        <f t="shared" si="3"/>
        <v>50270.12</v>
      </c>
      <c r="H20" s="33"/>
      <c r="I20" s="33"/>
      <c r="J20" s="33">
        <f t="shared" si="4"/>
        <v>0</v>
      </c>
    </row>
    <row r="21" spans="1:10" ht="12.75" hidden="1">
      <c r="A21" s="27">
        <v>3522</v>
      </c>
      <c r="B21" s="18" t="s">
        <v>35</v>
      </c>
      <c r="C21" s="36" t="s">
        <v>25</v>
      </c>
      <c r="D21" s="33"/>
      <c r="E21" s="33"/>
      <c r="F21" s="33"/>
      <c r="G21" s="33">
        <f t="shared" si="3"/>
        <v>0</v>
      </c>
      <c r="H21" s="33"/>
      <c r="I21" s="33"/>
      <c r="J21" s="33">
        <f t="shared" si="4"/>
        <v>0</v>
      </c>
    </row>
    <row r="22" spans="1:10" ht="12.75">
      <c r="A22" s="27">
        <v>3522</v>
      </c>
      <c r="B22" s="18" t="s">
        <v>32</v>
      </c>
      <c r="C22" s="7" t="s">
        <v>3</v>
      </c>
      <c r="D22" s="33"/>
      <c r="E22" s="33">
        <f>25903.07</f>
        <v>25903.07</v>
      </c>
      <c r="F22" s="33"/>
      <c r="G22" s="33">
        <f t="shared" si="3"/>
        <v>25903.07</v>
      </c>
      <c r="H22" s="33"/>
      <c r="I22" s="33">
        <f>23662.5</f>
        <v>23662.5</v>
      </c>
      <c r="J22" s="33">
        <f t="shared" si="4"/>
        <v>23662.5</v>
      </c>
    </row>
    <row r="23" spans="1:10" ht="12.75">
      <c r="A23" s="28" t="s">
        <v>10</v>
      </c>
      <c r="B23" s="20" t="s">
        <v>11</v>
      </c>
      <c r="C23" s="13" t="s">
        <v>12</v>
      </c>
      <c r="D23" s="34"/>
      <c r="E23" s="34">
        <f>6832.99</f>
        <v>6832.99</v>
      </c>
      <c r="F23" s="34"/>
      <c r="G23" s="33">
        <f t="shared" si="3"/>
        <v>6832.99</v>
      </c>
      <c r="H23" s="34"/>
      <c r="I23" s="34">
        <f>2100</f>
        <v>2100</v>
      </c>
      <c r="J23" s="33">
        <f t="shared" si="4"/>
        <v>2100</v>
      </c>
    </row>
    <row r="24" spans="1:10" ht="12.75">
      <c r="A24" s="27">
        <v>3599</v>
      </c>
      <c r="B24" s="18" t="s">
        <v>33</v>
      </c>
      <c r="C24" s="7" t="s">
        <v>26</v>
      </c>
      <c r="D24" s="33"/>
      <c r="E24" s="33"/>
      <c r="F24" s="33"/>
      <c r="G24" s="33">
        <f t="shared" si="3"/>
        <v>0</v>
      </c>
      <c r="H24" s="33"/>
      <c r="I24" s="33"/>
      <c r="J24" s="43">
        <f t="shared" si="4"/>
        <v>0</v>
      </c>
    </row>
    <row r="25" spans="1:10" ht="13.5" thickBot="1">
      <c r="A25" s="44" t="s">
        <v>43</v>
      </c>
      <c r="B25" s="45"/>
      <c r="C25" s="46" t="s">
        <v>44</v>
      </c>
      <c r="D25" s="47">
        <v>231476</v>
      </c>
      <c r="E25" s="47">
        <f>-115738+60418.83</f>
        <v>-55319.17</v>
      </c>
      <c r="F25" s="47"/>
      <c r="G25" s="48">
        <f>D25+E25+F25</f>
        <v>176156.83000000002</v>
      </c>
      <c r="H25" s="47"/>
      <c r="I25" s="47"/>
      <c r="J25" s="48">
        <f>H25+I25</f>
        <v>0</v>
      </c>
    </row>
    <row r="26" spans="1:10" ht="12.75" hidden="1">
      <c r="A26" s="23"/>
      <c r="B26" s="11"/>
      <c r="C26" s="14" t="s">
        <v>15</v>
      </c>
      <c r="D26" s="31">
        <f aca="true" t="shared" si="5" ref="D26:J26">D28</f>
        <v>0</v>
      </c>
      <c r="E26" s="31">
        <f t="shared" si="5"/>
        <v>0</v>
      </c>
      <c r="F26" s="31">
        <f t="shared" si="5"/>
        <v>0</v>
      </c>
      <c r="G26" s="31">
        <f t="shared" si="5"/>
        <v>0</v>
      </c>
      <c r="H26" s="31">
        <f t="shared" si="5"/>
        <v>0</v>
      </c>
      <c r="I26" s="31">
        <f t="shared" si="5"/>
        <v>0</v>
      </c>
      <c r="J26" s="31">
        <f t="shared" si="5"/>
        <v>0</v>
      </c>
    </row>
    <row r="27" spans="1:10" ht="12.75" hidden="1">
      <c r="A27" s="24"/>
      <c r="B27" s="15"/>
      <c r="C27" s="6" t="s">
        <v>0</v>
      </c>
      <c r="D27" s="32"/>
      <c r="E27" s="32"/>
      <c r="F27" s="32"/>
      <c r="G27" s="32"/>
      <c r="H27" s="32"/>
      <c r="I27" s="32"/>
      <c r="J27" s="32"/>
    </row>
    <row r="28" spans="1:10" ht="13.5" hidden="1" thickBot="1">
      <c r="A28" s="29" t="s">
        <v>24</v>
      </c>
      <c r="B28" s="16" t="s">
        <v>36</v>
      </c>
      <c r="C28" s="37" t="s">
        <v>27</v>
      </c>
      <c r="D28" s="35"/>
      <c r="E28" s="35"/>
      <c r="F28" s="35"/>
      <c r="G28" s="35">
        <f>D28+E28+F28</f>
        <v>0</v>
      </c>
      <c r="H28" s="35"/>
      <c r="I28" s="35"/>
      <c r="J28" s="35">
        <f>H28+I28</f>
        <v>0</v>
      </c>
    </row>
  </sheetData>
  <sheetProtection/>
  <mergeCells count="8">
    <mergeCell ref="D7:G8"/>
    <mergeCell ref="H7:J8"/>
    <mergeCell ref="A2:J2"/>
    <mergeCell ref="A3:J3"/>
    <mergeCell ref="A4:J4"/>
    <mergeCell ref="A7:A9"/>
    <mergeCell ref="B7:B9"/>
    <mergeCell ref="C7:C9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PageLayoutView="0" workbookViewId="0" topLeftCell="A1">
      <selection activeCell="L31" sqref="L31"/>
    </sheetView>
  </sheetViews>
  <sheetFormatPr defaultColWidth="9.140625" defaultRowHeight="12.75"/>
  <cols>
    <col min="1" max="1" width="4.421875" style="0" customWidth="1"/>
    <col min="2" max="2" width="4.28125" style="0" customWidth="1"/>
    <col min="3" max="3" width="49.7109375" style="0" customWidth="1"/>
    <col min="4" max="10" width="13.7109375" style="0" customWidth="1"/>
  </cols>
  <sheetData>
    <row r="1" spans="1:10" ht="12.75">
      <c r="A1" s="21"/>
      <c r="B1" s="1"/>
      <c r="C1" s="2"/>
      <c r="D1" s="2"/>
      <c r="E1" s="2"/>
      <c r="F1" s="2"/>
      <c r="G1" s="2"/>
      <c r="H1" s="2"/>
      <c r="I1" s="2"/>
      <c r="J1" s="3" t="s">
        <v>7</v>
      </c>
    </row>
    <row r="2" spans="1:10" ht="24.75" customHeight="1">
      <c r="A2" s="55" t="s">
        <v>5</v>
      </c>
      <c r="B2" s="55"/>
      <c r="C2" s="55"/>
      <c r="D2" s="55"/>
      <c r="E2" s="55"/>
      <c r="F2" s="55"/>
      <c r="G2" s="55"/>
      <c r="H2" s="55"/>
      <c r="I2" s="55"/>
      <c r="J2" s="55"/>
    </row>
    <row r="3" spans="1:10" ht="28.5" customHeight="1">
      <c r="A3" s="56" t="s">
        <v>45</v>
      </c>
      <c r="B3" s="57"/>
      <c r="C3" s="57"/>
      <c r="D3" s="57"/>
      <c r="E3" s="57"/>
      <c r="F3" s="57"/>
      <c r="G3" s="57"/>
      <c r="H3" s="57"/>
      <c r="I3" s="57"/>
      <c r="J3" s="57"/>
    </row>
    <row r="4" spans="1:10" ht="30" customHeight="1">
      <c r="A4" s="55" t="s">
        <v>6</v>
      </c>
      <c r="B4" s="55"/>
      <c r="C4" s="55"/>
      <c r="D4" s="55"/>
      <c r="E4" s="55"/>
      <c r="F4" s="55"/>
      <c r="G4" s="55"/>
      <c r="H4" s="55"/>
      <c r="I4" s="55"/>
      <c r="J4" s="55"/>
    </row>
    <row r="5" spans="1:10" ht="15.75">
      <c r="A5" s="4"/>
      <c r="B5" s="4"/>
      <c r="C5" s="4"/>
      <c r="D5" s="4"/>
      <c r="E5" s="4"/>
      <c r="F5" s="4"/>
      <c r="G5" s="4"/>
      <c r="H5" s="4"/>
      <c r="I5" s="4"/>
      <c r="J5" s="4"/>
    </row>
    <row r="6" spans="1:10" ht="13.5" thickBot="1">
      <c r="A6" s="5"/>
      <c r="B6" s="5"/>
      <c r="C6" s="5"/>
      <c r="D6" s="5"/>
      <c r="E6" s="5"/>
      <c r="F6" s="5"/>
      <c r="G6" s="5"/>
      <c r="H6" s="5"/>
      <c r="I6" s="5"/>
      <c r="J6" s="5" t="s">
        <v>4</v>
      </c>
    </row>
    <row r="7" spans="1:10" ht="13.5" customHeight="1">
      <c r="A7" s="58" t="s">
        <v>1</v>
      </c>
      <c r="B7" s="60" t="s">
        <v>8</v>
      </c>
      <c r="C7" s="63" t="s">
        <v>21</v>
      </c>
      <c r="D7" s="49" t="s">
        <v>22</v>
      </c>
      <c r="E7" s="50"/>
      <c r="F7" s="50"/>
      <c r="G7" s="50"/>
      <c r="H7" s="49" t="s">
        <v>23</v>
      </c>
      <c r="I7" s="50"/>
      <c r="J7" s="53"/>
    </row>
    <row r="8" spans="1:10" ht="13.5" thickBot="1">
      <c r="A8" s="59"/>
      <c r="B8" s="61"/>
      <c r="C8" s="64"/>
      <c r="D8" s="51"/>
      <c r="E8" s="52"/>
      <c r="F8" s="52"/>
      <c r="G8" s="52"/>
      <c r="H8" s="51"/>
      <c r="I8" s="52"/>
      <c r="J8" s="54"/>
    </row>
    <row r="9" spans="1:10" ht="39" thickBot="1">
      <c r="A9" s="51"/>
      <c r="B9" s="62"/>
      <c r="C9" s="54"/>
      <c r="D9" s="22" t="s">
        <v>16</v>
      </c>
      <c r="E9" s="22" t="s">
        <v>39</v>
      </c>
      <c r="F9" s="22" t="s">
        <v>9</v>
      </c>
      <c r="G9" s="22" t="s">
        <v>17</v>
      </c>
      <c r="H9" s="22" t="s">
        <v>18</v>
      </c>
      <c r="I9" s="22" t="s">
        <v>39</v>
      </c>
      <c r="J9" s="22" t="s">
        <v>19</v>
      </c>
    </row>
    <row r="10" spans="1:10" ht="13.5" hidden="1" thickBot="1">
      <c r="A10" s="30"/>
      <c r="B10" s="17"/>
      <c r="C10" s="14" t="s">
        <v>15</v>
      </c>
      <c r="D10" s="8">
        <f aca="true" t="shared" si="0" ref="D10:J10">D12</f>
        <v>0</v>
      </c>
      <c r="E10" s="8">
        <f t="shared" si="0"/>
        <v>0</v>
      </c>
      <c r="F10" s="8">
        <f t="shared" si="0"/>
        <v>0</v>
      </c>
      <c r="G10" s="8">
        <f t="shared" si="0"/>
        <v>0</v>
      </c>
      <c r="H10" s="8">
        <f t="shared" si="0"/>
        <v>0</v>
      </c>
      <c r="I10" s="8">
        <f t="shared" si="0"/>
        <v>0</v>
      </c>
      <c r="J10" s="8">
        <f t="shared" si="0"/>
        <v>0</v>
      </c>
    </row>
    <row r="11" spans="1:10" ht="13.5" hidden="1" thickBot="1">
      <c r="A11" s="27"/>
      <c r="B11" s="18"/>
      <c r="C11" s="6" t="s">
        <v>0</v>
      </c>
      <c r="D11" s="9"/>
      <c r="E11" s="9"/>
      <c r="F11" s="9"/>
      <c r="G11" s="9"/>
      <c r="H11" s="9"/>
      <c r="I11" s="9"/>
      <c r="J11" s="9"/>
    </row>
    <row r="12" spans="1:10" ht="13.5" hidden="1" thickBot="1">
      <c r="A12" s="29" t="s">
        <v>13</v>
      </c>
      <c r="B12" s="16" t="s">
        <v>34</v>
      </c>
      <c r="C12" s="39" t="s">
        <v>14</v>
      </c>
      <c r="D12" s="10">
        <v>0</v>
      </c>
      <c r="E12" s="10"/>
      <c r="F12" s="10"/>
      <c r="G12" s="10">
        <f>D12+E12+F12</f>
        <v>0</v>
      </c>
      <c r="H12" s="10">
        <v>0</v>
      </c>
      <c r="I12" s="10"/>
      <c r="J12" s="10">
        <f>H12+I12</f>
        <v>0</v>
      </c>
    </row>
    <row r="13" spans="1:10" ht="12.75">
      <c r="A13" s="30"/>
      <c r="B13" s="17"/>
      <c r="C13" s="38" t="s">
        <v>37</v>
      </c>
      <c r="D13" s="8">
        <f>D15+D16</f>
        <v>61388</v>
      </c>
      <c r="E13" s="8">
        <f aca="true" t="shared" si="1" ref="E13:J13">E15+E16</f>
        <v>9000</v>
      </c>
      <c r="F13" s="8">
        <f t="shared" si="1"/>
        <v>0</v>
      </c>
      <c r="G13" s="8">
        <f t="shared" si="1"/>
        <v>70388</v>
      </c>
      <c r="H13" s="8">
        <f t="shared" si="1"/>
        <v>20000</v>
      </c>
      <c r="I13" s="8">
        <f t="shared" si="1"/>
        <v>5000</v>
      </c>
      <c r="J13" s="8">
        <f t="shared" si="1"/>
        <v>25000</v>
      </c>
    </row>
    <row r="14" spans="1:10" ht="12.75">
      <c r="A14" s="27"/>
      <c r="B14" s="18"/>
      <c r="C14" s="6" t="s">
        <v>0</v>
      </c>
      <c r="D14" s="9"/>
      <c r="E14" s="9"/>
      <c r="F14" s="9"/>
      <c r="G14" s="9"/>
      <c r="H14" s="9"/>
      <c r="I14" s="9"/>
      <c r="J14" s="9"/>
    </row>
    <row r="15" spans="1:10" ht="13.5" thickBot="1">
      <c r="A15" s="27" t="s">
        <v>38</v>
      </c>
      <c r="B15" s="18" t="s">
        <v>29</v>
      </c>
      <c r="C15" s="41" t="s">
        <v>28</v>
      </c>
      <c r="D15" s="42">
        <v>61388</v>
      </c>
      <c r="E15" s="42">
        <f>9000</f>
        <v>9000</v>
      </c>
      <c r="F15" s="42"/>
      <c r="G15" s="42">
        <f>D15+E15+F15</f>
        <v>70388</v>
      </c>
      <c r="H15" s="42">
        <v>20000</v>
      </c>
      <c r="I15" s="42">
        <f>5000</f>
        <v>5000</v>
      </c>
      <c r="J15" s="42">
        <f>H15+I15</f>
        <v>25000</v>
      </c>
    </row>
    <row r="16" spans="1:10" ht="13.5" hidden="1" thickBot="1">
      <c r="A16" s="25" t="s">
        <v>38</v>
      </c>
      <c r="B16" s="19" t="s">
        <v>29</v>
      </c>
      <c r="C16" s="40" t="s">
        <v>40</v>
      </c>
      <c r="D16" s="10"/>
      <c r="E16" s="10"/>
      <c r="F16" s="10"/>
      <c r="G16" s="10"/>
      <c r="H16" s="10"/>
      <c r="I16" s="10"/>
      <c r="J16" s="10">
        <f>H16+I16</f>
        <v>0</v>
      </c>
    </row>
    <row r="17" spans="1:10" ht="12.75">
      <c r="A17" s="26"/>
      <c r="B17" s="12"/>
      <c r="C17" s="14" t="s">
        <v>2</v>
      </c>
      <c r="D17" s="31">
        <f aca="true" t="shared" si="2" ref="D17:J17">SUM(D19:D25)</f>
        <v>231476</v>
      </c>
      <c r="E17" s="31">
        <f t="shared" si="2"/>
        <v>60418.830000000016</v>
      </c>
      <c r="F17" s="31">
        <f t="shared" si="2"/>
        <v>0</v>
      </c>
      <c r="G17" s="31">
        <f t="shared" si="2"/>
        <v>291894.83</v>
      </c>
      <c r="H17" s="31">
        <f t="shared" si="2"/>
        <v>0</v>
      </c>
      <c r="I17" s="31">
        <f t="shared" si="2"/>
        <v>25762.5</v>
      </c>
      <c r="J17" s="31">
        <f t="shared" si="2"/>
        <v>25762.5</v>
      </c>
    </row>
    <row r="18" spans="1:10" ht="12.75">
      <c r="A18" s="27"/>
      <c r="B18" s="18"/>
      <c r="C18" s="6" t="s">
        <v>20</v>
      </c>
      <c r="D18" s="32"/>
      <c r="E18" s="32"/>
      <c r="F18" s="32"/>
      <c r="G18" s="32"/>
      <c r="H18" s="32"/>
      <c r="I18" s="32"/>
      <c r="J18" s="32"/>
    </row>
    <row r="19" spans="1:10" ht="12.75" customHeight="1">
      <c r="A19" s="27">
        <v>3522</v>
      </c>
      <c r="B19" s="18" t="s">
        <v>30</v>
      </c>
      <c r="C19" s="36" t="s">
        <v>41</v>
      </c>
      <c r="D19" s="33"/>
      <c r="E19" s="33">
        <f>32731.82</f>
        <v>32731.82</v>
      </c>
      <c r="F19" s="33">
        <f>26564.02</f>
        <v>26564.02</v>
      </c>
      <c r="G19" s="33">
        <f aca="true" t="shared" si="3" ref="G19:G24">D19+E19+F19</f>
        <v>59295.84</v>
      </c>
      <c r="H19" s="33"/>
      <c r="I19" s="33"/>
      <c r="J19" s="33">
        <f aca="true" t="shared" si="4" ref="J19:J24">H19+I19</f>
        <v>0</v>
      </c>
    </row>
    <row r="20" spans="1:10" ht="12.75">
      <c r="A20" s="27">
        <v>3522</v>
      </c>
      <c r="B20" s="18" t="s">
        <v>31</v>
      </c>
      <c r="C20" s="7" t="s">
        <v>42</v>
      </c>
      <c r="D20" s="33"/>
      <c r="E20" s="33">
        <f>50270.12</f>
        <v>50270.12</v>
      </c>
      <c r="F20" s="33">
        <f>24019.79</f>
        <v>24019.79</v>
      </c>
      <c r="G20" s="33">
        <f t="shared" si="3"/>
        <v>74289.91</v>
      </c>
      <c r="H20" s="33"/>
      <c r="I20" s="33"/>
      <c r="J20" s="33">
        <f t="shared" si="4"/>
        <v>0</v>
      </c>
    </row>
    <row r="21" spans="1:10" ht="12.75">
      <c r="A21" s="27">
        <v>3522</v>
      </c>
      <c r="B21" s="18" t="s">
        <v>35</v>
      </c>
      <c r="C21" s="36" t="s">
        <v>25</v>
      </c>
      <c r="D21" s="33"/>
      <c r="E21" s="33"/>
      <c r="F21" s="33"/>
      <c r="G21" s="33">
        <f t="shared" si="3"/>
        <v>0</v>
      </c>
      <c r="H21" s="33"/>
      <c r="I21" s="33"/>
      <c r="J21" s="33">
        <f t="shared" si="4"/>
        <v>0</v>
      </c>
    </row>
    <row r="22" spans="1:10" ht="12.75">
      <c r="A22" s="27">
        <v>3522</v>
      </c>
      <c r="B22" s="18" t="s">
        <v>32</v>
      </c>
      <c r="C22" s="7" t="s">
        <v>3</v>
      </c>
      <c r="D22" s="33"/>
      <c r="E22" s="33">
        <f>25903.07</f>
        <v>25903.07</v>
      </c>
      <c r="F22" s="33">
        <f>8195.95</f>
        <v>8195.95</v>
      </c>
      <c r="G22" s="33">
        <f t="shared" si="3"/>
        <v>34099.020000000004</v>
      </c>
      <c r="H22" s="33"/>
      <c r="I22" s="33">
        <f>23662.5</f>
        <v>23662.5</v>
      </c>
      <c r="J22" s="33">
        <f t="shared" si="4"/>
        <v>23662.5</v>
      </c>
    </row>
    <row r="23" spans="1:10" ht="12.75">
      <c r="A23" s="28" t="s">
        <v>10</v>
      </c>
      <c r="B23" s="20" t="s">
        <v>11</v>
      </c>
      <c r="C23" s="13" t="s">
        <v>12</v>
      </c>
      <c r="D23" s="34"/>
      <c r="E23" s="34">
        <f>6832.99</f>
        <v>6832.99</v>
      </c>
      <c r="F23" s="34">
        <f>1639.07</f>
        <v>1639.07</v>
      </c>
      <c r="G23" s="33">
        <f t="shared" si="3"/>
        <v>8472.06</v>
      </c>
      <c r="H23" s="34"/>
      <c r="I23" s="34">
        <f>2100</f>
        <v>2100</v>
      </c>
      <c r="J23" s="33">
        <f t="shared" si="4"/>
        <v>2100</v>
      </c>
    </row>
    <row r="24" spans="1:10" ht="12.75">
      <c r="A24" s="27">
        <v>3599</v>
      </c>
      <c r="B24" s="18" t="s">
        <v>33</v>
      </c>
      <c r="C24" s="7" t="s">
        <v>26</v>
      </c>
      <c r="D24" s="33"/>
      <c r="E24" s="33"/>
      <c r="F24" s="33"/>
      <c r="G24" s="33">
        <f t="shared" si="3"/>
        <v>0</v>
      </c>
      <c r="H24" s="33"/>
      <c r="I24" s="33"/>
      <c r="J24" s="43">
        <f t="shared" si="4"/>
        <v>0</v>
      </c>
    </row>
    <row r="25" spans="1:10" ht="13.5" thickBot="1">
      <c r="A25" s="44" t="s">
        <v>43</v>
      </c>
      <c r="B25" s="45"/>
      <c r="C25" s="46" t="s">
        <v>44</v>
      </c>
      <c r="D25" s="47">
        <v>231476</v>
      </c>
      <c r="E25" s="47">
        <f>-115738+60418.83</f>
        <v>-55319.17</v>
      </c>
      <c r="F25" s="47">
        <f>-60418.83</f>
        <v>-60418.83</v>
      </c>
      <c r="G25" s="48">
        <f>D25+E25+F25</f>
        <v>115738.00000000001</v>
      </c>
      <c r="H25" s="47"/>
      <c r="I25" s="47"/>
      <c r="J25" s="48">
        <f>H25+I25</f>
        <v>0</v>
      </c>
    </row>
    <row r="26" spans="1:10" ht="12.75" hidden="1">
      <c r="A26" s="23"/>
      <c r="B26" s="11"/>
      <c r="C26" s="14" t="s">
        <v>15</v>
      </c>
      <c r="D26" s="31">
        <f aca="true" t="shared" si="5" ref="D26:J26">D28</f>
        <v>0</v>
      </c>
      <c r="E26" s="31">
        <f t="shared" si="5"/>
        <v>0</v>
      </c>
      <c r="F26" s="31">
        <f t="shared" si="5"/>
        <v>0</v>
      </c>
      <c r="G26" s="31">
        <f t="shared" si="5"/>
        <v>0</v>
      </c>
      <c r="H26" s="31">
        <f t="shared" si="5"/>
        <v>0</v>
      </c>
      <c r="I26" s="31">
        <f t="shared" si="5"/>
        <v>0</v>
      </c>
      <c r="J26" s="31">
        <f t="shared" si="5"/>
        <v>0</v>
      </c>
    </row>
    <row r="27" spans="1:10" ht="12.75" hidden="1">
      <c r="A27" s="24"/>
      <c r="B27" s="15"/>
      <c r="C27" s="6" t="s">
        <v>0</v>
      </c>
      <c r="D27" s="32"/>
      <c r="E27" s="32"/>
      <c r="F27" s="32"/>
      <c r="G27" s="32"/>
      <c r="H27" s="32"/>
      <c r="I27" s="32"/>
      <c r="J27" s="32"/>
    </row>
    <row r="28" spans="1:10" ht="13.5" hidden="1" thickBot="1">
      <c r="A28" s="29" t="s">
        <v>24</v>
      </c>
      <c r="B28" s="16" t="s">
        <v>36</v>
      </c>
      <c r="C28" s="37" t="s">
        <v>27</v>
      </c>
      <c r="D28" s="35"/>
      <c r="E28" s="35"/>
      <c r="F28" s="35"/>
      <c r="G28" s="35">
        <f>D28+E28+F28</f>
        <v>0</v>
      </c>
      <c r="H28" s="35"/>
      <c r="I28" s="35"/>
      <c r="J28" s="35">
        <f>H28+I28</f>
        <v>0</v>
      </c>
    </row>
    <row r="29" spans="1:10" ht="12.75">
      <c r="A29" s="23"/>
      <c r="B29" s="11"/>
      <c r="C29" s="14" t="s">
        <v>46</v>
      </c>
      <c r="D29" s="31">
        <f aca="true" t="shared" si="6" ref="D29:J29">D31</f>
        <v>0</v>
      </c>
      <c r="E29" s="31">
        <f t="shared" si="6"/>
        <v>0</v>
      </c>
      <c r="F29" s="31">
        <f t="shared" si="6"/>
        <v>2500</v>
      </c>
      <c r="G29" s="31">
        <f t="shared" si="6"/>
        <v>2500</v>
      </c>
      <c r="H29" s="31">
        <f t="shared" si="6"/>
        <v>0</v>
      </c>
      <c r="I29" s="31">
        <f t="shared" si="6"/>
        <v>0</v>
      </c>
      <c r="J29" s="31">
        <f t="shared" si="6"/>
        <v>0</v>
      </c>
    </row>
    <row r="30" spans="1:10" ht="12.75">
      <c r="A30" s="24"/>
      <c r="B30" s="15"/>
      <c r="C30" s="6" t="s">
        <v>0</v>
      </c>
      <c r="D30" s="32"/>
      <c r="E30" s="32"/>
      <c r="F30" s="32"/>
      <c r="G30" s="32"/>
      <c r="H30" s="32"/>
      <c r="I30" s="32"/>
      <c r="J30" s="32"/>
    </row>
    <row r="31" spans="1:10" ht="13.5" thickBot="1">
      <c r="A31" s="29" t="s">
        <v>49</v>
      </c>
      <c r="B31" s="16" t="s">
        <v>48</v>
      </c>
      <c r="C31" s="37" t="s">
        <v>47</v>
      </c>
      <c r="D31" s="35"/>
      <c r="E31" s="35"/>
      <c r="F31" s="35">
        <v>2500</v>
      </c>
      <c r="G31" s="35">
        <f>D31+E31+F31</f>
        <v>2500</v>
      </c>
      <c r="H31" s="35"/>
      <c r="I31" s="35"/>
      <c r="J31" s="35">
        <f>H31+I31</f>
        <v>0</v>
      </c>
    </row>
  </sheetData>
  <sheetProtection/>
  <mergeCells count="8">
    <mergeCell ref="A2:J2"/>
    <mergeCell ref="A3:J3"/>
    <mergeCell ref="A4:J4"/>
    <mergeCell ref="A7:A9"/>
    <mergeCell ref="B7:B9"/>
    <mergeCell ref="C7:C9"/>
    <mergeCell ref="D7:G8"/>
    <mergeCell ref="H7:J8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EK702</dc:creator>
  <cp:keywords/>
  <dc:description/>
  <cp:lastModifiedBy>Volfová Hana Ing.</cp:lastModifiedBy>
  <cp:lastPrinted>2021-02-25T10:02:35Z</cp:lastPrinted>
  <dcterms:created xsi:type="dcterms:W3CDTF">2002-08-26T10:16:33Z</dcterms:created>
  <dcterms:modified xsi:type="dcterms:W3CDTF">2022-03-22T08:10:36Z</dcterms:modified>
  <cp:category/>
  <cp:version/>
  <cp:contentType/>
  <cp:contentStatus/>
</cp:coreProperties>
</file>