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14 školství" sheetId="1" r:id="rId1"/>
  </sheets>
  <definedNames>
    <definedName name="_xlnm.Print_Titles" localSheetId="0">'14 školství'!$46:$47</definedName>
    <definedName name="_xlnm.Print_Area" localSheetId="0">'14 školství'!$A$1:$AD$194</definedName>
  </definedNames>
  <calcPr fullCalcOnLoad="1"/>
</workbook>
</file>

<file path=xl/sharedStrings.xml><?xml version="1.0" encoding="utf-8"?>
<sst xmlns="http://schemas.openxmlformats.org/spreadsheetml/2006/main" count="335" uniqueCount="226">
  <si>
    <t>Limit celkem od poč. roku:</t>
  </si>
  <si>
    <t xml:space="preserve">zůstatek k rozdělení </t>
  </si>
  <si>
    <t>Odvětví: školství   (kap. 14)</t>
  </si>
  <si>
    <t>Limit: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</si>
  <si>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</si>
  <si>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schváleno</t>
  </si>
  <si>
    <t>celkem zůstatek k rozdělení</t>
  </si>
  <si>
    <t>v tis. na 1 deset. místo</t>
  </si>
  <si>
    <t>Číslo
org.</t>
  </si>
  <si>
    <t>§</t>
  </si>
  <si>
    <t>Položka</t>
  </si>
  <si>
    <t>Číslo
akce</t>
  </si>
  <si>
    <t>Organizace
Název akce</t>
  </si>
  <si>
    <r>
      <t xml:space="preserve">Zdroj krytí </t>
    </r>
    <r>
      <rPr>
        <sz val="10"/>
        <rFont val="Arial"/>
        <family val="2"/>
      </rPr>
      <t>EU - půjčka 2009</t>
    </r>
  </si>
  <si>
    <r>
      <t xml:space="preserve">Zdroj krytí </t>
    </r>
    <r>
      <rPr>
        <sz val="10"/>
        <rFont val="Arial"/>
        <family val="2"/>
      </rPr>
      <t>kapitola 13 2009</t>
    </r>
  </si>
  <si>
    <r>
      <t xml:space="preserve">Zdroj krytí        </t>
    </r>
    <r>
      <rPr>
        <sz val="10"/>
        <rFont val="Arial"/>
        <family val="2"/>
      </rPr>
      <t xml:space="preserve"> úvěr              </t>
    </r>
  </si>
  <si>
    <r>
      <t xml:space="preserve">Upravený
rozpočet
</t>
    </r>
    <r>
      <rPr>
        <sz val="10"/>
        <rFont val="Arial"/>
        <family val="2"/>
      </rPr>
      <t>v tis. Kč</t>
    </r>
  </si>
  <si>
    <t>SM/08/337</t>
  </si>
  <si>
    <t>pozemky</t>
  </si>
  <si>
    <t>Jiráskovo gymnázium, Náchod, Řezníčkova 451</t>
  </si>
  <si>
    <t>celkem inv. transfery PO</t>
  </si>
  <si>
    <t>SM/08/309</t>
  </si>
  <si>
    <t>Vyšší odborná škola zdravotnická a Střední zdravotnická škola, Trutnov, Procházkova 303</t>
  </si>
  <si>
    <t>Rozděleno celkem</t>
  </si>
  <si>
    <t>Rozděleno:</t>
  </si>
  <si>
    <t>Rekapitulace:</t>
  </si>
  <si>
    <t>PS</t>
  </si>
  <si>
    <t>Úprava</t>
  </si>
  <si>
    <t>UR</t>
  </si>
  <si>
    <t xml:space="preserve">položka </t>
  </si>
  <si>
    <t>kapitálové výdaje  - pořízení dlouhodobého hmotného majetku (budovy,haly a stavby)</t>
  </si>
  <si>
    <t>položka</t>
  </si>
  <si>
    <t>kapitálové výdaje - investiční transfery PO</t>
  </si>
  <si>
    <t>rezervy kapitálových výdajů</t>
  </si>
  <si>
    <t>celkem</t>
  </si>
  <si>
    <t>I. uvolnění v rámci rozpočtu</t>
  </si>
  <si>
    <t>neinvestiční příspěvky PO</t>
  </si>
  <si>
    <t xml:space="preserve">celkem neinvestiční příspěvky PO </t>
  </si>
  <si>
    <t>Lepařovo gymnázium, Jičín, Jiráskova 30</t>
  </si>
  <si>
    <t>I. navýšení</t>
  </si>
  <si>
    <t>Střední průmyslová škola, Hradec Králové, Hradecká 647</t>
  </si>
  <si>
    <t>celkem kapitálové výdaje - odvětví</t>
  </si>
  <si>
    <t>celkem pozemky</t>
  </si>
  <si>
    <t>Gymnázium a Střední odborná škola, Jaroměř, Lužická 423</t>
  </si>
  <si>
    <t>Základní škola logopedická a Mateřská škola logopedická, Choustníkovo Hradiště 161</t>
  </si>
  <si>
    <t>Přístavba a stavební úpravy</t>
  </si>
  <si>
    <t>* IF = investiční fond organizace</t>
  </si>
  <si>
    <t>SM/08/376</t>
  </si>
  <si>
    <t>SM/09/303</t>
  </si>
  <si>
    <t>PD = projektová dokumentace</t>
  </si>
  <si>
    <t>Zpracovala: Třísková Dana</t>
  </si>
  <si>
    <t>ZK/10/637/2009 z 2.12.2009</t>
  </si>
  <si>
    <t>RK 20.1.2010, ZK 28.1.2010</t>
  </si>
  <si>
    <t>Rekonstrukce  rozvodů</t>
  </si>
  <si>
    <r>
      <t xml:space="preserve">Počáteční stav </t>
    </r>
    <r>
      <rPr>
        <sz val="9"/>
        <rFont val="Arial"/>
        <family val="2"/>
      </rPr>
      <t>/ze schváleného rozpočtu/ ZK/10/637/2009 z 2.12.2009</t>
    </r>
    <r>
      <rPr>
        <b/>
        <sz val="9"/>
        <rFont val="Arial"/>
        <family val="2"/>
      </rPr>
      <t xml:space="preserve">
</t>
    </r>
  </si>
  <si>
    <t>Vyšší odborná škola a Střední odborná škola, Nový Bydžov, Jana Maláta 1869</t>
  </si>
  <si>
    <t>Střední škola služeb, obchodu a gastronomie, Hradec Králové, Velká 3</t>
  </si>
  <si>
    <t>Rekonstrukce objektu V Lipkách</t>
  </si>
  <si>
    <t>Dětský domov a školní jídelna, Nechanice, Hrádecká 325</t>
  </si>
  <si>
    <t>SM/09/316</t>
  </si>
  <si>
    <t>Sanace vlhkého zdiva</t>
  </si>
  <si>
    <t>SM/09/318</t>
  </si>
  <si>
    <t>Střední škola propagační tvorby a polygrafie, Velké Poříčí, Náchodská 285</t>
  </si>
  <si>
    <t>Napojení na veřejnou kanalizaci</t>
  </si>
  <si>
    <t>SM/09/319</t>
  </si>
  <si>
    <t>Základní škola speciální, Jaroměř, Palackého 142</t>
  </si>
  <si>
    <t>Výměna oken a vstupních dveří</t>
  </si>
  <si>
    <t>Reko soc. zařízení u tělocvičny</t>
  </si>
  <si>
    <t>SM/09/322</t>
  </si>
  <si>
    <t>Výměna oken na domově mládeže</t>
  </si>
  <si>
    <t>SM/09/325</t>
  </si>
  <si>
    <t>Masarykova obchodní akademie, Jičín, 17. listopadu 220</t>
  </si>
  <si>
    <t>Střední škola zahradnická, Kopidlno, nám. Hilmarovo 1</t>
  </si>
  <si>
    <t>Plynofikace jednotlivých objektů vč. kotelen</t>
  </si>
  <si>
    <t>Rekonstrukce Domova mládeže - Fibichova</t>
  </si>
  <si>
    <t>SM/10/301</t>
  </si>
  <si>
    <t>SM/10/303</t>
  </si>
  <si>
    <t>SM/09/336</t>
  </si>
  <si>
    <t>Gymnázium J.K.Tyla, Hradec Králové, Tylovo nábř. 682</t>
  </si>
  <si>
    <t>Projektová dokumentace na stavební úpravy objektu</t>
  </si>
  <si>
    <t>SM/09/349</t>
  </si>
  <si>
    <t>Střední průmyslová škola, Hronov, Hostovského 910</t>
  </si>
  <si>
    <t>Rekonstrukce půdních prostor budovy ul. Vrchlického</t>
  </si>
  <si>
    <t>SM/10/304</t>
  </si>
  <si>
    <t>Zdroj krytí</t>
  </si>
  <si>
    <t>úvěr</t>
  </si>
  <si>
    <t>úvěr z r.2009</t>
  </si>
  <si>
    <t>Přístavba a stavební úpravy (převod z r. 2009)</t>
  </si>
  <si>
    <t>Gymnázium a Střední odborná škola pedagogická, Nová Paka, Kumburská 740</t>
  </si>
  <si>
    <t>SM/09/301</t>
  </si>
  <si>
    <t>Střední odborná škola a Střední odborné učiliště, Hradec Králové, Hradební 1029</t>
  </si>
  <si>
    <t>Plynofikace jednotlivých objektů vč. kotelen (převod z r. 2009)</t>
  </si>
  <si>
    <t>SM/10/305</t>
  </si>
  <si>
    <t>Střední odborná škola veřejnosprávní a sociální, Stěžery, Lipová 56</t>
  </si>
  <si>
    <t>I. navýšení - nečerpáno a nedočerpáno na  akce r. 2009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</si>
  <si>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realizace akce</t>
    </r>
    <r>
      <rPr>
        <sz val="10"/>
        <rFont val="Arial"/>
        <family val="2"/>
      </rPr>
      <t xml:space="preserve">  pro usnesení     RK 20.1.2010,  ZK 28.1.2010</t>
    </r>
  </si>
  <si>
    <t>SM/10/302</t>
  </si>
  <si>
    <t>Výkup pozemku - splátka</t>
  </si>
  <si>
    <t>Výkup nemovitosti - splátka</t>
  </si>
  <si>
    <t>ZK/11/742/2010</t>
  </si>
  <si>
    <t>SM/09/347</t>
  </si>
  <si>
    <t>Vyšší odborná škola a Střední průmyslová škola, Jičín, Pod Koželuhy 100</t>
  </si>
  <si>
    <t>Reko podhledů - MŠ Brněnská 268</t>
  </si>
  <si>
    <t>Gymnázium B. Němcové, Hradec Králové, Pospíšilova tř. 324</t>
  </si>
  <si>
    <t>Teplovodní přípojka</t>
  </si>
  <si>
    <t>Gymnázium, Dobruška, Pulická 779</t>
  </si>
  <si>
    <t>Výměna venkovní kanalizace</t>
  </si>
  <si>
    <t>Vyšší odborná škola, Střední odborná škola a Střední odborné učiliště, Kostelec n. Orlicí, Komenského 873</t>
  </si>
  <si>
    <t>Reko trafostanice</t>
  </si>
  <si>
    <t>Rekonstrukce plynové kotelny</t>
  </si>
  <si>
    <t>Střední průmyslová škola, Trutnov, Školní 101</t>
  </si>
  <si>
    <t xml:space="preserve">II. navýšení </t>
  </si>
  <si>
    <t>II. navýšení</t>
  </si>
  <si>
    <t xml:space="preserve">II. uvolnění </t>
  </si>
  <si>
    <t>Reko střechy tělocvičny se zateplením</t>
  </si>
  <si>
    <t>Střední odborná škola a Střední odborné učiliště, Hradec Králové, Vocelova 1338</t>
  </si>
  <si>
    <t>SM/10/306</t>
  </si>
  <si>
    <t>SM/10/307</t>
  </si>
  <si>
    <t>SM/10/308</t>
  </si>
  <si>
    <t>SM/10/309</t>
  </si>
  <si>
    <t>SM/10/310</t>
  </si>
  <si>
    <t>SM/10/311</t>
  </si>
  <si>
    <t>SM/10/312</t>
  </si>
  <si>
    <t>SM/10/313</t>
  </si>
  <si>
    <t>Oprava budovy Školní 101 - střecha, šatny</t>
  </si>
  <si>
    <t>Střední škola, Základní škola a Mateřská škola, Hradec Králové, Štefánikova 549</t>
  </si>
  <si>
    <t>úvěr z r. 2009</t>
  </si>
  <si>
    <t>ZK/12/857/2010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</si>
  <si>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realizace akce</t>
    </r>
    <r>
      <rPr>
        <sz val="10"/>
        <rFont val="Arial"/>
        <family val="2"/>
      </rPr>
      <t xml:space="preserve">  pro usnesení     RK 17.3.2010,  ZK 25.3.2010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</si>
  <si>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realizace akce</t>
    </r>
    <r>
      <rPr>
        <sz val="10"/>
        <rFont val="Arial"/>
        <family val="2"/>
      </rPr>
      <t xml:space="preserve">  pro usnesení     RK 3.3.2010,  ZK 25.3.2010</t>
    </r>
  </si>
  <si>
    <t>II. navýšení - úvěr</t>
  </si>
  <si>
    <t>II. uvolnění - úvěr</t>
  </si>
  <si>
    <t>ZK/12/839/2010</t>
  </si>
  <si>
    <t>Zdroje</t>
  </si>
  <si>
    <t xml:space="preserve">III. uvolnění </t>
  </si>
  <si>
    <t>ZK 17.6.2010</t>
  </si>
  <si>
    <t>SM/10/314</t>
  </si>
  <si>
    <t>Střední  škola řemeslná, Jaroměř, Studničkova 260</t>
  </si>
  <si>
    <t>Oprava střechy na budově tělocvičny</t>
  </si>
  <si>
    <t>Pedagogicko-psychologická poradna Královéhradeckého kraje, Hradec Králové, M. Horákové 504</t>
  </si>
  <si>
    <t>Výměna oken a vstupních dveří - dokončení</t>
  </si>
  <si>
    <t xml:space="preserve">III. navýšení </t>
  </si>
  <si>
    <t xml:space="preserve">IV. uvolnění </t>
  </si>
  <si>
    <t>SM/10/315</t>
  </si>
  <si>
    <t>Reko školní kuchyně - PD</t>
  </si>
  <si>
    <t>Výměna oken a drobné opravy</t>
  </si>
  <si>
    <t>SM/08/305</t>
  </si>
  <si>
    <t>Rekonstrukce  ÚT ve škole, včetně kotelny</t>
  </si>
  <si>
    <r>
      <t xml:space="preserve">    II. uvolnění                             1. </t>
    </r>
    <r>
      <rPr>
        <b/>
        <i/>
        <sz val="10"/>
        <rFont val="Arial"/>
        <family val="2"/>
      </rPr>
      <t>změna rozpočtu KHK</t>
    </r>
  </si>
  <si>
    <r>
      <t xml:space="preserve">     II. uvolnění                             1. </t>
    </r>
    <r>
      <rPr>
        <b/>
        <i/>
        <sz val="10"/>
        <rFont val="Arial"/>
        <family val="2"/>
      </rPr>
      <t>změna rozpočtu KHK</t>
    </r>
  </si>
  <si>
    <r>
      <t xml:space="preserve">zapojení nedočerpaných a nečerpaných prostředků               r. 2009 - </t>
    </r>
    <r>
      <rPr>
        <b/>
        <sz val="10"/>
        <rFont val="Arial"/>
        <family val="2"/>
      </rPr>
      <t xml:space="preserve">I.uvolnění   </t>
    </r>
    <r>
      <rPr>
        <sz val="10"/>
        <rFont val="Arial"/>
        <family val="2"/>
      </rPr>
      <t xml:space="preserve">      </t>
    </r>
    <r>
      <rPr>
        <b/>
        <sz val="10"/>
        <rFont val="Arial"/>
        <family val="2"/>
      </rPr>
      <t xml:space="preserve">                                   1. </t>
    </r>
    <r>
      <rPr>
        <b/>
        <i/>
        <sz val="10"/>
        <rFont val="Arial"/>
        <family val="2"/>
      </rPr>
      <t>změna rozpočtu KHK</t>
    </r>
  </si>
  <si>
    <t>Reko a přístavba školní kuchyně-dofinancování-DPH</t>
  </si>
  <si>
    <t>Vybudování hygienické kabiny</t>
  </si>
  <si>
    <t>Výměna oken u tělocvičny a drobné opravy</t>
  </si>
  <si>
    <t>SM/10/316</t>
  </si>
  <si>
    <t>Střední odborná škola veterinární, Hradec Králové - Kukleny, Pražská 68</t>
  </si>
  <si>
    <t>SM/10/317</t>
  </si>
  <si>
    <t>Reko domova mládeže  - Denisova 212</t>
  </si>
  <si>
    <t>IV. navýšení - zapojení výsledku hospodaření r. 2009</t>
  </si>
  <si>
    <t xml:space="preserve">Rekonstrukce sociálního zařízení </t>
  </si>
  <si>
    <t>Stavební úpravy zrcadlového sálu (vč. oken přístavby)</t>
  </si>
  <si>
    <t>Střední průmyslová škola stavební, Hradec  Králové, Pospíšilova tř. 787</t>
  </si>
  <si>
    <t>SM/10/318</t>
  </si>
  <si>
    <r>
      <t xml:space="preserve">   III. uvolnění                           2. </t>
    </r>
    <r>
      <rPr>
        <b/>
        <i/>
        <sz val="10"/>
        <rFont val="Arial"/>
        <family val="2"/>
      </rPr>
      <t xml:space="preserve">změna rozpočtu KHK     -    navýšení      </t>
    </r>
  </si>
  <si>
    <r>
      <t xml:space="preserve">IV. uvolnění                             2. </t>
    </r>
    <r>
      <rPr>
        <b/>
        <i/>
        <sz val="10"/>
        <rFont val="Arial"/>
        <family val="2"/>
      </rPr>
      <t>změna rozpočtu KHK                                vypořádání FRR 2009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</si>
  <si>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realizace akce</t>
    </r>
    <r>
      <rPr>
        <sz val="10"/>
        <rFont val="Arial"/>
        <family val="2"/>
      </rPr>
      <t xml:space="preserve">  pro usnesení     RK 26.5.2010,  ZK 17.6.2010</t>
    </r>
  </si>
  <si>
    <t>SM/09/342</t>
  </si>
  <si>
    <t>SM/10/319</t>
  </si>
  <si>
    <t>Gymnázium, Broumov, Hradební 218</t>
  </si>
  <si>
    <t>Nátěr střechy</t>
  </si>
  <si>
    <t>SM/10/320</t>
  </si>
  <si>
    <t xml:space="preserve">V. uvolnění </t>
  </si>
  <si>
    <t>Výměna oken</t>
  </si>
  <si>
    <r>
      <t xml:space="preserve">V. uvolnění                             3. </t>
    </r>
    <r>
      <rPr>
        <b/>
        <i/>
        <sz val="10"/>
        <rFont val="Arial"/>
        <family val="2"/>
      </rPr>
      <t xml:space="preserve">změna rozpočtu KHK                              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</si>
  <si>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realizace akce</t>
    </r>
    <r>
      <rPr>
        <sz val="10"/>
        <rFont val="Arial"/>
        <family val="2"/>
      </rPr>
      <t xml:space="preserve">  pro usnesení     RK 14.7.2010,  </t>
    </r>
  </si>
  <si>
    <t>SM/10/321</t>
  </si>
  <si>
    <t>SM/10/322</t>
  </si>
  <si>
    <t>Elektrický konvektomat</t>
  </si>
  <si>
    <t>Kopírovací stroj</t>
  </si>
  <si>
    <t xml:space="preserve">VI. uvolnění </t>
  </si>
  <si>
    <t>RK 14.7.2010</t>
  </si>
  <si>
    <t xml:space="preserve"> </t>
  </si>
  <si>
    <t>SM/10/323</t>
  </si>
  <si>
    <t>Oprava balkonů</t>
  </si>
  <si>
    <t>Tabulková příloha č. 1</t>
  </si>
  <si>
    <t>SM/10/324</t>
  </si>
  <si>
    <t>Oprava teplovodního potrubí</t>
  </si>
  <si>
    <t>ZK 9.9.2010</t>
  </si>
  <si>
    <t xml:space="preserve">VII. uvolnění </t>
  </si>
  <si>
    <t>Odborné učiliště a Praktická škola, Hořice, Havlíčkova 54</t>
  </si>
  <si>
    <t>SM/10/325</t>
  </si>
  <si>
    <t>SM/10/326</t>
  </si>
  <si>
    <t>Zateplení a nová krytina střechy na hlavní budově</t>
  </si>
  <si>
    <r>
      <t xml:space="preserve">VI. uvolnění                             3. </t>
    </r>
    <r>
      <rPr>
        <b/>
        <i/>
        <sz val="10"/>
        <rFont val="Arial"/>
        <family val="2"/>
      </rPr>
      <t xml:space="preserve">změna rozpočtu KHK                              </t>
    </r>
  </si>
  <si>
    <r>
      <t>Úprava +, -</t>
    </r>
    <r>
      <rPr>
        <sz val="10"/>
        <rFont val="Arial"/>
        <family val="2"/>
      </rPr>
      <t xml:space="preserve">,  </t>
    </r>
    <r>
      <rPr>
        <b/>
        <sz val="10"/>
        <rFont val="Arial"/>
        <family val="2"/>
      </rPr>
      <t xml:space="preserve">
realizace akce</t>
    </r>
    <r>
      <rPr>
        <sz val="10"/>
        <rFont val="Arial"/>
        <family val="2"/>
      </rPr>
      <t xml:space="preserve">  pro usnesení     RK 18.8.2010</t>
    </r>
  </si>
  <si>
    <r>
      <t>Úprava +, -</t>
    </r>
    <r>
      <rPr>
        <sz val="10"/>
        <rFont val="Arial"/>
        <family val="2"/>
      </rPr>
      <t xml:space="preserve">,  </t>
    </r>
    <r>
      <rPr>
        <b/>
        <sz val="10"/>
        <rFont val="Arial"/>
        <family val="2"/>
      </rPr>
      <t xml:space="preserve">
realizace akce</t>
    </r>
    <r>
      <rPr>
        <sz val="10"/>
        <rFont val="Arial"/>
        <family val="2"/>
      </rPr>
      <t xml:space="preserve">  pro usnesení     RK 18.8.2010,  ZK 9.9.2010</t>
    </r>
  </si>
  <si>
    <t>Výměna, oprava oken a dveří</t>
  </si>
  <si>
    <t>Výměna podlahy v tělocvičně</t>
  </si>
  <si>
    <t>Rekonstrukce topení a stavební úpravy</t>
  </si>
  <si>
    <t xml:space="preserve">VIII. uvolnění </t>
  </si>
  <si>
    <r>
      <t xml:space="preserve">VIII. uvolnění                             3. </t>
    </r>
    <r>
      <rPr>
        <b/>
        <i/>
        <sz val="10"/>
        <rFont val="Arial"/>
        <family val="2"/>
      </rPr>
      <t xml:space="preserve">změna rozpočtu KHK                  z prodeje - samostatný materiál ZK                        </t>
    </r>
  </si>
  <si>
    <r>
      <t>Úprava +, -</t>
    </r>
    <r>
      <rPr>
        <sz val="10"/>
        <rFont val="Arial"/>
        <family val="2"/>
      </rPr>
      <t xml:space="preserve">,  </t>
    </r>
    <r>
      <rPr>
        <b/>
        <sz val="10"/>
        <rFont val="Arial"/>
        <family val="2"/>
      </rPr>
      <t xml:space="preserve">
realizace akce</t>
    </r>
    <r>
      <rPr>
        <sz val="10"/>
        <rFont val="Arial"/>
        <family val="2"/>
      </rPr>
      <t xml:space="preserve">  pro usnesení     ,  ZK 9.9.2010</t>
    </r>
  </si>
  <si>
    <t>SM/10/327</t>
  </si>
  <si>
    <t>SM/10/328</t>
  </si>
  <si>
    <t xml:space="preserve">VI. navýšení - prodej 1. pol. </t>
  </si>
  <si>
    <t>V. navýšení z daňových příjmů</t>
  </si>
  <si>
    <t xml:space="preserve">V. navýšení </t>
  </si>
  <si>
    <t>VI. navýšení - prodej 1. pol.</t>
  </si>
  <si>
    <r>
      <t xml:space="preserve">VII. uvolnění                             3. </t>
    </r>
    <r>
      <rPr>
        <b/>
        <i/>
        <sz val="10"/>
        <rFont val="Arial"/>
        <family val="2"/>
      </rPr>
      <t xml:space="preserve">změna rozpočtu KHK                  z daňových příjmů - samostatný materiál ZK                        </t>
    </r>
  </si>
  <si>
    <t>Rekonstrukce střech a stavební úpravy</t>
  </si>
  <si>
    <t>Dofinancování přístavby školy (COV ve strojírenství a OZE)</t>
  </si>
  <si>
    <t>Drobné opravy malé tělocvičny</t>
  </si>
  <si>
    <t>Rekonstrukce elektroinstalace</t>
  </si>
  <si>
    <r>
      <t xml:space="preserve">IX. uvolnění                            4. </t>
    </r>
    <r>
      <rPr>
        <b/>
        <i/>
        <sz val="10"/>
        <rFont val="Arial"/>
        <family val="2"/>
      </rPr>
      <t xml:space="preserve">změna rozpočtu KHK                  z prodeje - samostatný materiál ZK                        </t>
    </r>
  </si>
  <si>
    <t>Kapitola 50 - Fond rozvoje a reprodukce Královéhradeckého kraje rok 2010  -  IX.  uvolnění  (4. změna rozpočtu)</t>
  </si>
  <si>
    <t>SM/10/329</t>
  </si>
  <si>
    <t>SM/10/330</t>
  </si>
  <si>
    <t xml:space="preserve">Oprava  vodovodní přípojky </t>
  </si>
  <si>
    <t>SM/10/331</t>
  </si>
  <si>
    <t>SM/10/332</t>
  </si>
  <si>
    <t>Obchodní akademie, Náchod, Denisovo nábřeží 673</t>
  </si>
  <si>
    <t>Výměna střešních oken</t>
  </si>
  <si>
    <t xml:space="preserve">Výměna kotle   </t>
  </si>
  <si>
    <t xml:space="preserve">V Hradci Králové   18.10.2010       </t>
  </si>
  <si>
    <t>Střední průmyslová škola elektrotechniky a informačních technologií, Dobruška, Čs. odboje 670</t>
  </si>
  <si>
    <r>
      <t>Úprava +, -</t>
    </r>
    <r>
      <rPr>
        <sz val="10"/>
        <rFont val="Arial"/>
        <family val="2"/>
      </rPr>
      <t xml:space="preserve">,  </t>
    </r>
    <r>
      <rPr>
        <b/>
        <sz val="10"/>
        <rFont val="Arial"/>
        <family val="2"/>
      </rPr>
      <t xml:space="preserve">
realizace akce</t>
    </r>
    <r>
      <rPr>
        <sz val="10"/>
        <rFont val="Arial"/>
        <family val="2"/>
      </rPr>
      <t xml:space="preserve">  pro usnesení     RK 27.10.2010,  ZK 4.11.2010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</si>
</sst>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</numFmts>
  <fonts count="78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lbertus Extra Bold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lbertus Extra Bold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0"/>
      <color indexed="8"/>
      <name val="Arial"/>
      <family val="2"/>
    </font>
    <font>
      <sz val="12"/>
      <color indexed="30"/>
      <name val="Arial"/>
      <family val="2"/>
    </font>
    <font>
      <sz val="16"/>
      <color indexed="10"/>
      <name val="Arial"/>
      <family val="2"/>
    </font>
    <font>
      <sz val="12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1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indexed="10"/>
      <name val="Arial"/>
      <family val="2"/>
    </font>
    <font>
      <b/>
      <u val="single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0"/>
      <color theme="1"/>
      <name val="Arial"/>
      <family val="2"/>
    </font>
    <font>
      <sz val="12"/>
      <color rgb="FF0070C0"/>
      <name val="Arial"/>
      <family val="2"/>
    </font>
    <font>
      <sz val="16"/>
      <color rgb="FFFF0000"/>
      <name val="Arial"/>
      <family val="2"/>
    </font>
    <font>
      <sz val="12"/>
      <color theme="3" tint="0.39998000860214233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1"/>
      <color rgb="FFFF0000"/>
      <name val="Arial"/>
      <family val="2"/>
    </font>
    <font>
      <b/>
      <i/>
      <sz val="10"/>
      <color rgb="FFFF0000"/>
      <name val="Arial"/>
      <family val="2"/>
    </font>
    <font>
      <sz val="11"/>
      <color rgb="FFFF0000"/>
      <name val="Arial"/>
      <family val="2"/>
    </font>
    <font>
      <b/>
      <u val="single"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/>
      <top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0" fillId="0" borderId="8" applyAlignment="0">
      <protection/>
    </xf>
    <xf numFmtId="0" fontId="61" fillId="0" borderId="0" applyNumberFormat="0" applyFill="0" applyBorder="0" applyAlignment="0" applyProtection="0"/>
    <xf numFmtId="0" fontId="62" fillId="25" borderId="9" applyNumberFormat="0" applyAlignment="0" applyProtection="0"/>
    <xf numFmtId="0" fontId="63" fillId="26" borderId="9" applyNumberFormat="0" applyAlignment="0" applyProtection="0"/>
    <xf numFmtId="0" fontId="64" fillId="26" borderId="10" applyNumberFormat="0" applyAlignment="0" applyProtection="0"/>
    <xf numFmtId="0" fontId="65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5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64" fontId="4" fillId="0" borderId="11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164" fontId="7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164" fontId="7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164" fontId="7" fillId="0" borderId="0" xfId="0" applyNumberFormat="1" applyFont="1" applyBorder="1" applyAlignment="1">
      <alignment/>
    </xf>
    <xf numFmtId="165" fontId="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5" fontId="9" fillId="0" borderId="0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5" fontId="8" fillId="0" borderId="19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10" fillId="0" borderId="20" xfId="0" applyFont="1" applyBorder="1" applyAlignment="1">
      <alignment/>
    </xf>
    <xf numFmtId="165" fontId="9" fillId="0" borderId="21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4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/>
    </xf>
    <xf numFmtId="0" fontId="10" fillId="0" borderId="24" xfId="0" applyFont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165" fontId="4" fillId="0" borderId="28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left" wrapText="1"/>
    </xf>
    <xf numFmtId="0" fontId="12" fillId="0" borderId="31" xfId="0" applyFont="1" applyBorder="1" applyAlignment="1">
      <alignment horizontal="center" vertical="center" wrapText="1"/>
    </xf>
    <xf numFmtId="165" fontId="4" fillId="0" borderId="29" xfId="0" applyNumberFormat="1" applyFont="1" applyBorder="1" applyAlignment="1">
      <alignment horizontal="right" vertical="center" wrapText="1"/>
    </xf>
    <xf numFmtId="0" fontId="4" fillId="33" borderId="32" xfId="0" applyFont="1" applyFill="1" applyBorder="1" applyAlignment="1">
      <alignment horizontal="right" wrapText="1"/>
    </xf>
    <xf numFmtId="0" fontId="4" fillId="0" borderId="3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top" wrapText="1"/>
    </xf>
    <xf numFmtId="0" fontId="12" fillId="0" borderId="34" xfId="0" applyFont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right" wrapText="1"/>
    </xf>
    <xf numFmtId="0" fontId="4" fillId="0" borderId="3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left" vertical="top" wrapText="1"/>
    </xf>
    <xf numFmtId="0" fontId="12" fillId="0" borderId="24" xfId="0" applyFont="1" applyBorder="1" applyAlignment="1">
      <alignment horizontal="center" vertical="center" wrapText="1"/>
    </xf>
    <xf numFmtId="165" fontId="4" fillId="0" borderId="36" xfId="0" applyNumberFormat="1" applyFont="1" applyBorder="1" applyAlignment="1">
      <alignment horizontal="right" vertical="center" wrapText="1"/>
    </xf>
    <xf numFmtId="0" fontId="4" fillId="33" borderId="38" xfId="0" applyFont="1" applyFill="1" applyBorder="1" applyAlignment="1">
      <alignment horizontal="right" wrapText="1"/>
    </xf>
    <xf numFmtId="0" fontId="0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left" vertical="top" wrapText="1"/>
    </xf>
    <xf numFmtId="0" fontId="4" fillId="0" borderId="3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left" vertical="top" wrapText="1"/>
    </xf>
    <xf numFmtId="0" fontId="12" fillId="0" borderId="41" xfId="0" applyFont="1" applyBorder="1" applyAlignment="1">
      <alignment horizontal="center" vertical="center" wrapText="1"/>
    </xf>
    <xf numFmtId="165" fontId="4" fillId="0" borderId="39" xfId="0" applyNumberFormat="1" applyFont="1" applyBorder="1" applyAlignment="1">
      <alignment horizontal="righ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center" vertical="center" wrapText="1"/>
    </xf>
    <xf numFmtId="165" fontId="4" fillId="0" borderId="19" xfId="0" applyNumberFormat="1" applyFont="1" applyBorder="1" applyAlignment="1">
      <alignment horizontal="right" vertical="center" wrapText="1"/>
    </xf>
    <xf numFmtId="0" fontId="4" fillId="33" borderId="44" xfId="0" applyFont="1" applyFill="1" applyBorder="1" applyAlignment="1">
      <alignment horizontal="right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center" vertical="center" wrapText="1"/>
    </xf>
    <xf numFmtId="165" fontId="4" fillId="0" borderId="21" xfId="0" applyNumberFormat="1" applyFont="1" applyBorder="1" applyAlignment="1">
      <alignment horizontal="right" vertical="center" wrapText="1"/>
    </xf>
    <xf numFmtId="0" fontId="4" fillId="33" borderId="46" xfId="0" applyFont="1" applyFill="1" applyBorder="1" applyAlignment="1">
      <alignment horizontal="right" wrapText="1"/>
    </xf>
    <xf numFmtId="0" fontId="4" fillId="0" borderId="8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center"/>
    </xf>
    <xf numFmtId="0" fontId="11" fillId="0" borderId="42" xfId="0" applyFont="1" applyBorder="1" applyAlignment="1">
      <alignment wrapText="1"/>
    </xf>
    <xf numFmtId="0" fontId="11" fillId="0" borderId="43" xfId="0" applyFont="1" applyBorder="1" applyAlignment="1">
      <alignment wrapText="1"/>
    </xf>
    <xf numFmtId="4" fontId="0" fillId="0" borderId="18" xfId="0" applyNumberFormat="1" applyFont="1" applyBorder="1" applyAlignment="1">
      <alignment/>
    </xf>
    <xf numFmtId="164" fontId="0" fillId="0" borderId="19" xfId="0" applyNumberFormat="1" applyFont="1" applyBorder="1" applyAlignment="1">
      <alignment/>
    </xf>
    <xf numFmtId="164" fontId="0" fillId="0" borderId="47" xfId="0" applyNumberFormat="1" applyFont="1" applyBorder="1" applyAlignment="1">
      <alignment/>
    </xf>
    <xf numFmtId="164" fontId="0" fillId="34" borderId="48" xfId="0" applyNumberFormat="1" applyFont="1" applyFill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8" xfId="0" applyFont="1" applyBorder="1" applyAlignment="1">
      <alignment/>
    </xf>
    <xf numFmtId="4" fontId="4" fillId="0" borderId="34" xfId="0" applyNumberFormat="1" applyFont="1" applyBorder="1" applyAlignment="1">
      <alignment/>
    </xf>
    <xf numFmtId="164" fontId="0" fillId="0" borderId="33" xfId="0" applyNumberFormat="1" applyFont="1" applyBorder="1" applyAlignment="1">
      <alignment/>
    </xf>
    <xf numFmtId="164" fontId="0" fillId="34" borderId="35" xfId="0" applyNumberFormat="1" applyFont="1" applyFill="1" applyBorder="1" applyAlignment="1">
      <alignment/>
    </xf>
    <xf numFmtId="0" fontId="4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" fillId="0" borderId="40" xfId="0" applyFont="1" applyBorder="1" applyAlignment="1">
      <alignment/>
    </xf>
    <xf numFmtId="4" fontId="4" fillId="0" borderId="24" xfId="0" applyNumberFormat="1" applyFont="1" applyBorder="1" applyAlignment="1">
      <alignment/>
    </xf>
    <xf numFmtId="164" fontId="4" fillId="0" borderId="36" xfId="0" applyNumberFormat="1" applyFont="1" applyBorder="1" applyAlignment="1">
      <alignment/>
    </xf>
    <xf numFmtId="164" fontId="4" fillId="34" borderId="49" xfId="0" applyNumberFormat="1" applyFont="1" applyFill="1" applyBorder="1" applyAlignment="1">
      <alignment/>
    </xf>
    <xf numFmtId="0" fontId="4" fillId="0" borderId="5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" fontId="4" fillId="0" borderId="18" xfId="0" applyNumberFormat="1" applyFont="1" applyBorder="1" applyAlignment="1">
      <alignment/>
    </xf>
    <xf numFmtId="165" fontId="4" fillId="0" borderId="19" xfId="0" applyNumberFormat="1" applyFont="1" applyBorder="1" applyAlignment="1">
      <alignment/>
    </xf>
    <xf numFmtId="0" fontId="4" fillId="0" borderId="51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4" xfId="0" applyFont="1" applyBorder="1" applyAlignment="1">
      <alignment/>
    </xf>
    <xf numFmtId="4" fontId="4" fillId="0" borderId="55" xfId="0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37" xfId="0" applyFont="1" applyBorder="1" applyAlignment="1">
      <alignment/>
    </xf>
    <xf numFmtId="165" fontId="4" fillId="0" borderId="36" xfId="0" applyNumberFormat="1" applyFont="1" applyBorder="1" applyAlignment="1">
      <alignment/>
    </xf>
    <xf numFmtId="0" fontId="11" fillId="35" borderId="53" xfId="0" applyFont="1" applyFill="1" applyBorder="1" applyAlignment="1">
      <alignment wrapText="1"/>
    </xf>
    <xf numFmtId="0" fontId="0" fillId="35" borderId="33" xfId="0" applyFont="1" applyFill="1" applyBorder="1" applyAlignment="1">
      <alignment horizontal="center" vertical="center"/>
    </xf>
    <xf numFmtId="0" fontId="11" fillId="0" borderId="30" xfId="0" applyFont="1" applyBorder="1" applyAlignment="1">
      <alignment wrapText="1"/>
    </xf>
    <xf numFmtId="4" fontId="4" fillId="0" borderId="31" xfId="0" applyNumberFormat="1" applyFont="1" applyBorder="1" applyAlignment="1">
      <alignment/>
    </xf>
    <xf numFmtId="165" fontId="4" fillId="0" borderId="29" xfId="0" applyNumberFormat="1" applyFont="1" applyBorder="1" applyAlignment="1">
      <alignment/>
    </xf>
    <xf numFmtId="4" fontId="4" fillId="0" borderId="41" xfId="0" applyNumberFormat="1" applyFont="1" applyBorder="1" applyAlignment="1">
      <alignment/>
    </xf>
    <xf numFmtId="165" fontId="4" fillId="0" borderId="39" xfId="0" applyNumberFormat="1" applyFont="1" applyBorder="1" applyAlignment="1">
      <alignment/>
    </xf>
    <xf numFmtId="0" fontId="4" fillId="0" borderId="56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165" fontId="0" fillId="0" borderId="21" xfId="0" applyNumberFormat="1" applyFont="1" applyBorder="1" applyAlignment="1">
      <alignment/>
    </xf>
    <xf numFmtId="0" fontId="0" fillId="35" borderId="8" xfId="0" applyFont="1" applyFill="1" applyBorder="1" applyAlignment="1">
      <alignment/>
    </xf>
    <xf numFmtId="165" fontId="0" fillId="0" borderId="33" xfId="0" applyNumberFormat="1" applyFont="1" applyBorder="1" applyAlignment="1">
      <alignment/>
    </xf>
    <xf numFmtId="4" fontId="0" fillId="0" borderId="24" xfId="0" applyNumberFormat="1" applyFont="1" applyBorder="1" applyAlignment="1">
      <alignment horizontal="right" wrapText="1"/>
    </xf>
    <xf numFmtId="0" fontId="13" fillId="0" borderId="11" xfId="0" applyFont="1" applyBorder="1" applyAlignment="1">
      <alignment/>
    </xf>
    <xf numFmtId="0" fontId="13" fillId="0" borderId="25" xfId="0" applyFont="1" applyBorder="1" applyAlignment="1">
      <alignment/>
    </xf>
    <xf numFmtId="165" fontId="5" fillId="0" borderId="25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164" fontId="16" fillId="0" borderId="0" xfId="0" applyNumberFormat="1" applyFont="1" applyBorder="1" applyAlignment="1">
      <alignment/>
    </xf>
    <xf numFmtId="164" fontId="16" fillId="0" borderId="0" xfId="0" applyNumberFormat="1" applyFont="1" applyFill="1" applyBorder="1" applyAlignment="1">
      <alignment/>
    </xf>
    <xf numFmtId="164" fontId="16" fillId="0" borderId="0" xfId="0" applyNumberFormat="1" applyFont="1" applyAlignment="1">
      <alignment/>
    </xf>
    <xf numFmtId="0" fontId="7" fillId="0" borderId="57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58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26" xfId="0" applyBorder="1" applyAlignment="1">
      <alignment/>
    </xf>
    <xf numFmtId="164" fontId="5" fillId="0" borderId="58" xfId="0" applyNumberFormat="1" applyFont="1" applyBorder="1" applyAlignment="1">
      <alignment horizontal="center"/>
    </xf>
    <xf numFmtId="164" fontId="5" fillId="0" borderId="25" xfId="0" applyNumberFormat="1" applyFont="1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51" xfId="0" applyBorder="1" applyAlignment="1">
      <alignment/>
    </xf>
    <xf numFmtId="0" fontId="0" fillId="0" borderId="44" xfId="0" applyFont="1" applyBorder="1" applyAlignment="1">
      <alignment/>
    </xf>
    <xf numFmtId="0" fontId="0" fillId="0" borderId="53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4" fontId="0" fillId="0" borderId="60" xfId="0" applyNumberFormat="1" applyBorder="1" applyAlignment="1">
      <alignment/>
    </xf>
    <xf numFmtId="4" fontId="0" fillId="0" borderId="49" xfId="0" applyNumberFormat="1" applyBorder="1" applyAlignment="1">
      <alignment/>
    </xf>
    <xf numFmtId="4" fontId="0" fillId="0" borderId="37" xfId="0" applyNumberFormat="1" applyBorder="1" applyAlignment="1">
      <alignment/>
    </xf>
    <xf numFmtId="0" fontId="0" fillId="0" borderId="11" xfId="0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25" xfId="0" applyNumberFormat="1" applyFont="1" applyBorder="1" applyAlignment="1">
      <alignment/>
    </xf>
    <xf numFmtId="0" fontId="0" fillId="0" borderId="25" xfId="0" applyBorder="1" applyAlignment="1">
      <alignment/>
    </xf>
    <xf numFmtId="2" fontId="0" fillId="0" borderId="0" xfId="0" applyNumberFormat="1" applyAlignment="1">
      <alignment/>
    </xf>
    <xf numFmtId="165" fontId="12" fillId="0" borderId="27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0" fillId="0" borderId="17" xfId="0" applyFont="1" applyBorder="1" applyAlignment="1">
      <alignment/>
    </xf>
    <xf numFmtId="165" fontId="8" fillId="0" borderId="25" xfId="0" applyNumberFormat="1" applyFont="1" applyBorder="1" applyAlignment="1">
      <alignment/>
    </xf>
    <xf numFmtId="165" fontId="8" fillId="0" borderId="36" xfId="0" applyNumberFormat="1" applyFont="1" applyBorder="1" applyAlignment="1">
      <alignment/>
    </xf>
    <xf numFmtId="165" fontId="0" fillId="0" borderId="33" xfId="0" applyNumberFormat="1" applyFont="1" applyBorder="1" applyAlignment="1">
      <alignment horizontal="right" vertical="center" wrapText="1"/>
    </xf>
    <xf numFmtId="165" fontId="0" fillId="0" borderId="52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7" fillId="0" borderId="53" xfId="0" applyFont="1" applyBorder="1" applyAlignment="1">
      <alignment/>
    </xf>
    <xf numFmtId="0" fontId="0" fillId="0" borderId="44" xfId="0" applyBorder="1" applyAlignment="1">
      <alignment wrapText="1"/>
    </xf>
    <xf numFmtId="0" fontId="0" fillId="0" borderId="54" xfId="0" applyBorder="1" applyAlignment="1">
      <alignment wrapText="1"/>
    </xf>
    <xf numFmtId="165" fontId="5" fillId="34" borderId="44" xfId="0" applyNumberFormat="1" applyFont="1" applyFill="1" applyBorder="1" applyAlignment="1">
      <alignment horizontal="right"/>
    </xf>
    <xf numFmtId="165" fontId="5" fillId="0" borderId="55" xfId="0" applyNumberFormat="1" applyFont="1" applyBorder="1" applyAlignment="1">
      <alignment horizontal="right"/>
    </xf>
    <xf numFmtId="164" fontId="7" fillId="0" borderId="53" xfId="0" applyNumberFormat="1" applyFont="1" applyBorder="1" applyAlignment="1">
      <alignment/>
    </xf>
    <xf numFmtId="165" fontId="4" fillId="0" borderId="61" xfId="0" applyNumberFormat="1" applyFont="1" applyBorder="1" applyAlignment="1">
      <alignment horizontal="right" vertical="center" wrapText="1"/>
    </xf>
    <xf numFmtId="0" fontId="4" fillId="33" borderId="49" xfId="0" applyFont="1" applyFill="1" applyBorder="1" applyAlignment="1">
      <alignment horizontal="right" wrapText="1"/>
    </xf>
    <xf numFmtId="164" fontId="0" fillId="33" borderId="35" xfId="0" applyNumberFormat="1" applyFont="1" applyFill="1" applyBorder="1" applyAlignment="1">
      <alignment horizontal="right" wrapText="1"/>
    </xf>
    <xf numFmtId="164" fontId="4" fillId="33" borderId="38" xfId="0" applyNumberFormat="1" applyFont="1" applyFill="1" applyBorder="1" applyAlignment="1">
      <alignment horizontal="right" wrapText="1"/>
    </xf>
    <xf numFmtId="165" fontId="4" fillId="0" borderId="62" xfId="0" applyNumberFormat="1" applyFont="1" applyBorder="1" applyAlignment="1">
      <alignment horizontal="right" vertical="center" wrapText="1"/>
    </xf>
    <xf numFmtId="164" fontId="0" fillId="0" borderId="20" xfId="0" applyNumberFormat="1" applyFont="1" applyBorder="1" applyAlignment="1">
      <alignment/>
    </xf>
    <xf numFmtId="0" fontId="0" fillId="0" borderId="59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4" fontId="0" fillId="0" borderId="63" xfId="0" applyNumberFormat="1" applyFont="1" applyBorder="1" applyAlignment="1">
      <alignment horizontal="right" wrapText="1"/>
    </xf>
    <xf numFmtId="165" fontId="0" fillId="0" borderId="64" xfId="0" applyNumberFormat="1" applyFont="1" applyBorder="1" applyAlignment="1">
      <alignment/>
    </xf>
    <xf numFmtId="164" fontId="4" fillId="0" borderId="18" xfId="0" applyNumberFormat="1" applyFont="1" applyBorder="1" applyAlignment="1">
      <alignment/>
    </xf>
    <xf numFmtId="164" fontId="0" fillId="34" borderId="32" xfId="0" applyNumberFormat="1" applyFont="1" applyFill="1" applyBorder="1" applyAlignment="1">
      <alignment/>
    </xf>
    <xf numFmtId="164" fontId="0" fillId="34" borderId="65" xfId="0" applyNumberFormat="1" applyFont="1" applyFill="1" applyBorder="1" applyAlignment="1">
      <alignment/>
    </xf>
    <xf numFmtId="164" fontId="4" fillId="0" borderId="31" xfId="0" applyNumberFormat="1" applyFont="1" applyBorder="1" applyAlignment="1">
      <alignment/>
    </xf>
    <xf numFmtId="164" fontId="4" fillId="34" borderId="48" xfId="0" applyNumberFormat="1" applyFont="1" applyFill="1" applyBorder="1" applyAlignment="1">
      <alignment/>
    </xf>
    <xf numFmtId="164" fontId="0" fillId="34" borderId="44" xfId="0" applyNumberFormat="1" applyFont="1" applyFill="1" applyBorder="1" applyAlignment="1">
      <alignment/>
    </xf>
    <xf numFmtId="164" fontId="4" fillId="34" borderId="32" xfId="0" applyNumberFormat="1" applyFont="1" applyFill="1" applyBorder="1" applyAlignment="1">
      <alignment/>
    </xf>
    <xf numFmtId="164" fontId="4" fillId="34" borderId="38" xfId="0" applyNumberFormat="1" applyFont="1" applyFill="1" applyBorder="1" applyAlignment="1">
      <alignment/>
    </xf>
    <xf numFmtId="165" fontId="5" fillId="34" borderId="44" xfId="0" applyNumberFormat="1" applyFont="1" applyFill="1" applyBorder="1" applyAlignment="1">
      <alignment horizontal="right"/>
    </xf>
    <xf numFmtId="165" fontId="5" fillId="34" borderId="49" xfId="0" applyNumberFormat="1" applyFont="1" applyFill="1" applyBorder="1" applyAlignment="1">
      <alignment horizontal="right"/>
    </xf>
    <xf numFmtId="0" fontId="13" fillId="0" borderId="12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165" fontId="8" fillId="0" borderId="36" xfId="0" applyNumberFormat="1" applyFont="1" applyBorder="1" applyAlignment="1">
      <alignment/>
    </xf>
    <xf numFmtId="0" fontId="4" fillId="35" borderId="17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left" wrapText="1"/>
    </xf>
    <xf numFmtId="0" fontId="0" fillId="0" borderId="14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11" fillId="0" borderId="4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1" fillId="0" borderId="17" xfId="0" applyFont="1" applyBorder="1" applyAlignment="1">
      <alignment wrapText="1"/>
    </xf>
    <xf numFmtId="0" fontId="66" fillId="0" borderId="29" xfId="0" applyFont="1" applyBorder="1" applyAlignment="1">
      <alignment horizontal="left" wrapText="1"/>
    </xf>
    <xf numFmtId="0" fontId="0" fillId="0" borderId="33" xfId="0" applyFont="1" applyBorder="1" applyAlignment="1">
      <alignment horizontal="left" vertical="top" wrapText="1"/>
    </xf>
    <xf numFmtId="0" fontId="4" fillId="35" borderId="36" xfId="0" applyFont="1" applyFill="1" applyBorder="1" applyAlignment="1">
      <alignment/>
    </xf>
    <xf numFmtId="0" fontId="11" fillId="0" borderId="29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11" fillId="0" borderId="19" xfId="0" applyFont="1" applyBorder="1" applyAlignment="1">
      <alignment wrapText="1"/>
    </xf>
    <xf numFmtId="0" fontId="0" fillId="0" borderId="33" xfId="0" applyFont="1" applyBorder="1" applyAlignment="1">
      <alignment/>
    </xf>
    <xf numFmtId="0" fontId="0" fillId="0" borderId="52" xfId="0" applyFont="1" applyBorder="1" applyAlignment="1">
      <alignment/>
    </xf>
    <xf numFmtId="0" fontId="4" fillId="0" borderId="36" xfId="0" applyFont="1" applyBorder="1" applyAlignment="1">
      <alignment/>
    </xf>
    <xf numFmtId="0" fontId="11" fillId="35" borderId="21" xfId="0" applyFont="1" applyFill="1" applyBorder="1" applyAlignment="1">
      <alignment wrapText="1"/>
    </xf>
    <xf numFmtId="0" fontId="0" fillId="35" borderId="3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5" fillId="0" borderId="52" xfId="0" applyNumberFormat="1" applyFont="1" applyBorder="1" applyAlignment="1">
      <alignment horizontal="right"/>
    </xf>
    <xf numFmtId="165" fontId="5" fillId="0" borderId="52" xfId="0" applyNumberFormat="1" applyFont="1" applyBorder="1" applyAlignment="1">
      <alignment horizontal="right"/>
    </xf>
    <xf numFmtId="165" fontId="5" fillId="0" borderId="33" xfId="0" applyNumberFormat="1" applyFont="1" applyBorder="1" applyAlignment="1">
      <alignment horizontal="right"/>
    </xf>
    <xf numFmtId="165" fontId="5" fillId="0" borderId="64" xfId="0" applyNumberFormat="1" applyFont="1" applyBorder="1" applyAlignment="1">
      <alignment horizontal="right"/>
    </xf>
    <xf numFmtId="165" fontId="5" fillId="0" borderId="25" xfId="0" applyNumberFormat="1" applyFont="1" applyBorder="1" applyAlignment="1">
      <alignment horizontal="right"/>
    </xf>
    <xf numFmtId="0" fontId="0" fillId="0" borderId="29" xfId="0" applyFont="1" applyBorder="1" applyAlignment="1">
      <alignment/>
    </xf>
    <xf numFmtId="0" fontId="0" fillId="0" borderId="33" xfId="0" applyBorder="1" applyAlignment="1">
      <alignment/>
    </xf>
    <xf numFmtId="0" fontId="0" fillId="0" borderId="52" xfId="0" applyBorder="1" applyAlignment="1">
      <alignment/>
    </xf>
    <xf numFmtId="0" fontId="0" fillId="0" borderId="64" xfId="0" applyBorder="1" applyAlignment="1">
      <alignment/>
    </xf>
    <xf numFmtId="0" fontId="0" fillId="0" borderId="6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2" xfId="0" applyBorder="1" applyAlignment="1">
      <alignment/>
    </xf>
    <xf numFmtId="0" fontId="0" fillId="0" borderId="42" xfId="0" applyBorder="1" applyAlignment="1">
      <alignment/>
    </xf>
    <xf numFmtId="0" fontId="10" fillId="0" borderId="42" xfId="0" applyFont="1" applyBorder="1" applyAlignment="1">
      <alignment/>
    </xf>
    <xf numFmtId="0" fontId="4" fillId="0" borderId="21" xfId="0" applyFont="1" applyBorder="1" applyAlignment="1">
      <alignment horizontal="left" vertical="top" wrapText="1"/>
    </xf>
    <xf numFmtId="0" fontId="4" fillId="0" borderId="39" xfId="0" applyFont="1" applyBorder="1" applyAlignment="1">
      <alignment horizontal="left" vertical="top" wrapText="1"/>
    </xf>
    <xf numFmtId="0" fontId="0" fillId="0" borderId="14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42" xfId="0" applyFont="1" applyBorder="1" applyAlignment="1">
      <alignment/>
    </xf>
    <xf numFmtId="0" fontId="4" fillId="36" borderId="13" xfId="0" applyFont="1" applyFill="1" applyBorder="1" applyAlignment="1">
      <alignment horizontal="center" vertical="center"/>
    </xf>
    <xf numFmtId="0" fontId="4" fillId="36" borderId="57" xfId="0" applyFont="1" applyFill="1" applyBorder="1" applyAlignment="1">
      <alignment horizontal="center" vertical="center" wrapText="1"/>
    </xf>
    <xf numFmtId="0" fontId="4" fillId="35" borderId="33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/>
    </xf>
    <xf numFmtId="4" fontId="0" fillId="0" borderId="66" xfId="0" applyNumberFormat="1" applyFont="1" applyBorder="1" applyAlignment="1">
      <alignment horizontal="right" vertical="center" wrapText="1"/>
    </xf>
    <xf numFmtId="4" fontId="5" fillId="0" borderId="25" xfId="0" applyNumberFormat="1" applyFont="1" applyBorder="1" applyAlignment="1">
      <alignment/>
    </xf>
    <xf numFmtId="0" fontId="0" fillId="34" borderId="35" xfId="0" applyFont="1" applyFill="1" applyBorder="1" applyAlignment="1">
      <alignment horizontal="right" wrapText="1"/>
    </xf>
    <xf numFmtId="4" fontId="4" fillId="0" borderId="66" xfId="0" applyNumberFormat="1" applyFont="1" applyBorder="1" applyAlignment="1">
      <alignment horizontal="right" vertical="center" wrapText="1"/>
    </xf>
    <xf numFmtId="4" fontId="5" fillId="34" borderId="35" xfId="0" applyNumberFormat="1" applyFont="1" applyFill="1" applyBorder="1" applyAlignment="1">
      <alignment horizontal="right"/>
    </xf>
    <xf numFmtId="4" fontId="5" fillId="34" borderId="25" xfId="0" applyNumberFormat="1" applyFont="1" applyFill="1" applyBorder="1" applyAlignment="1">
      <alignment horizontal="right"/>
    </xf>
    <xf numFmtId="4" fontId="5" fillId="37" borderId="27" xfId="0" applyNumberFormat="1" applyFont="1" applyFill="1" applyBorder="1" applyAlignment="1">
      <alignment horizontal="right"/>
    </xf>
    <xf numFmtId="4" fontId="67" fillId="0" borderId="52" xfId="0" applyNumberFormat="1" applyFont="1" applyBorder="1" applyAlignment="1">
      <alignment/>
    </xf>
    <xf numFmtId="4" fontId="8" fillId="0" borderId="33" xfId="0" applyNumberFormat="1" applyFont="1" applyBorder="1" applyAlignment="1">
      <alignment/>
    </xf>
    <xf numFmtId="4" fontId="67" fillId="0" borderId="19" xfId="0" applyNumberFormat="1" applyFont="1" applyBorder="1" applyAlignment="1">
      <alignment/>
    </xf>
    <xf numFmtId="4" fontId="9" fillId="0" borderId="29" xfId="0" applyNumberFormat="1" applyFont="1" applyBorder="1" applyAlignment="1">
      <alignment/>
    </xf>
    <xf numFmtId="0" fontId="0" fillId="0" borderId="51" xfId="0" applyFont="1" applyBorder="1" applyAlignment="1">
      <alignment wrapText="1"/>
    </xf>
    <xf numFmtId="4" fontId="0" fillId="0" borderId="63" xfId="0" applyNumberFormat="1" applyFont="1" applyBorder="1" applyAlignment="1">
      <alignment horizontal="center" wrapText="1"/>
    </xf>
    <xf numFmtId="4" fontId="0" fillId="0" borderId="33" xfId="0" applyNumberFormat="1" applyFont="1" applyBorder="1" applyAlignment="1">
      <alignment horizontal="center" wrapText="1"/>
    </xf>
    <xf numFmtId="0" fontId="17" fillId="0" borderId="34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4" fontId="4" fillId="0" borderId="20" xfId="0" applyNumberFormat="1" applyFont="1" applyBorder="1" applyAlignment="1">
      <alignment/>
    </xf>
    <xf numFmtId="164" fontId="0" fillId="34" borderId="46" xfId="0" applyNumberFormat="1" applyFont="1" applyFill="1" applyBorder="1" applyAlignment="1">
      <alignment/>
    </xf>
    <xf numFmtId="4" fontId="4" fillId="0" borderId="67" xfId="0" applyNumberFormat="1" applyFont="1" applyBorder="1" applyAlignment="1">
      <alignment horizontal="right" vertical="center" wrapText="1"/>
    </xf>
    <xf numFmtId="0" fontId="0" fillId="35" borderId="45" xfId="0" applyFont="1" applyFill="1" applyBorder="1" applyAlignment="1">
      <alignment/>
    </xf>
    <xf numFmtId="0" fontId="0" fillId="35" borderId="64" xfId="0" applyFont="1" applyFill="1" applyBorder="1" applyAlignment="1">
      <alignment horizontal="center" vertical="center"/>
    </xf>
    <xf numFmtId="0" fontId="0" fillId="35" borderId="60" xfId="0" applyFont="1" applyFill="1" applyBorder="1" applyAlignment="1">
      <alignment wrapText="1"/>
    </xf>
    <xf numFmtId="0" fontId="0" fillId="35" borderId="68" xfId="0" applyFont="1" applyFill="1" applyBorder="1" applyAlignment="1">
      <alignment wrapText="1"/>
    </xf>
    <xf numFmtId="165" fontId="4" fillId="0" borderId="14" xfId="0" applyNumberFormat="1" applyFont="1" applyBorder="1" applyAlignment="1">
      <alignment/>
    </xf>
    <xf numFmtId="0" fontId="4" fillId="35" borderId="29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4" fontId="4" fillId="0" borderId="19" xfId="0" applyNumberFormat="1" applyFont="1" applyBorder="1" applyAlignment="1">
      <alignment/>
    </xf>
    <xf numFmtId="4" fontId="0" fillId="0" borderId="64" xfId="0" applyNumberFormat="1" applyFont="1" applyBorder="1" applyAlignment="1">
      <alignment horizontal="center" wrapText="1"/>
    </xf>
    <xf numFmtId="4" fontId="4" fillId="0" borderId="33" xfId="0" applyNumberFormat="1" applyFont="1" applyBorder="1" applyAlignment="1">
      <alignment/>
    </xf>
    <xf numFmtId="4" fontId="4" fillId="0" borderId="52" xfId="0" applyNumberFormat="1" applyFont="1" applyBorder="1" applyAlignment="1">
      <alignment/>
    </xf>
    <xf numFmtId="4" fontId="4" fillId="0" borderId="39" xfId="0" applyNumberFormat="1" applyFont="1" applyBorder="1" applyAlignment="1">
      <alignment/>
    </xf>
    <xf numFmtId="165" fontId="4" fillId="0" borderId="42" xfId="0" applyNumberFormat="1" applyFont="1" applyBorder="1" applyAlignment="1">
      <alignment/>
    </xf>
    <xf numFmtId="165" fontId="0" fillId="0" borderId="60" xfId="0" applyNumberFormat="1" applyFont="1" applyBorder="1" applyAlignment="1">
      <alignment/>
    </xf>
    <xf numFmtId="165" fontId="0" fillId="0" borderId="53" xfId="0" applyNumberFormat="1" applyFont="1" applyBorder="1" applyAlignment="1">
      <alignment/>
    </xf>
    <xf numFmtId="165" fontId="4" fillId="0" borderId="15" xfId="0" applyNumberFormat="1" applyFont="1" applyBorder="1" applyAlignment="1">
      <alignment/>
    </xf>
    <xf numFmtId="0" fontId="0" fillId="35" borderId="60" xfId="0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4" fillId="35" borderId="64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right" vertical="center" wrapText="1"/>
    </xf>
    <xf numFmtId="164" fontId="4" fillId="33" borderId="49" xfId="0" applyNumberFormat="1" applyFont="1" applyFill="1" applyBorder="1" applyAlignment="1">
      <alignment horizontal="right" vertical="center" wrapText="1"/>
    </xf>
    <xf numFmtId="164" fontId="4" fillId="34" borderId="49" xfId="0" applyNumberFormat="1" applyFont="1" applyFill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0" fillId="0" borderId="56" xfId="0" applyFont="1" applyFill="1" applyBorder="1" applyAlignment="1">
      <alignment/>
    </xf>
    <xf numFmtId="4" fontId="4" fillId="0" borderId="70" xfId="0" applyNumberFormat="1" applyFont="1" applyBorder="1" applyAlignment="1">
      <alignment horizontal="right" vertical="center" wrapText="1"/>
    </xf>
    <xf numFmtId="164" fontId="4" fillId="33" borderId="46" xfId="0" applyNumberFormat="1" applyFont="1" applyFill="1" applyBorder="1" applyAlignment="1">
      <alignment horizontal="right" vertical="center" wrapText="1"/>
    </xf>
    <xf numFmtId="0" fontId="68" fillId="0" borderId="0" xfId="0" applyFont="1" applyAlignment="1">
      <alignment/>
    </xf>
    <xf numFmtId="4" fontId="0" fillId="0" borderId="63" xfId="0" applyNumberFormat="1" applyFont="1" applyBorder="1" applyAlignment="1">
      <alignment horizontal="right" vertical="center" wrapText="1"/>
    </xf>
    <xf numFmtId="4" fontId="4" fillId="0" borderId="34" xfId="0" applyNumberFormat="1" applyFont="1" applyBorder="1" applyAlignment="1">
      <alignment horizontal="right" vertical="center" wrapText="1"/>
    </xf>
    <xf numFmtId="4" fontId="0" fillId="0" borderId="55" xfId="0" applyNumberFormat="1" applyFont="1" applyBorder="1" applyAlignment="1">
      <alignment horizontal="right" vertical="center" wrapText="1"/>
    </xf>
    <xf numFmtId="4" fontId="4" fillId="0" borderId="24" xfId="0" applyNumberFormat="1" applyFont="1" applyBorder="1" applyAlignment="1">
      <alignment horizontal="right" vertical="center" wrapText="1"/>
    </xf>
    <xf numFmtId="164" fontId="4" fillId="34" borderId="35" xfId="0" applyNumberFormat="1" applyFont="1" applyFill="1" applyBorder="1" applyAlignment="1">
      <alignment/>
    </xf>
    <xf numFmtId="0" fontId="0" fillId="36" borderId="0" xfId="0" applyFont="1" applyFill="1" applyAlignment="1">
      <alignment/>
    </xf>
    <xf numFmtId="4" fontId="4" fillId="36" borderId="29" xfId="0" applyNumberFormat="1" applyFont="1" applyFill="1" applyBorder="1" applyAlignment="1">
      <alignment/>
    </xf>
    <xf numFmtId="4" fontId="4" fillId="36" borderId="33" xfId="0" applyNumberFormat="1" applyFont="1" applyFill="1" applyBorder="1" applyAlignment="1">
      <alignment/>
    </xf>
    <xf numFmtId="4" fontId="4" fillId="36" borderId="39" xfId="0" applyNumberFormat="1" applyFont="1" applyFill="1" applyBorder="1" applyAlignment="1">
      <alignment/>
    </xf>
    <xf numFmtId="0" fontId="4" fillId="36" borderId="14" xfId="0" applyFont="1" applyFill="1" applyBorder="1" applyAlignment="1">
      <alignment horizontal="center" vertical="center" wrapText="1"/>
    </xf>
    <xf numFmtId="0" fontId="0" fillId="36" borderId="36" xfId="0" applyFont="1" applyFill="1" applyBorder="1" applyAlignment="1">
      <alignment horizontal="center" vertical="center"/>
    </xf>
    <xf numFmtId="0" fontId="4" fillId="36" borderId="42" xfId="0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165" fontId="69" fillId="0" borderId="36" xfId="0" applyNumberFormat="1" applyFont="1" applyBorder="1" applyAlignment="1">
      <alignment/>
    </xf>
    <xf numFmtId="4" fontId="17" fillId="36" borderId="33" xfId="0" applyNumberFormat="1" applyFont="1" applyFill="1" applyBorder="1" applyAlignment="1">
      <alignment horizontal="center"/>
    </xf>
    <xf numFmtId="0" fontId="4" fillId="0" borderId="53" xfId="0" applyFont="1" applyBorder="1" applyAlignment="1">
      <alignment/>
    </xf>
    <xf numFmtId="4" fontId="4" fillId="36" borderId="21" xfId="0" applyNumberFormat="1" applyFont="1" applyFill="1" applyBorder="1" applyAlignment="1">
      <alignment/>
    </xf>
    <xf numFmtId="165" fontId="4" fillId="0" borderId="21" xfId="0" applyNumberFormat="1" applyFont="1" applyBorder="1" applyAlignment="1">
      <alignment/>
    </xf>
    <xf numFmtId="164" fontId="4" fillId="34" borderId="46" xfId="0" applyNumberFormat="1" applyFont="1" applyFill="1" applyBorder="1" applyAlignment="1">
      <alignment/>
    </xf>
    <xf numFmtId="164" fontId="4" fillId="0" borderId="20" xfId="0" applyNumberFormat="1" applyFont="1" applyBorder="1" applyAlignment="1">
      <alignment/>
    </xf>
    <xf numFmtId="4" fontId="0" fillId="0" borderId="62" xfId="0" applyNumberFormat="1" applyFont="1" applyBorder="1" applyAlignment="1">
      <alignment horizontal="right" vertical="center" wrapText="1"/>
    </xf>
    <xf numFmtId="4" fontId="4" fillId="36" borderId="19" xfId="0" applyNumberFormat="1" applyFont="1" applyFill="1" applyBorder="1" applyAlignment="1">
      <alignment/>
    </xf>
    <xf numFmtId="4" fontId="9" fillId="0" borderId="21" xfId="0" applyNumberFormat="1" applyFont="1" applyBorder="1" applyAlignment="1">
      <alignment/>
    </xf>
    <xf numFmtId="4" fontId="9" fillId="0" borderId="19" xfId="0" applyNumberFormat="1" applyFont="1" applyBorder="1" applyAlignment="1">
      <alignment/>
    </xf>
    <xf numFmtId="0" fontId="11" fillId="0" borderId="16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4" fillId="35" borderId="22" xfId="0" applyFont="1" applyFill="1" applyBorder="1" applyAlignment="1">
      <alignment/>
    </xf>
    <xf numFmtId="0" fontId="0" fillId="0" borderId="13" xfId="0" applyFont="1" applyBorder="1" applyAlignment="1">
      <alignment/>
    </xf>
    <xf numFmtId="0" fontId="4" fillId="0" borderId="56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11" fillId="0" borderId="50" xfId="0" applyFont="1" applyBorder="1" applyAlignment="1">
      <alignment wrapText="1"/>
    </xf>
    <xf numFmtId="0" fontId="11" fillId="0" borderId="16" xfId="0" applyFont="1" applyBorder="1" applyAlignment="1">
      <alignment wrapText="1"/>
    </xf>
    <xf numFmtId="0" fontId="4" fillId="0" borderId="69" xfId="0" applyFont="1" applyBorder="1" applyAlignment="1">
      <alignment/>
    </xf>
    <xf numFmtId="0" fontId="70" fillId="0" borderId="22" xfId="0" applyFont="1" applyBorder="1" applyAlignment="1">
      <alignment horizontal="left" vertical="top" wrapText="1"/>
    </xf>
    <xf numFmtId="0" fontId="0" fillId="35" borderId="53" xfId="0" applyFont="1" applyFill="1" applyBorder="1" applyAlignment="1">
      <alignment wrapText="1"/>
    </xf>
    <xf numFmtId="0" fontId="11" fillId="35" borderId="50" xfId="0" applyFont="1" applyFill="1" applyBorder="1" applyAlignment="1">
      <alignment wrapText="1"/>
    </xf>
    <xf numFmtId="0" fontId="11" fillId="35" borderId="43" xfId="0" applyFont="1" applyFill="1" applyBorder="1" applyAlignment="1">
      <alignment wrapText="1"/>
    </xf>
    <xf numFmtId="0" fontId="0" fillId="35" borderId="59" xfId="0" applyFont="1" applyFill="1" applyBorder="1" applyAlignment="1">
      <alignment wrapText="1"/>
    </xf>
    <xf numFmtId="4" fontId="4" fillId="0" borderId="63" xfId="0" applyNumberFormat="1" applyFont="1" applyBorder="1" applyAlignment="1">
      <alignment/>
    </xf>
    <xf numFmtId="0" fontId="4" fillId="35" borderId="13" xfId="0" applyFont="1" applyFill="1" applyBorder="1" applyAlignment="1">
      <alignment/>
    </xf>
    <xf numFmtId="0" fontId="11" fillId="35" borderId="16" xfId="0" applyFont="1" applyFill="1" applyBorder="1" applyAlignment="1">
      <alignment wrapText="1"/>
    </xf>
    <xf numFmtId="0" fontId="11" fillId="35" borderId="30" xfId="0" applyFont="1" applyFill="1" applyBorder="1" applyAlignment="1">
      <alignment wrapText="1"/>
    </xf>
    <xf numFmtId="0" fontId="0" fillId="0" borderId="31" xfId="0" applyFont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56" xfId="0" applyFont="1" applyFill="1" applyBorder="1" applyAlignment="1">
      <alignment/>
    </xf>
    <xf numFmtId="0" fontId="13" fillId="0" borderId="27" xfId="0" applyFont="1" applyBorder="1" applyAlignment="1">
      <alignment/>
    </xf>
    <xf numFmtId="0" fontId="4" fillId="35" borderId="8" xfId="0" applyFont="1" applyFill="1" applyBorder="1" applyAlignment="1">
      <alignment/>
    </xf>
    <xf numFmtId="0" fontId="12" fillId="0" borderId="29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1" fillId="0" borderId="13" xfId="0" applyFont="1" applyBorder="1" applyAlignment="1">
      <alignment wrapText="1"/>
    </xf>
    <xf numFmtId="0" fontId="11" fillId="0" borderId="8" xfId="0" applyFont="1" applyBorder="1" applyAlignment="1">
      <alignment wrapText="1"/>
    </xf>
    <xf numFmtId="4" fontId="4" fillId="0" borderId="62" xfId="0" applyNumberFormat="1" applyFont="1" applyBorder="1" applyAlignment="1">
      <alignment horizontal="right" vertical="center" wrapText="1"/>
    </xf>
    <xf numFmtId="0" fontId="4" fillId="35" borderId="33" xfId="0" applyFont="1" applyFill="1" applyBorder="1" applyAlignment="1">
      <alignment/>
    </xf>
    <xf numFmtId="164" fontId="4" fillId="33" borderId="35" xfId="0" applyNumberFormat="1" applyFont="1" applyFill="1" applyBorder="1" applyAlignment="1">
      <alignment horizontal="right" wrapText="1"/>
    </xf>
    <xf numFmtId="0" fontId="4" fillId="0" borderId="6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4" fillId="34" borderId="38" xfId="0" applyNumberFormat="1" applyFont="1" applyFill="1" applyBorder="1" applyAlignment="1">
      <alignment horizontal="right" vertical="center"/>
    </xf>
    <xf numFmtId="0" fontId="4" fillId="0" borderId="52" xfId="0" applyFont="1" applyBorder="1" applyAlignment="1">
      <alignment horizontal="center" vertical="center"/>
    </xf>
    <xf numFmtId="0" fontId="4" fillId="0" borderId="54" xfId="0" applyFont="1" applyBorder="1" applyAlignment="1">
      <alignment/>
    </xf>
    <xf numFmtId="165" fontId="4" fillId="0" borderId="52" xfId="0" applyNumberFormat="1" applyFont="1" applyBorder="1" applyAlignment="1">
      <alignment/>
    </xf>
    <xf numFmtId="164" fontId="4" fillId="34" borderId="44" xfId="0" applyNumberFormat="1" applyFont="1" applyFill="1" applyBorder="1" applyAlignment="1">
      <alignment/>
    </xf>
    <xf numFmtId="164" fontId="0" fillId="34" borderId="35" xfId="0" applyNumberFormat="1" applyFont="1" applyFill="1" applyBorder="1" applyAlignment="1">
      <alignment horizontal="right" wrapText="1"/>
    </xf>
    <xf numFmtId="0" fontId="71" fillId="36" borderId="0" xfId="0" applyFont="1" applyFill="1" applyAlignment="1">
      <alignment/>
    </xf>
    <xf numFmtId="165" fontId="69" fillId="36" borderId="36" xfId="0" applyNumberFormat="1" applyFont="1" applyFill="1" applyBorder="1" applyAlignment="1">
      <alignment/>
    </xf>
    <xf numFmtId="14" fontId="0" fillId="0" borderId="0" xfId="0" applyNumberFormat="1" applyFont="1" applyAlignment="1">
      <alignment/>
    </xf>
    <xf numFmtId="0" fontId="0" fillId="36" borderId="52" xfId="0" applyFont="1" applyFill="1" applyBorder="1" applyAlignment="1">
      <alignment/>
    </xf>
    <xf numFmtId="0" fontId="0" fillId="36" borderId="33" xfId="0" applyFont="1" applyFill="1" applyBorder="1" applyAlignment="1">
      <alignment horizontal="left" vertical="top" wrapText="1"/>
    </xf>
    <xf numFmtId="0" fontId="4" fillId="36" borderId="14" xfId="0" applyFont="1" applyFill="1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164" fontId="72" fillId="34" borderId="48" xfId="0" applyNumberFormat="1" applyFont="1" applyFill="1" applyBorder="1" applyAlignment="1">
      <alignment/>
    </xf>
    <xf numFmtId="0" fontId="71" fillId="0" borderId="0" xfId="0" applyFont="1" applyAlignment="1">
      <alignment/>
    </xf>
    <xf numFmtId="164" fontId="71" fillId="34" borderId="44" xfId="0" applyNumberFormat="1" applyFont="1" applyFill="1" applyBorder="1" applyAlignment="1">
      <alignment/>
    </xf>
    <xf numFmtId="0" fontId="72" fillId="0" borderId="33" xfId="0" applyFont="1" applyBorder="1" applyAlignment="1">
      <alignment horizontal="center" vertical="center" wrapText="1"/>
    </xf>
    <xf numFmtId="0" fontId="72" fillId="0" borderId="14" xfId="0" applyFont="1" applyBorder="1" applyAlignment="1">
      <alignment horizontal="center" vertical="center"/>
    </xf>
    <xf numFmtId="0" fontId="72" fillId="0" borderId="64" xfId="0" applyFont="1" applyBorder="1" applyAlignment="1">
      <alignment horizontal="center" vertical="center" wrapText="1"/>
    </xf>
    <xf numFmtId="0" fontId="72" fillId="0" borderId="60" xfId="0" applyFont="1" applyBorder="1" applyAlignment="1">
      <alignment horizontal="center" vertical="center"/>
    </xf>
    <xf numFmtId="0" fontId="0" fillId="0" borderId="60" xfId="0" applyFont="1" applyBorder="1" applyAlignment="1">
      <alignment horizontal="left" vertical="top" wrapText="1"/>
    </xf>
    <xf numFmtId="0" fontId="0" fillId="0" borderId="68" xfId="0" applyFont="1" applyBorder="1" applyAlignment="1">
      <alignment horizontal="left" vertical="top" wrapText="1"/>
    </xf>
    <xf numFmtId="0" fontId="12" fillId="0" borderId="63" xfId="0" applyFont="1" applyBorder="1" applyAlignment="1">
      <alignment horizontal="center" vertical="center" wrapText="1"/>
    </xf>
    <xf numFmtId="165" fontId="0" fillId="0" borderId="64" xfId="0" applyNumberFormat="1" applyFont="1" applyBorder="1" applyAlignment="1">
      <alignment horizontal="right" vertical="center" wrapText="1"/>
    </xf>
    <xf numFmtId="0" fontId="4" fillId="33" borderId="65" xfId="0" applyFont="1" applyFill="1" applyBorder="1" applyAlignment="1">
      <alignment horizontal="right" wrapText="1"/>
    </xf>
    <xf numFmtId="164" fontId="0" fillId="34" borderId="65" xfId="0" applyNumberFormat="1" applyFont="1" applyFill="1" applyBorder="1" applyAlignment="1">
      <alignment horizontal="right" wrapText="1"/>
    </xf>
    <xf numFmtId="0" fontId="72" fillId="0" borderId="21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/>
    </xf>
    <xf numFmtId="0" fontId="72" fillId="0" borderId="15" xfId="0" applyFont="1" applyBorder="1" applyAlignment="1">
      <alignment horizontal="center" vertical="center" wrapText="1"/>
    </xf>
    <xf numFmtId="0" fontId="4" fillId="35" borderId="39" xfId="0" applyFont="1" applyFill="1" applyBorder="1" applyAlignment="1">
      <alignment/>
    </xf>
    <xf numFmtId="0" fontId="4" fillId="0" borderId="33" xfId="0" applyFont="1" applyBorder="1" applyAlignment="1">
      <alignment horizontal="left" vertical="top" wrapText="1"/>
    </xf>
    <xf numFmtId="165" fontId="4" fillId="0" borderId="33" xfId="0" applyNumberFormat="1" applyFont="1" applyBorder="1" applyAlignment="1">
      <alignment horizontal="right" vertical="center" wrapText="1"/>
    </xf>
    <xf numFmtId="164" fontId="72" fillId="34" borderId="46" xfId="0" applyNumberFormat="1" applyFont="1" applyFill="1" applyBorder="1" applyAlignment="1">
      <alignment horizontal="right" wrapText="1"/>
    </xf>
    <xf numFmtId="0" fontId="4" fillId="36" borderId="33" xfId="0" applyFont="1" applyFill="1" applyBorder="1" applyAlignment="1">
      <alignment horizontal="center" vertical="center"/>
    </xf>
    <xf numFmtId="0" fontId="4" fillId="36" borderId="39" xfId="0" applyFont="1" applyFill="1" applyBorder="1" applyAlignment="1">
      <alignment horizontal="center" vertical="center"/>
    </xf>
    <xf numFmtId="0" fontId="0" fillId="36" borderId="33" xfId="0" applyFont="1" applyFill="1" applyBorder="1" applyAlignment="1">
      <alignment horizontal="center" vertical="center"/>
    </xf>
    <xf numFmtId="164" fontId="4" fillId="34" borderId="35" xfId="0" applyNumberFormat="1" applyFont="1" applyFill="1" applyBorder="1" applyAlignment="1">
      <alignment horizontal="right" wrapText="1"/>
    </xf>
    <xf numFmtId="0" fontId="72" fillId="33" borderId="32" xfId="0" applyFont="1" applyFill="1" applyBorder="1" applyAlignment="1">
      <alignment horizontal="right" wrapText="1"/>
    </xf>
    <xf numFmtId="0" fontId="0" fillId="0" borderId="64" xfId="0" applyFont="1" applyBorder="1" applyAlignment="1">
      <alignment horizontal="center" vertical="center"/>
    </xf>
    <xf numFmtId="0" fontId="0" fillId="0" borderId="56" xfId="0" applyFont="1" applyBorder="1" applyAlignment="1">
      <alignment/>
    </xf>
    <xf numFmtId="4" fontId="0" fillId="0" borderId="71" xfId="0" applyNumberFormat="1" applyFont="1" applyBorder="1" applyAlignment="1">
      <alignment horizontal="right" vertical="center" wrapText="1"/>
    </xf>
    <xf numFmtId="4" fontId="4" fillId="0" borderId="72" xfId="0" applyNumberFormat="1" applyFont="1" applyBorder="1" applyAlignment="1">
      <alignment horizontal="right" vertical="center" wrapText="1"/>
    </xf>
    <xf numFmtId="0" fontId="0" fillId="0" borderId="13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4" fillId="0" borderId="64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0" fillId="0" borderId="45" xfId="0" applyFont="1" applyBorder="1" applyAlignment="1">
      <alignment horizontal="left" vertical="top" wrapText="1"/>
    </xf>
    <xf numFmtId="165" fontId="0" fillId="0" borderId="21" xfId="0" applyNumberFormat="1" applyFont="1" applyBorder="1" applyAlignment="1">
      <alignment horizontal="right" vertical="center" wrapText="1"/>
    </xf>
    <xf numFmtId="164" fontId="0" fillId="33" borderId="46" xfId="0" applyNumberFormat="1" applyFont="1" applyFill="1" applyBorder="1" applyAlignment="1">
      <alignment horizontal="right" wrapText="1"/>
    </xf>
    <xf numFmtId="0" fontId="0" fillId="36" borderId="13" xfId="0" applyFont="1" applyFill="1" applyBorder="1" applyAlignment="1">
      <alignment/>
    </xf>
    <xf numFmtId="0" fontId="4" fillId="36" borderId="59" xfId="0" applyFont="1" applyFill="1" applyBorder="1" applyAlignment="1">
      <alignment horizontal="center" vertical="center"/>
    </xf>
    <xf numFmtId="0" fontId="0" fillId="0" borderId="59" xfId="0" applyFont="1" applyBorder="1" applyAlignment="1">
      <alignment/>
    </xf>
    <xf numFmtId="0" fontId="0" fillId="0" borderId="68" xfId="0" applyFont="1" applyBorder="1" applyAlignment="1">
      <alignment/>
    </xf>
    <xf numFmtId="4" fontId="4" fillId="36" borderId="64" xfId="0" applyNumberFormat="1" applyFont="1" applyFill="1" applyBorder="1" applyAlignment="1">
      <alignment/>
    </xf>
    <xf numFmtId="0" fontId="11" fillId="0" borderId="29" xfId="0" applyFont="1" applyBorder="1" applyAlignment="1">
      <alignment horizontal="left" wrapText="1"/>
    </xf>
    <xf numFmtId="164" fontId="4" fillId="34" borderId="46" xfId="0" applyNumberFormat="1" applyFont="1" applyFill="1" applyBorder="1" applyAlignment="1">
      <alignment horizontal="right" wrapText="1"/>
    </xf>
    <xf numFmtId="0" fontId="4" fillId="36" borderId="39" xfId="0" applyFont="1" applyFill="1" applyBorder="1" applyAlignment="1">
      <alignment horizontal="left" vertical="top" wrapText="1"/>
    </xf>
    <xf numFmtId="0" fontId="4" fillId="33" borderId="65" xfId="0" applyFont="1" applyFill="1" applyBorder="1" applyAlignment="1">
      <alignment horizontal="right" vertical="center" wrapText="1"/>
    </xf>
    <xf numFmtId="0" fontId="4" fillId="0" borderId="52" xfId="0" applyFont="1" applyBorder="1" applyAlignment="1">
      <alignment horizontal="left" vertical="top" wrapText="1"/>
    </xf>
    <xf numFmtId="165" fontId="71" fillId="0" borderId="0" xfId="0" applyNumberFormat="1" applyFont="1" applyAlignment="1">
      <alignment/>
    </xf>
    <xf numFmtId="0" fontId="73" fillId="0" borderId="0" xfId="0" applyFont="1" applyAlignment="1">
      <alignment/>
    </xf>
    <xf numFmtId="0" fontId="72" fillId="0" borderId="0" xfId="0" applyFont="1" applyAlignment="1">
      <alignment/>
    </xf>
    <xf numFmtId="0" fontId="74" fillId="0" borderId="0" xfId="0" applyFont="1" applyAlignment="1">
      <alignment/>
    </xf>
    <xf numFmtId="0" fontId="71" fillId="0" borderId="0" xfId="0" applyFont="1" applyBorder="1" applyAlignment="1">
      <alignment/>
    </xf>
    <xf numFmtId="164" fontId="72" fillId="0" borderId="0" xfId="0" applyNumberFormat="1" applyFont="1" applyBorder="1" applyAlignment="1">
      <alignment/>
    </xf>
    <xf numFmtId="164" fontId="75" fillId="0" borderId="0" xfId="0" applyNumberFormat="1" applyFont="1" applyBorder="1" applyAlignment="1">
      <alignment/>
    </xf>
    <xf numFmtId="164" fontId="71" fillId="0" borderId="0" xfId="0" applyNumberFormat="1" applyFont="1" applyBorder="1" applyAlignment="1">
      <alignment/>
    </xf>
    <xf numFmtId="165" fontId="72" fillId="0" borderId="61" xfId="0" applyNumberFormat="1" applyFont="1" applyBorder="1" applyAlignment="1">
      <alignment horizontal="right" vertical="center" wrapText="1"/>
    </xf>
    <xf numFmtId="0" fontId="71" fillId="34" borderId="35" xfId="0" applyFont="1" applyFill="1" applyBorder="1" applyAlignment="1">
      <alignment horizontal="right" wrapText="1"/>
    </xf>
    <xf numFmtId="0" fontId="72" fillId="33" borderId="49" xfId="0" applyFont="1" applyFill="1" applyBorder="1" applyAlignment="1">
      <alignment horizontal="right" vertical="center" wrapText="1"/>
    </xf>
    <xf numFmtId="164" fontId="72" fillId="34" borderId="32" xfId="0" applyNumberFormat="1" applyFont="1" applyFill="1" applyBorder="1" applyAlignment="1">
      <alignment/>
    </xf>
    <xf numFmtId="164" fontId="71" fillId="34" borderId="35" xfId="0" applyNumberFormat="1" applyFont="1" applyFill="1" applyBorder="1" applyAlignment="1">
      <alignment/>
    </xf>
    <xf numFmtId="164" fontId="72" fillId="34" borderId="38" xfId="0" applyNumberFormat="1" applyFont="1" applyFill="1" applyBorder="1" applyAlignment="1">
      <alignment/>
    </xf>
    <xf numFmtId="0" fontId="72" fillId="33" borderId="65" xfId="0" applyFont="1" applyFill="1" applyBorder="1" applyAlignment="1">
      <alignment horizontal="right" vertical="center" wrapText="1"/>
    </xf>
    <xf numFmtId="164" fontId="72" fillId="34" borderId="35" xfId="0" applyNumberFormat="1" applyFont="1" applyFill="1" applyBorder="1" applyAlignment="1">
      <alignment/>
    </xf>
    <xf numFmtId="0" fontId="72" fillId="33" borderId="35" xfId="0" applyFont="1" applyFill="1" applyBorder="1" applyAlignment="1">
      <alignment horizontal="right" wrapText="1"/>
    </xf>
    <xf numFmtId="0" fontId="72" fillId="33" borderId="38" xfId="0" applyFont="1" applyFill="1" applyBorder="1" applyAlignment="1">
      <alignment horizontal="right" wrapText="1"/>
    </xf>
    <xf numFmtId="0" fontId="72" fillId="33" borderId="44" xfId="0" applyFont="1" applyFill="1" applyBorder="1" applyAlignment="1">
      <alignment horizontal="right" wrapText="1"/>
    </xf>
    <xf numFmtId="0" fontId="72" fillId="33" borderId="46" xfId="0" applyFont="1" applyFill="1" applyBorder="1" applyAlignment="1">
      <alignment horizontal="right" wrapText="1"/>
    </xf>
    <xf numFmtId="164" fontId="71" fillId="34" borderId="48" xfId="0" applyNumberFormat="1" applyFont="1" applyFill="1" applyBorder="1" applyAlignment="1">
      <alignment/>
    </xf>
    <xf numFmtId="164" fontId="71" fillId="0" borderId="47" xfId="0" applyNumberFormat="1" applyFont="1" applyBorder="1" applyAlignment="1">
      <alignment/>
    </xf>
    <xf numFmtId="164" fontId="76" fillId="0" borderId="0" xfId="0" applyNumberFormat="1" applyFont="1" applyFill="1" applyBorder="1" applyAlignment="1">
      <alignment/>
    </xf>
    <xf numFmtId="164" fontId="76" fillId="0" borderId="0" xfId="0" applyNumberFormat="1" applyFont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4" fillId="0" borderId="33" xfId="0" applyFont="1" applyBorder="1" applyAlignment="1">
      <alignment/>
    </xf>
    <xf numFmtId="0" fontId="0" fillId="34" borderId="65" xfId="0" applyFont="1" applyFill="1" applyBorder="1" applyAlignment="1">
      <alignment horizontal="right" wrapText="1"/>
    </xf>
    <xf numFmtId="165" fontId="9" fillId="0" borderId="19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164" fontId="5" fillId="0" borderId="58" xfId="0" applyNumberFormat="1" applyFont="1" applyBorder="1" applyAlignment="1">
      <alignment horizontal="center"/>
    </xf>
    <xf numFmtId="164" fontId="5" fillId="0" borderId="25" xfId="0" applyNumberFormat="1" applyFont="1" applyBorder="1" applyAlignment="1">
      <alignment horizontal="center"/>
    </xf>
    <xf numFmtId="165" fontId="5" fillId="0" borderId="55" xfId="0" applyNumberFormat="1" applyFont="1" applyBorder="1" applyAlignment="1">
      <alignment horizontal="right"/>
    </xf>
    <xf numFmtId="4" fontId="5" fillId="34" borderId="25" xfId="0" applyNumberFormat="1" applyFont="1" applyFill="1" applyBorder="1" applyAlignment="1">
      <alignment horizontal="right"/>
    </xf>
    <xf numFmtId="4" fontId="5" fillId="37" borderId="27" xfId="0" applyNumberFormat="1" applyFont="1" applyFill="1" applyBorder="1" applyAlignment="1">
      <alignment horizontal="right"/>
    </xf>
    <xf numFmtId="0" fontId="0" fillId="34" borderId="44" xfId="0" applyFont="1" applyFill="1" applyBorder="1" applyAlignment="1">
      <alignment horizontal="right" wrapText="1"/>
    </xf>
    <xf numFmtId="0" fontId="4" fillId="36" borderId="6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4" xfId="0" applyBorder="1" applyAlignment="1">
      <alignment/>
    </xf>
    <xf numFmtId="0" fontId="0" fillId="0" borderId="24" xfId="0" applyBorder="1" applyAlignment="1">
      <alignment/>
    </xf>
    <xf numFmtId="0" fontId="0" fillId="0" borderId="31" xfId="0" applyFont="1" applyBorder="1" applyAlignment="1">
      <alignment/>
    </xf>
    <xf numFmtId="0" fontId="0" fillId="0" borderId="20" xfId="0" applyBorder="1" applyAlignment="1">
      <alignment/>
    </xf>
    <xf numFmtId="164" fontId="0" fillId="33" borderId="65" xfId="0" applyNumberFormat="1" applyFont="1" applyFill="1" applyBorder="1" applyAlignment="1">
      <alignment horizontal="right" vertical="center" wrapText="1"/>
    </xf>
    <xf numFmtId="164" fontId="72" fillId="34" borderId="44" xfId="0" applyNumberFormat="1" applyFont="1" applyFill="1" applyBorder="1" applyAlignment="1">
      <alignment/>
    </xf>
    <xf numFmtId="0" fontId="72" fillId="33" borderId="35" xfId="0" applyFont="1" applyFill="1" applyBorder="1" applyAlignment="1">
      <alignment horizontal="right" vertical="center" wrapText="1"/>
    </xf>
    <xf numFmtId="0" fontId="4" fillId="33" borderId="35" xfId="0" applyFont="1" applyFill="1" applyBorder="1" applyAlignment="1">
      <alignment horizontal="right" vertical="center" wrapText="1"/>
    </xf>
    <xf numFmtId="164" fontId="0" fillId="33" borderId="35" xfId="0" applyNumberFormat="1" applyFont="1" applyFill="1" applyBorder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64" fontId="72" fillId="34" borderId="18" xfId="0" applyNumberFormat="1" applyFont="1" applyFill="1" applyBorder="1" applyAlignment="1">
      <alignment/>
    </xf>
    <xf numFmtId="4" fontId="71" fillId="34" borderId="66" xfId="0" applyNumberFormat="1" applyFont="1" applyFill="1" applyBorder="1" applyAlignment="1">
      <alignment horizontal="right" vertical="center" wrapText="1"/>
    </xf>
    <xf numFmtId="4" fontId="0" fillId="34" borderId="66" xfId="0" applyNumberFormat="1" applyFont="1" applyFill="1" applyBorder="1" applyAlignment="1">
      <alignment horizontal="right" vertical="center" wrapText="1"/>
    </xf>
    <xf numFmtId="4" fontId="72" fillId="34" borderId="62" xfId="0" applyNumberFormat="1" applyFont="1" applyFill="1" applyBorder="1" applyAlignment="1">
      <alignment horizontal="right" vertical="center" wrapText="1"/>
    </xf>
    <xf numFmtId="4" fontId="4" fillId="34" borderId="62" xfId="0" applyNumberFormat="1" applyFont="1" applyFill="1" applyBorder="1" applyAlignment="1">
      <alignment horizontal="right" vertical="center" wrapText="1"/>
    </xf>
    <xf numFmtId="0" fontId="4" fillId="36" borderId="50" xfId="0" applyFont="1" applyFill="1" applyBorder="1" applyAlignment="1">
      <alignment horizontal="center" vertical="center"/>
    </xf>
    <xf numFmtId="0" fontId="4" fillId="36" borderId="19" xfId="0" applyFont="1" applyFill="1" applyBorder="1" applyAlignment="1">
      <alignment horizontal="center" vertical="center"/>
    </xf>
    <xf numFmtId="0" fontId="0" fillId="36" borderId="42" xfId="0" applyFont="1" applyFill="1" applyBorder="1" applyAlignment="1">
      <alignment horizontal="center" vertical="center"/>
    </xf>
    <xf numFmtId="0" fontId="77" fillId="36" borderId="42" xfId="0" applyFont="1" applyFill="1" applyBorder="1" applyAlignment="1">
      <alignment wrapText="1"/>
    </xf>
    <xf numFmtId="0" fontId="77" fillId="36" borderId="43" xfId="0" applyFont="1" applyFill="1" applyBorder="1" applyAlignment="1">
      <alignment wrapText="1"/>
    </xf>
    <xf numFmtId="4" fontId="72" fillId="36" borderId="18" xfId="0" applyNumberFormat="1" applyFont="1" applyFill="1" applyBorder="1" applyAlignment="1">
      <alignment/>
    </xf>
    <xf numFmtId="165" fontId="72" fillId="36" borderId="19" xfId="0" applyNumberFormat="1" applyFont="1" applyFill="1" applyBorder="1" applyAlignment="1">
      <alignment/>
    </xf>
    <xf numFmtId="164" fontId="72" fillId="36" borderId="18" xfId="0" applyNumberFormat="1" applyFont="1" applyFill="1" applyBorder="1" applyAlignment="1">
      <alignment/>
    </xf>
    <xf numFmtId="164" fontId="4" fillId="36" borderId="18" xfId="0" applyNumberFormat="1" applyFont="1" applyFill="1" applyBorder="1" applyAlignment="1">
      <alignment/>
    </xf>
    <xf numFmtId="0" fontId="4" fillId="36" borderId="51" xfId="0" applyFont="1" applyFill="1" applyBorder="1" applyAlignment="1">
      <alignment horizontal="center" vertical="center"/>
    </xf>
    <xf numFmtId="0" fontId="0" fillId="36" borderId="51" xfId="0" applyFont="1" applyFill="1" applyBorder="1" applyAlignment="1">
      <alignment horizontal="center" vertical="center"/>
    </xf>
    <xf numFmtId="0" fontId="71" fillId="36" borderId="53" xfId="0" applyFont="1" applyFill="1" applyBorder="1" applyAlignment="1">
      <alignment/>
    </xf>
    <xf numFmtId="0" fontId="71" fillId="36" borderId="54" xfId="0" applyFont="1" applyFill="1" applyBorder="1" applyAlignment="1">
      <alignment/>
    </xf>
    <xf numFmtId="4" fontId="72" fillId="36" borderId="55" xfId="0" applyNumberFormat="1" applyFont="1" applyFill="1" applyBorder="1" applyAlignment="1">
      <alignment/>
    </xf>
    <xf numFmtId="165" fontId="71" fillId="36" borderId="52" xfId="0" applyNumberFormat="1" applyFont="1" applyFill="1" applyBorder="1" applyAlignment="1">
      <alignment/>
    </xf>
    <xf numFmtId="4" fontId="0" fillId="36" borderId="66" xfId="0" applyNumberFormat="1" applyFont="1" applyFill="1" applyBorder="1" applyAlignment="1">
      <alignment horizontal="right" vertical="center" wrapText="1"/>
    </xf>
    <xf numFmtId="0" fontId="4" fillId="36" borderId="56" xfId="0" applyFont="1" applyFill="1" applyBorder="1" applyAlignment="1">
      <alignment horizontal="center" vertical="center"/>
    </xf>
    <xf numFmtId="0" fontId="0" fillId="36" borderId="52" xfId="0" applyFont="1" applyFill="1" applyBorder="1" applyAlignment="1">
      <alignment horizontal="center" vertical="center"/>
    </xf>
    <xf numFmtId="0" fontId="71" fillId="36" borderId="0" xfId="0" applyFont="1" applyFill="1" applyBorder="1" applyAlignment="1">
      <alignment/>
    </xf>
    <xf numFmtId="0" fontId="4" fillId="36" borderId="22" xfId="0" applyFont="1" applyFill="1" applyBorder="1" applyAlignment="1">
      <alignment horizontal="center" vertical="center"/>
    </xf>
    <xf numFmtId="0" fontId="0" fillId="36" borderId="69" xfId="0" applyFont="1" applyFill="1" applyBorder="1" applyAlignment="1">
      <alignment horizontal="center" vertical="center"/>
    </xf>
    <xf numFmtId="0" fontId="0" fillId="36" borderId="15" xfId="0" applyFont="1" applyFill="1" applyBorder="1" applyAlignment="1">
      <alignment horizontal="center" vertical="center"/>
    </xf>
    <xf numFmtId="0" fontId="72" fillId="36" borderId="15" xfId="0" applyFont="1" applyFill="1" applyBorder="1" applyAlignment="1">
      <alignment/>
    </xf>
    <xf numFmtId="0" fontId="72" fillId="36" borderId="40" xfId="0" applyFont="1" applyFill="1" applyBorder="1" applyAlignment="1">
      <alignment/>
    </xf>
    <xf numFmtId="4" fontId="72" fillId="36" borderId="41" xfId="0" applyNumberFormat="1" applyFont="1" applyFill="1" applyBorder="1" applyAlignment="1">
      <alignment/>
    </xf>
    <xf numFmtId="165" fontId="72" fillId="36" borderId="39" xfId="0" applyNumberFormat="1" applyFont="1" applyFill="1" applyBorder="1" applyAlignment="1">
      <alignment/>
    </xf>
    <xf numFmtId="4" fontId="4" fillId="36" borderId="62" xfId="0" applyNumberFormat="1" applyFont="1" applyFill="1" applyBorder="1" applyAlignment="1">
      <alignment horizontal="right" vertical="center" wrapText="1"/>
    </xf>
    <xf numFmtId="4" fontId="4" fillId="36" borderId="72" xfId="0" applyNumberFormat="1" applyFont="1" applyFill="1" applyBorder="1" applyAlignment="1">
      <alignment horizontal="right" vertical="center" wrapText="1"/>
    </xf>
    <xf numFmtId="4" fontId="4" fillId="36" borderId="52" xfId="0" applyNumberFormat="1" applyFont="1" applyFill="1" applyBorder="1" applyAlignment="1">
      <alignment/>
    </xf>
    <xf numFmtId="0" fontId="11" fillId="36" borderId="16" xfId="0" applyFont="1" applyFill="1" applyBorder="1" applyAlignment="1">
      <alignment horizontal="left" vertical="top" wrapText="1"/>
    </xf>
    <xf numFmtId="0" fontId="11" fillId="36" borderId="19" xfId="0" applyFont="1" applyFill="1" applyBorder="1" applyAlignment="1">
      <alignment wrapText="1"/>
    </xf>
    <xf numFmtId="0" fontId="0" fillId="0" borderId="0" xfId="0" applyFont="1" applyBorder="1" applyAlignment="1">
      <alignment horizontal="center" vertical="center"/>
    </xf>
    <xf numFmtId="0" fontId="4" fillId="0" borderId="45" xfId="0" applyFont="1" applyBorder="1" applyAlignment="1">
      <alignment/>
    </xf>
    <xf numFmtId="0" fontId="4" fillId="0" borderId="56" xfId="0" applyFont="1" applyBorder="1" applyAlignment="1">
      <alignment/>
    </xf>
    <xf numFmtId="4" fontId="4" fillId="0" borderId="20" xfId="0" applyNumberFormat="1" applyFont="1" applyBorder="1" applyAlignment="1">
      <alignment horizontal="right" vertical="center" wrapText="1"/>
    </xf>
    <xf numFmtId="0" fontId="70" fillId="0" borderId="13" xfId="0" applyFont="1" applyBorder="1" applyAlignment="1">
      <alignment horizontal="left" vertical="top" wrapText="1"/>
    </xf>
    <xf numFmtId="0" fontId="4" fillId="0" borderId="8" xfId="0" applyFont="1" applyBorder="1" applyAlignment="1">
      <alignment/>
    </xf>
    <xf numFmtId="165" fontId="4" fillId="0" borderId="33" xfId="0" applyNumberFormat="1" applyFont="1" applyBorder="1" applyAlignment="1">
      <alignment/>
    </xf>
    <xf numFmtId="0" fontId="0" fillId="36" borderId="51" xfId="0" applyFont="1" applyFill="1" applyBorder="1" applyAlignment="1">
      <alignment/>
    </xf>
    <xf numFmtId="165" fontId="4" fillId="0" borderId="11" xfId="0" applyNumberFormat="1" applyFont="1" applyBorder="1" applyAlignment="1">
      <alignment horizontal="center" vertical="center" wrapText="1"/>
    </xf>
    <xf numFmtId="165" fontId="4" fillId="0" borderId="27" xfId="0" applyNumberFormat="1" applyFont="1" applyBorder="1" applyAlignment="1">
      <alignment horizontal="center" vertical="center" wrapText="1"/>
    </xf>
    <xf numFmtId="165" fontId="0" fillId="0" borderId="11" xfId="0" applyNumberFormat="1" applyFont="1" applyBorder="1" applyAlignment="1">
      <alignment horizontal="center" vertical="center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Styl 1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94"/>
  <sheetViews>
    <sheetView tabSelected="1" zoomScaleSheetLayoutView="85" zoomScalePageLayoutView="0" workbookViewId="0" topLeftCell="A167">
      <selection activeCell="AA47" sqref="AA47"/>
    </sheetView>
  </sheetViews>
  <sheetFormatPr defaultColWidth="9.140625" defaultRowHeight="12.75"/>
  <cols>
    <col min="1" max="1" width="5.28125" style="0" customWidth="1"/>
    <col min="2" max="2" width="6.7109375" style="0" customWidth="1"/>
    <col min="3" max="3" width="7.8515625" style="0" customWidth="1"/>
    <col min="4" max="4" width="10.8515625" style="6" customWidth="1"/>
    <col min="5" max="5" width="51.421875" style="0" customWidth="1"/>
    <col min="6" max="7" width="11.00390625" style="0" hidden="1" customWidth="1"/>
    <col min="8" max="8" width="11.28125" style="0" hidden="1" customWidth="1"/>
    <col min="9" max="9" width="14.140625" style="0" customWidth="1"/>
    <col min="10" max="10" width="12.421875" style="0" customWidth="1"/>
    <col min="11" max="11" width="15.421875" style="0" customWidth="1"/>
    <col min="12" max="12" width="14.00390625" style="0" hidden="1" customWidth="1"/>
    <col min="13" max="13" width="12.7109375" style="0" hidden="1" customWidth="1"/>
    <col min="14" max="14" width="14.00390625" style="0" hidden="1" customWidth="1"/>
    <col min="15" max="15" width="12.7109375" style="0" hidden="1" customWidth="1"/>
    <col min="16" max="16" width="14.00390625" style="0" hidden="1" customWidth="1"/>
    <col min="17" max="17" width="12.7109375" style="0" hidden="1" customWidth="1"/>
    <col min="18" max="18" width="14.00390625" style="0" hidden="1" customWidth="1"/>
    <col min="19" max="19" width="12.7109375" style="0" hidden="1" customWidth="1"/>
    <col min="20" max="20" width="14.00390625" style="0" hidden="1" customWidth="1"/>
    <col min="21" max="21" width="12.7109375" style="0" hidden="1" customWidth="1"/>
    <col min="22" max="22" width="14.00390625" style="0" hidden="1" customWidth="1"/>
    <col min="23" max="23" width="12.7109375" style="0" hidden="1" customWidth="1"/>
    <col min="24" max="24" width="14.00390625" style="0" hidden="1" customWidth="1"/>
    <col min="25" max="25" width="12.7109375" style="392" customWidth="1"/>
    <col min="26" max="26" width="14.00390625" style="392" customWidth="1"/>
    <col min="27" max="27" width="12.7109375" style="0" customWidth="1"/>
    <col min="28" max="28" width="14.00390625" style="0" customWidth="1"/>
    <col min="29" max="29" width="12.7109375" style="0" customWidth="1"/>
    <col min="30" max="30" width="14.00390625" style="0" customWidth="1"/>
    <col min="31" max="36" width="9.140625" style="0" customWidth="1"/>
    <col min="37" max="37" width="3.28125" style="0" customWidth="1"/>
    <col min="38" max="51" width="9.140625" style="0" customWidth="1"/>
    <col min="52" max="52" width="5.140625" style="0" customWidth="1"/>
    <col min="53" max="67" width="9.140625" style="0" customWidth="1"/>
  </cols>
  <sheetData>
    <row r="1" spans="1:29" s="3" customFormat="1" ht="20.25" customHeight="1">
      <c r="A1" s="1" t="s">
        <v>214</v>
      </c>
      <c r="B1" s="2"/>
      <c r="C1" s="2"/>
      <c r="D1" s="2"/>
      <c r="E1" s="2"/>
      <c r="F1" s="2"/>
      <c r="G1" s="2"/>
      <c r="H1" s="2"/>
      <c r="I1" s="2"/>
      <c r="J1" s="2"/>
      <c r="K1" s="2"/>
      <c r="M1" s="2"/>
      <c r="O1" s="2"/>
      <c r="Q1" s="2"/>
      <c r="S1" s="2"/>
      <c r="U1" s="2"/>
      <c r="W1" s="2"/>
      <c r="Y1" s="439"/>
      <c r="Z1" s="440"/>
      <c r="AA1" s="2"/>
      <c r="AC1" s="2"/>
    </row>
    <row r="2" spans="1:29" s="3" customFormat="1" ht="12.75" customHeight="1" thickBot="1">
      <c r="A2" s="5"/>
      <c r="B2" s="4"/>
      <c r="C2" s="4"/>
      <c r="D2" s="4"/>
      <c r="E2" s="4"/>
      <c r="F2" s="4"/>
      <c r="G2" s="4"/>
      <c r="H2" s="4"/>
      <c r="I2" s="4"/>
      <c r="J2" s="4"/>
      <c r="K2" s="4"/>
      <c r="M2" s="4"/>
      <c r="O2" s="4"/>
      <c r="Q2" s="4"/>
      <c r="S2" s="4"/>
      <c r="U2" s="4"/>
      <c r="W2" s="4"/>
      <c r="Y2" s="441"/>
      <c r="Z2" s="440"/>
      <c r="AA2" s="4"/>
      <c r="AC2" s="4"/>
    </row>
    <row r="3" spans="1:17" ht="15" customHeight="1" thickBot="1">
      <c r="A3" s="3"/>
      <c r="B3" s="3"/>
      <c r="C3" s="3"/>
      <c r="E3" s="7" t="s">
        <v>0</v>
      </c>
      <c r="F3" s="8"/>
      <c r="G3" s="8"/>
      <c r="H3" s="9"/>
      <c r="I3" s="180">
        <v>50950</v>
      </c>
      <c r="Q3" s="2" t="s">
        <v>187</v>
      </c>
    </row>
    <row r="4" spans="1:9" ht="15" customHeight="1">
      <c r="A4" s="3"/>
      <c r="B4" s="3"/>
      <c r="C4" s="3"/>
      <c r="E4" s="280" t="s">
        <v>94</v>
      </c>
      <c r="F4" s="125"/>
      <c r="G4" s="125"/>
      <c r="H4" s="190"/>
      <c r="I4" s="276">
        <v>10358.2</v>
      </c>
    </row>
    <row r="5" spans="5:9" ht="15" customHeight="1">
      <c r="E5" s="10" t="s">
        <v>1</v>
      </c>
      <c r="F5" s="11"/>
      <c r="G5" s="11"/>
      <c r="H5" s="12"/>
      <c r="I5" s="277">
        <f>SUM(I3:I4)</f>
        <v>61308.2</v>
      </c>
    </row>
    <row r="6" spans="5:10" ht="15" customHeight="1">
      <c r="E6" s="280" t="s">
        <v>111</v>
      </c>
      <c r="F6" s="125"/>
      <c r="G6" s="125"/>
      <c r="H6" s="190"/>
      <c r="I6" s="276">
        <v>20000</v>
      </c>
      <c r="J6" s="318"/>
    </row>
    <row r="7" spans="5:10" ht="15" customHeight="1">
      <c r="E7" s="280" t="s">
        <v>130</v>
      </c>
      <c r="F7" s="125"/>
      <c r="G7" s="125"/>
      <c r="H7" s="190"/>
      <c r="I7" s="276">
        <v>1691.1</v>
      </c>
      <c r="J7" s="318"/>
    </row>
    <row r="8" spans="5:9" ht="15" customHeight="1">
      <c r="E8" s="10" t="s">
        <v>133</v>
      </c>
      <c r="F8" s="11"/>
      <c r="G8" s="11"/>
      <c r="H8" s="12"/>
      <c r="I8" s="277">
        <f>SUM(I5:I7)</f>
        <v>82999.3</v>
      </c>
    </row>
    <row r="9" spans="5:9" ht="15" customHeight="1">
      <c r="E9" s="280" t="s">
        <v>141</v>
      </c>
      <c r="F9" s="335"/>
      <c r="G9" s="335"/>
      <c r="H9" s="190"/>
      <c r="I9" s="276">
        <v>2215</v>
      </c>
    </row>
    <row r="10" spans="5:10" ht="17.25" customHeight="1">
      <c r="E10" s="280" t="s">
        <v>158</v>
      </c>
      <c r="F10" s="125"/>
      <c r="G10" s="125"/>
      <c r="H10" s="190"/>
      <c r="I10" s="276">
        <v>2609</v>
      </c>
      <c r="J10" s="384"/>
    </row>
    <row r="11" spans="5:9" ht="15" customHeight="1">
      <c r="E11" s="10" t="s">
        <v>133</v>
      </c>
      <c r="F11" s="11"/>
      <c r="G11" s="11"/>
      <c r="H11" s="12"/>
      <c r="I11" s="277">
        <f>SUM(I8:I10)</f>
        <v>87823.3</v>
      </c>
    </row>
    <row r="12" spans="5:9" ht="15" customHeight="1">
      <c r="E12" s="280" t="s">
        <v>205</v>
      </c>
      <c r="F12" s="125"/>
      <c r="G12" s="125"/>
      <c r="H12" s="190"/>
      <c r="I12" s="276">
        <v>20650</v>
      </c>
    </row>
    <row r="13" spans="5:9" ht="15" customHeight="1">
      <c r="E13" s="10" t="s">
        <v>133</v>
      </c>
      <c r="F13" s="11"/>
      <c r="G13" s="11"/>
      <c r="H13" s="12"/>
      <c r="I13" s="277">
        <f>SUM(I11:I12)</f>
        <v>108473.3</v>
      </c>
    </row>
    <row r="14" spans="5:9" ht="15" customHeight="1">
      <c r="E14" s="280" t="s">
        <v>204</v>
      </c>
      <c r="F14" s="125"/>
      <c r="G14" s="125"/>
      <c r="H14" s="190"/>
      <c r="I14" s="276">
        <v>1806.9</v>
      </c>
    </row>
    <row r="15" spans="5:9" ht="15" customHeight="1">
      <c r="E15" s="10" t="s">
        <v>133</v>
      </c>
      <c r="F15" s="11"/>
      <c r="G15" s="11"/>
      <c r="H15" s="12"/>
      <c r="I15" s="277">
        <f>SUM(I13:I14)</f>
        <v>110280.2</v>
      </c>
    </row>
    <row r="16" spans="1:9" ht="15" customHeight="1">
      <c r="A16" t="s">
        <v>2</v>
      </c>
      <c r="E16" s="14"/>
      <c r="F16" s="14"/>
      <c r="G16" s="14"/>
      <c r="H16" s="14"/>
      <c r="I16" s="15"/>
    </row>
    <row r="17" spans="5:30" ht="15" customHeight="1" thickBot="1">
      <c r="E17" s="16"/>
      <c r="F17" s="16"/>
      <c r="G17" s="16"/>
      <c r="H17" s="16"/>
      <c r="I17" s="17"/>
      <c r="L17" s="16"/>
      <c r="N17" s="16"/>
      <c r="P17" s="16"/>
      <c r="R17" s="16"/>
      <c r="T17" s="16"/>
      <c r="V17" s="16"/>
      <c r="X17" s="16"/>
      <c r="Z17" s="442"/>
      <c r="AB17" s="16"/>
      <c r="AD17" s="16"/>
    </row>
    <row r="18" spans="1:30" ht="15" customHeight="1">
      <c r="A18" s="18" t="s">
        <v>3</v>
      </c>
      <c r="B18" s="19"/>
      <c r="C18" s="19"/>
      <c r="D18" s="20"/>
      <c r="E18" s="476"/>
      <c r="F18" s="21"/>
      <c r="G18" s="21"/>
      <c r="H18" s="22"/>
      <c r="I18" s="23">
        <v>50950</v>
      </c>
      <c r="K18" s="24"/>
      <c r="L18" s="14" t="s">
        <v>4</v>
      </c>
      <c r="M18" s="24"/>
      <c r="N18" s="14" t="s">
        <v>4</v>
      </c>
      <c r="O18" s="24"/>
      <c r="P18" s="14" t="s">
        <v>4</v>
      </c>
      <c r="Q18" s="24"/>
      <c r="R18" s="14" t="s">
        <v>4</v>
      </c>
      <c r="S18" s="24"/>
      <c r="T18" s="14" t="s">
        <v>4</v>
      </c>
      <c r="U18" s="24"/>
      <c r="V18" s="14" t="s">
        <v>4</v>
      </c>
      <c r="W18" s="24"/>
      <c r="X18" s="14" t="s">
        <v>4</v>
      </c>
      <c r="Y18" s="443"/>
      <c r="Z18" s="444" t="s">
        <v>4</v>
      </c>
      <c r="AA18" s="24"/>
      <c r="AB18" s="14" t="s">
        <v>4</v>
      </c>
      <c r="AC18" s="24"/>
      <c r="AD18" s="14" t="s">
        <v>4</v>
      </c>
    </row>
    <row r="19" spans="1:30" ht="15" customHeight="1">
      <c r="A19" s="25" t="s">
        <v>5</v>
      </c>
      <c r="B19" s="26"/>
      <c r="C19" s="26"/>
      <c r="D19" s="262"/>
      <c r="E19" s="477" t="s">
        <v>51</v>
      </c>
      <c r="F19" s="27"/>
      <c r="G19" s="27"/>
      <c r="H19" s="28"/>
      <c r="I19" s="29">
        <v>-50950</v>
      </c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445"/>
      <c r="Z19" s="445"/>
      <c r="AA19" s="30"/>
      <c r="AB19" s="30"/>
      <c r="AC19" s="30"/>
      <c r="AD19" s="30"/>
    </row>
    <row r="20" spans="1:9" ht="15" customHeight="1" thickBot="1">
      <c r="A20" s="31" t="s">
        <v>6</v>
      </c>
      <c r="B20" s="32"/>
      <c r="C20" s="32"/>
      <c r="D20" s="263"/>
      <c r="E20" s="478"/>
      <c r="F20" s="33"/>
      <c r="G20" s="33"/>
      <c r="H20" s="34"/>
      <c r="I20" s="181">
        <f>SUM(I18:I19)</f>
        <v>0</v>
      </c>
    </row>
    <row r="21" spans="1:10" ht="15" customHeight="1" thickBot="1">
      <c r="A21" s="255" t="s">
        <v>39</v>
      </c>
      <c r="B21" s="256"/>
      <c r="C21" s="257"/>
      <c r="D21" s="264"/>
      <c r="E21" s="22"/>
      <c r="F21" s="258"/>
      <c r="G21" s="258"/>
      <c r="H21" s="259"/>
      <c r="I21" s="278">
        <v>10358.2</v>
      </c>
      <c r="J21" s="313"/>
    </row>
    <row r="22" spans="1:26" s="6" customFormat="1" ht="15" customHeight="1">
      <c r="A22" s="177" t="s">
        <v>35</v>
      </c>
      <c r="B22" s="178"/>
      <c r="C22" s="178"/>
      <c r="D22" s="20"/>
      <c r="E22" s="479" t="s">
        <v>52</v>
      </c>
      <c r="F22" s="20"/>
      <c r="G22" s="20"/>
      <c r="H22" s="179"/>
      <c r="I22" s="279">
        <v>-10358.2</v>
      </c>
      <c r="J22" s="324" t="s">
        <v>99</v>
      </c>
      <c r="Y22" s="392"/>
      <c r="Z22" s="392"/>
    </row>
    <row r="23" spans="1:10" ht="15" customHeight="1" thickBot="1">
      <c r="A23" s="31" t="s">
        <v>6</v>
      </c>
      <c r="B23" s="32"/>
      <c r="C23" s="32"/>
      <c r="D23" s="263"/>
      <c r="E23" s="478"/>
      <c r="F23" s="33"/>
      <c r="G23" s="33"/>
      <c r="H23" s="176"/>
      <c r="I23" s="216">
        <f>SUM(I20:I22)</f>
        <v>0</v>
      </c>
      <c r="J23" s="313"/>
    </row>
    <row r="24" spans="1:10" ht="15" customHeight="1" thickBot="1">
      <c r="A24" s="255" t="s">
        <v>112</v>
      </c>
      <c r="B24" s="256"/>
      <c r="C24" s="257"/>
      <c r="D24" s="264"/>
      <c r="E24" s="22"/>
      <c r="F24" s="258"/>
      <c r="G24" s="258"/>
      <c r="H24" s="259"/>
      <c r="I24" s="278">
        <v>20000</v>
      </c>
      <c r="J24" s="313"/>
    </row>
    <row r="25" spans="1:26" s="6" customFormat="1" ht="15" customHeight="1">
      <c r="A25" s="177" t="s">
        <v>113</v>
      </c>
      <c r="B25" s="178"/>
      <c r="C25" s="178"/>
      <c r="D25" s="20"/>
      <c r="E25" s="479"/>
      <c r="F25" s="20"/>
      <c r="G25" s="20"/>
      <c r="H25" s="179"/>
      <c r="I25" s="279">
        <v>-20000</v>
      </c>
      <c r="J25" s="324" t="s">
        <v>127</v>
      </c>
      <c r="Y25" s="392"/>
      <c r="Z25" s="392"/>
    </row>
    <row r="26" spans="1:11" ht="15" customHeight="1" thickBot="1">
      <c r="A26" s="331" t="s">
        <v>130</v>
      </c>
      <c r="B26" s="332"/>
      <c r="C26" s="332"/>
      <c r="D26" s="263"/>
      <c r="E26" s="478"/>
      <c r="F26" s="33"/>
      <c r="G26" s="33"/>
      <c r="H26" s="176"/>
      <c r="I26" s="333">
        <v>1691.1</v>
      </c>
      <c r="J26" s="313"/>
      <c r="K26" s="313"/>
    </row>
    <row r="27" spans="1:11" ht="15" customHeight="1">
      <c r="A27" s="417" t="s">
        <v>131</v>
      </c>
      <c r="B27" s="184"/>
      <c r="C27" s="184"/>
      <c r="D27" s="37"/>
      <c r="E27" s="480"/>
      <c r="F27" s="41"/>
      <c r="G27" s="41"/>
      <c r="H27" s="38"/>
      <c r="I27" s="279">
        <v>-1691.1</v>
      </c>
      <c r="J27" s="324" t="s">
        <v>132</v>
      </c>
      <c r="K27" s="386">
        <v>40262</v>
      </c>
    </row>
    <row r="28" spans="1:10" ht="15" customHeight="1" thickBot="1">
      <c r="A28" s="31" t="s">
        <v>6</v>
      </c>
      <c r="B28" s="32"/>
      <c r="C28" s="32"/>
      <c r="D28" s="263"/>
      <c r="E28" s="478"/>
      <c r="F28" s="33"/>
      <c r="G28" s="33"/>
      <c r="H28" s="176"/>
      <c r="I28" s="216">
        <f>SUM(I23:I27)</f>
        <v>0</v>
      </c>
      <c r="J28" s="313"/>
    </row>
    <row r="29" spans="1:10" ht="15" customHeight="1" thickBot="1">
      <c r="A29" s="331" t="s">
        <v>141</v>
      </c>
      <c r="B29" s="332"/>
      <c r="C29" s="332"/>
      <c r="D29" s="263"/>
      <c r="E29" s="478"/>
      <c r="F29" s="33"/>
      <c r="G29" s="33"/>
      <c r="H29" s="176"/>
      <c r="I29" s="333">
        <v>2215</v>
      </c>
      <c r="J29" s="313" t="s">
        <v>135</v>
      </c>
    </row>
    <row r="30" spans="1:10" ht="15" customHeight="1" thickBot="1">
      <c r="A30" s="331" t="s">
        <v>158</v>
      </c>
      <c r="B30" s="332"/>
      <c r="C30" s="332"/>
      <c r="D30" s="263"/>
      <c r="E30" s="478"/>
      <c r="F30" s="33"/>
      <c r="G30" s="33"/>
      <c r="H30" s="176"/>
      <c r="I30" s="385">
        <v>2609</v>
      </c>
      <c r="J30" s="313" t="s">
        <v>135</v>
      </c>
    </row>
    <row r="31" spans="1:10" ht="15" customHeight="1">
      <c r="A31" s="255" t="s">
        <v>134</v>
      </c>
      <c r="B31" s="256"/>
      <c r="C31" s="256"/>
      <c r="D31" s="264"/>
      <c r="E31" s="22"/>
      <c r="F31" s="41"/>
      <c r="G31" s="41"/>
      <c r="H31" s="38"/>
      <c r="I31" s="343">
        <v>-2215</v>
      </c>
      <c r="J31" s="313"/>
    </row>
    <row r="32" spans="1:10" ht="15" customHeight="1">
      <c r="A32" s="417" t="s">
        <v>142</v>
      </c>
      <c r="B32" s="184"/>
      <c r="C32" s="184"/>
      <c r="D32" s="37"/>
      <c r="E32" s="480"/>
      <c r="F32" s="41"/>
      <c r="G32" s="41"/>
      <c r="H32" s="38"/>
      <c r="I32" s="342">
        <v>-1949</v>
      </c>
      <c r="J32" s="313"/>
    </row>
    <row r="33" spans="1:10" ht="15" customHeight="1" thickBot="1">
      <c r="A33" s="31" t="s">
        <v>6</v>
      </c>
      <c r="B33" s="32"/>
      <c r="C33" s="32"/>
      <c r="D33" s="263"/>
      <c r="E33" s="478"/>
      <c r="F33" s="33"/>
      <c r="G33" s="33"/>
      <c r="H33" s="176"/>
      <c r="I33" s="216">
        <f>SUM(I28:I32)</f>
        <v>660</v>
      </c>
      <c r="J33" s="313"/>
    </row>
    <row r="34" spans="1:10" ht="15" customHeight="1">
      <c r="A34" s="417" t="s">
        <v>171</v>
      </c>
      <c r="B34" s="16"/>
      <c r="C34" s="16"/>
      <c r="D34" s="37"/>
      <c r="E34" s="480"/>
      <c r="F34" s="41"/>
      <c r="G34" s="41"/>
      <c r="H34" s="38"/>
      <c r="I34" s="343">
        <v>-300</v>
      </c>
      <c r="J34" s="313" t="s">
        <v>180</v>
      </c>
    </row>
    <row r="35" spans="1:10" ht="15" customHeight="1" thickBot="1">
      <c r="A35" s="31" t="s">
        <v>6</v>
      </c>
      <c r="B35" s="32"/>
      <c r="C35" s="32"/>
      <c r="D35" s="263"/>
      <c r="E35" s="478"/>
      <c r="F35" s="33"/>
      <c r="G35" s="33"/>
      <c r="H35" s="176"/>
      <c r="I35" s="216">
        <f>SUM(I33:I34)</f>
        <v>360</v>
      </c>
      <c r="J35" s="313"/>
    </row>
    <row r="36" spans="1:11" ht="15" customHeight="1">
      <c r="A36" s="417" t="s">
        <v>179</v>
      </c>
      <c r="B36" s="16"/>
      <c r="C36" s="16"/>
      <c r="D36" s="37"/>
      <c r="E36" s="480"/>
      <c r="F36" s="41"/>
      <c r="G36" s="41"/>
      <c r="H36" s="38"/>
      <c r="I36" s="343">
        <v>-360</v>
      </c>
      <c r="J36" s="313"/>
      <c r="K36" t="s">
        <v>181</v>
      </c>
    </row>
    <row r="37" spans="1:10" ht="15" customHeight="1" thickBot="1">
      <c r="A37" s="31" t="s">
        <v>6</v>
      </c>
      <c r="B37" s="32"/>
      <c r="C37" s="32"/>
      <c r="D37" s="263"/>
      <c r="E37" s="478"/>
      <c r="F37" s="33"/>
      <c r="G37" s="33"/>
      <c r="H37" s="176"/>
      <c r="I37" s="216">
        <f>SUM(I35:I36)</f>
        <v>0</v>
      </c>
      <c r="J37" s="313"/>
    </row>
    <row r="38" spans="1:10" ht="15" customHeight="1" thickBot="1">
      <c r="A38" s="331" t="s">
        <v>206</v>
      </c>
      <c r="B38" s="332"/>
      <c r="C38" s="332"/>
      <c r="D38" s="263"/>
      <c r="E38" s="478"/>
      <c r="F38" s="33"/>
      <c r="G38" s="33"/>
      <c r="H38" s="176"/>
      <c r="I38" s="385">
        <v>20650</v>
      </c>
      <c r="J38" s="313" t="s">
        <v>187</v>
      </c>
    </row>
    <row r="39" spans="1:10" ht="15" customHeight="1">
      <c r="A39" s="255" t="s">
        <v>188</v>
      </c>
      <c r="B39" s="256"/>
      <c r="C39" s="256"/>
      <c r="D39" s="264"/>
      <c r="E39" s="22"/>
      <c r="F39" s="41"/>
      <c r="G39" s="41"/>
      <c r="H39" s="38"/>
      <c r="I39" s="467">
        <v>-20650</v>
      </c>
      <c r="J39" s="313"/>
    </row>
    <row r="40" spans="1:10" ht="15" customHeight="1" thickBot="1">
      <c r="A40" s="31" t="s">
        <v>6</v>
      </c>
      <c r="B40" s="32"/>
      <c r="C40" s="32"/>
      <c r="D40" s="263"/>
      <c r="E40" s="478"/>
      <c r="F40" s="33"/>
      <c r="G40" s="33"/>
      <c r="H40" s="176"/>
      <c r="I40" s="216">
        <f>SUM(I38:I39)</f>
        <v>0</v>
      </c>
      <c r="J40" s="313"/>
    </row>
    <row r="41" spans="1:10" ht="15" customHeight="1" thickBot="1">
      <c r="A41" s="331" t="s">
        <v>207</v>
      </c>
      <c r="B41" s="332"/>
      <c r="C41" s="332"/>
      <c r="D41" s="263"/>
      <c r="E41" s="478"/>
      <c r="F41" s="33"/>
      <c r="G41" s="33"/>
      <c r="H41" s="176"/>
      <c r="I41" s="385">
        <v>1806.9</v>
      </c>
      <c r="J41" s="313" t="s">
        <v>187</v>
      </c>
    </row>
    <row r="42" spans="1:10" ht="15" customHeight="1">
      <c r="A42" s="255" t="s">
        <v>199</v>
      </c>
      <c r="B42" s="256"/>
      <c r="C42" s="256"/>
      <c r="D42" s="264"/>
      <c r="E42" s="22"/>
      <c r="F42" s="41"/>
      <c r="G42" s="41"/>
      <c r="H42" s="38"/>
      <c r="I42" s="343">
        <v>-1806.9</v>
      </c>
      <c r="J42" s="313"/>
    </row>
    <row r="43" spans="1:30" ht="15" customHeight="1" thickBot="1">
      <c r="A43" s="31" t="s">
        <v>6</v>
      </c>
      <c r="B43" s="32"/>
      <c r="C43" s="32"/>
      <c r="D43" s="263"/>
      <c r="E43" s="478"/>
      <c r="F43" s="33"/>
      <c r="G43" s="33"/>
      <c r="H43" s="176"/>
      <c r="I43" s="216">
        <f>SUM(I40:I42)</f>
        <v>0</v>
      </c>
      <c r="J43" s="313"/>
      <c r="AA43" s="6"/>
      <c r="AB43" s="6"/>
      <c r="AC43" s="6"/>
      <c r="AD43" s="6"/>
    </row>
    <row r="44" spans="1:30" ht="12.75" customHeight="1">
      <c r="A44" s="35"/>
      <c r="B44" s="36"/>
      <c r="C44" s="36"/>
      <c r="D44" s="37"/>
      <c r="E44" s="38"/>
      <c r="F44" s="38"/>
      <c r="G44" s="38"/>
      <c r="H44" s="38"/>
      <c r="I44" s="38"/>
      <c r="J44" s="39"/>
      <c r="AA44" s="6"/>
      <c r="AB44" s="6"/>
      <c r="AC44" s="6" t="s">
        <v>184</v>
      </c>
      <c r="AD44" s="6"/>
    </row>
    <row r="45" spans="1:30" ht="12.75" customHeight="1" thickBot="1">
      <c r="A45" s="35"/>
      <c r="B45" s="36"/>
      <c r="C45" s="36"/>
      <c r="D45" s="37"/>
      <c r="E45" s="38"/>
      <c r="F45" s="38"/>
      <c r="G45" s="38"/>
      <c r="H45" s="38"/>
      <c r="I45" s="38"/>
      <c r="J45" s="39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38"/>
      <c r="Z45" s="438"/>
      <c r="AA45" s="468"/>
      <c r="AB45" s="468"/>
      <c r="AC45" s="468" t="s">
        <v>7</v>
      </c>
      <c r="AD45" s="468"/>
    </row>
    <row r="46" spans="1:30" ht="78" customHeight="1" thickBot="1">
      <c r="A46" s="16"/>
      <c r="B46" s="16"/>
      <c r="C46" s="16"/>
      <c r="D46" s="37"/>
      <c r="E46" s="41"/>
      <c r="F46" s="41"/>
      <c r="G46" s="41"/>
      <c r="H46" s="41"/>
      <c r="I46" s="41"/>
      <c r="J46" s="41"/>
      <c r="K46" s="536" t="s">
        <v>150</v>
      </c>
      <c r="L46" s="535"/>
      <c r="M46" s="534" t="s">
        <v>149</v>
      </c>
      <c r="N46" s="535"/>
      <c r="O46" s="534" t="s">
        <v>148</v>
      </c>
      <c r="P46" s="535"/>
      <c r="Q46" s="534" t="s">
        <v>163</v>
      </c>
      <c r="R46" s="535"/>
      <c r="S46" s="534" t="s">
        <v>164</v>
      </c>
      <c r="T46" s="535"/>
      <c r="U46" s="534" t="s">
        <v>173</v>
      </c>
      <c r="V46" s="535"/>
      <c r="W46" s="534" t="s">
        <v>193</v>
      </c>
      <c r="X46" s="535"/>
      <c r="Y46" s="534" t="s">
        <v>208</v>
      </c>
      <c r="Z46" s="535"/>
      <c r="AA46" s="534" t="s">
        <v>200</v>
      </c>
      <c r="AB46" s="535"/>
      <c r="AC46" s="534" t="s">
        <v>213</v>
      </c>
      <c r="AD46" s="535"/>
    </row>
    <row r="47" spans="1:30" ht="98.25" customHeight="1" thickBot="1">
      <c r="A47" s="42" t="s">
        <v>8</v>
      </c>
      <c r="B47" s="43" t="s">
        <v>9</v>
      </c>
      <c r="C47" s="44" t="s">
        <v>10</v>
      </c>
      <c r="D47" s="42" t="s">
        <v>11</v>
      </c>
      <c r="E47" s="45" t="s">
        <v>12</v>
      </c>
      <c r="F47" s="222" t="s">
        <v>13</v>
      </c>
      <c r="G47" s="46" t="s">
        <v>14</v>
      </c>
      <c r="H47" s="47" t="s">
        <v>15</v>
      </c>
      <c r="I47" s="47" t="s">
        <v>84</v>
      </c>
      <c r="J47" s="175" t="s">
        <v>54</v>
      </c>
      <c r="K47" s="266" t="s">
        <v>95</v>
      </c>
      <c r="L47" s="48" t="s">
        <v>16</v>
      </c>
      <c r="M47" s="266" t="s">
        <v>128</v>
      </c>
      <c r="N47" s="48" t="s">
        <v>16</v>
      </c>
      <c r="O47" s="266" t="s">
        <v>129</v>
      </c>
      <c r="P47" s="48" t="s">
        <v>16</v>
      </c>
      <c r="Q47" s="266" t="s">
        <v>165</v>
      </c>
      <c r="R47" s="48" t="s">
        <v>16</v>
      </c>
      <c r="S47" s="266" t="s">
        <v>165</v>
      </c>
      <c r="T47" s="48" t="s">
        <v>16</v>
      </c>
      <c r="U47" s="266" t="s">
        <v>174</v>
      </c>
      <c r="V47" s="48" t="s">
        <v>16</v>
      </c>
      <c r="W47" s="266" t="s">
        <v>194</v>
      </c>
      <c r="X47" s="48" t="s">
        <v>16</v>
      </c>
      <c r="Y47" s="266" t="s">
        <v>201</v>
      </c>
      <c r="Z47" s="48" t="s">
        <v>16</v>
      </c>
      <c r="AA47" s="266" t="s">
        <v>195</v>
      </c>
      <c r="AB47" s="48" t="s">
        <v>16</v>
      </c>
      <c r="AC47" s="266" t="s">
        <v>225</v>
      </c>
      <c r="AD47" s="48" t="s">
        <v>16</v>
      </c>
    </row>
    <row r="48" spans="1:30" ht="24.75" customHeight="1">
      <c r="A48" s="118">
        <v>1</v>
      </c>
      <c r="B48" s="118">
        <v>3221</v>
      </c>
      <c r="C48" s="119"/>
      <c r="D48" s="82"/>
      <c r="E48" s="350" t="s">
        <v>103</v>
      </c>
      <c r="F48" s="351"/>
      <c r="G48" s="134"/>
      <c r="H48" s="135"/>
      <c r="I48" s="325"/>
      <c r="J48" s="136"/>
      <c r="K48" s="207"/>
      <c r="L48" s="204"/>
      <c r="M48" s="207"/>
      <c r="N48" s="204"/>
      <c r="O48" s="207"/>
      <c r="P48" s="204"/>
      <c r="Q48" s="207"/>
      <c r="R48" s="204"/>
      <c r="S48" s="207"/>
      <c r="T48" s="204"/>
      <c r="U48" s="207"/>
      <c r="V48" s="204"/>
      <c r="W48" s="207"/>
      <c r="X48" s="204"/>
      <c r="Y48" s="415"/>
      <c r="Z48" s="446"/>
      <c r="AA48" s="56"/>
      <c r="AB48" s="191"/>
      <c r="AC48" s="56"/>
      <c r="AD48" s="191"/>
    </row>
    <row r="49" spans="1:30" ht="16.5" customHeight="1">
      <c r="A49" s="106"/>
      <c r="B49" s="105"/>
      <c r="C49" s="59">
        <v>6351</v>
      </c>
      <c r="D49" s="265" t="s">
        <v>116</v>
      </c>
      <c r="E49" s="315" t="s">
        <v>104</v>
      </c>
      <c r="F49" s="347"/>
      <c r="G49" s="108"/>
      <c r="H49" s="109"/>
      <c r="I49" s="326"/>
      <c r="J49" s="143"/>
      <c r="K49" s="111"/>
      <c r="L49" s="269">
        <f>J49+K49</f>
        <v>0</v>
      </c>
      <c r="M49" s="111">
        <v>3000</v>
      </c>
      <c r="N49" s="269">
        <f>L49+M49</f>
        <v>3000</v>
      </c>
      <c r="O49" s="111"/>
      <c r="P49" s="269">
        <f>N49+O49</f>
        <v>3000</v>
      </c>
      <c r="Q49" s="111"/>
      <c r="R49" s="269">
        <f>P49+Q49</f>
        <v>3000</v>
      </c>
      <c r="S49" s="111"/>
      <c r="T49" s="269">
        <f>R49+S49</f>
        <v>3000</v>
      </c>
      <c r="U49" s="111"/>
      <c r="V49" s="269">
        <f>T49+U49</f>
        <v>3000</v>
      </c>
      <c r="W49" s="111">
        <v>450</v>
      </c>
      <c r="X49" s="269">
        <f>V49+W49</f>
        <v>3450</v>
      </c>
      <c r="Y49" s="447"/>
      <c r="Z49" s="269">
        <f>X49+Y49</f>
        <v>3450</v>
      </c>
      <c r="AA49" s="271"/>
      <c r="AB49" s="269">
        <f>Z49+AA49</f>
        <v>3450</v>
      </c>
      <c r="AC49" s="271"/>
      <c r="AD49" s="269">
        <f>AB49+AC49</f>
        <v>3450</v>
      </c>
    </row>
    <row r="50" spans="1:30" ht="13.5" customHeight="1" thickBot="1">
      <c r="A50" s="113"/>
      <c r="B50" s="112"/>
      <c r="C50" s="76">
        <v>6351</v>
      </c>
      <c r="D50" s="75"/>
      <c r="E50" s="31" t="s">
        <v>20</v>
      </c>
      <c r="F50" s="352"/>
      <c r="G50" s="114"/>
      <c r="H50" s="137"/>
      <c r="I50" s="327"/>
      <c r="J50" s="138"/>
      <c r="K50" s="208"/>
      <c r="L50" s="288">
        <f>J50+K50</f>
        <v>0</v>
      </c>
      <c r="M50" s="208">
        <v>3000</v>
      </c>
      <c r="N50" s="288">
        <f>L50+M50</f>
        <v>3000</v>
      </c>
      <c r="O50" s="208"/>
      <c r="P50" s="288">
        <f>N50+O50</f>
        <v>3000</v>
      </c>
      <c r="Q50" s="208"/>
      <c r="R50" s="288">
        <f>P50+Q50</f>
        <v>3000</v>
      </c>
      <c r="S50" s="208"/>
      <c r="T50" s="288">
        <f>R50+S50</f>
        <v>3000</v>
      </c>
      <c r="U50" s="208"/>
      <c r="V50" s="288">
        <f>T50+U50</f>
        <v>3000</v>
      </c>
      <c r="W50" s="208">
        <v>450</v>
      </c>
      <c r="X50" s="288">
        <f>V50+W50</f>
        <v>3450</v>
      </c>
      <c r="Y50" s="448"/>
      <c r="Z50" s="272">
        <f>X50+Y50</f>
        <v>3450</v>
      </c>
      <c r="AA50" s="309"/>
      <c r="AB50" s="272">
        <f>Z50+AA50</f>
        <v>3450</v>
      </c>
      <c r="AC50" s="309"/>
      <c r="AD50" s="272">
        <f>AB50+AC50</f>
        <v>3450</v>
      </c>
    </row>
    <row r="51" spans="1:69" ht="18" customHeight="1">
      <c r="A51" s="49">
        <v>2</v>
      </c>
      <c r="B51" s="50">
        <v>3121</v>
      </c>
      <c r="C51" s="51"/>
      <c r="D51" s="52"/>
      <c r="E51" s="232" t="s">
        <v>78</v>
      </c>
      <c r="F51" s="223"/>
      <c r="G51" s="53"/>
      <c r="H51" s="54"/>
      <c r="I51" s="54"/>
      <c r="J51" s="55"/>
      <c r="K51" s="56"/>
      <c r="L51" s="191"/>
      <c r="M51" s="56"/>
      <c r="N51" s="191"/>
      <c r="O51" s="56"/>
      <c r="P51" s="191"/>
      <c r="Q51" s="56"/>
      <c r="R51" s="191"/>
      <c r="S51" s="56"/>
      <c r="T51" s="191"/>
      <c r="U51" s="56"/>
      <c r="V51" s="191"/>
      <c r="W51" s="56"/>
      <c r="X51" s="191"/>
      <c r="Y51" s="415"/>
      <c r="Z51" s="191"/>
      <c r="AA51" s="56"/>
      <c r="AB51" s="191"/>
      <c r="AC51" s="56"/>
      <c r="AD51" s="191"/>
      <c r="BP51" s="313"/>
      <c r="BQ51" s="313"/>
    </row>
    <row r="52" spans="1:69" ht="12.75" customHeight="1">
      <c r="A52" s="57"/>
      <c r="B52" s="58"/>
      <c r="C52" s="59">
        <v>6351</v>
      </c>
      <c r="D52" s="60" t="s">
        <v>77</v>
      </c>
      <c r="E52" s="233" t="s">
        <v>79</v>
      </c>
      <c r="F52" s="224"/>
      <c r="G52" s="61"/>
      <c r="H52" s="62"/>
      <c r="I52" s="283" t="s">
        <v>86</v>
      </c>
      <c r="J52" s="182"/>
      <c r="K52" s="271">
        <v>2922.7</v>
      </c>
      <c r="L52" s="269">
        <f>J52+K52</f>
        <v>2922.7</v>
      </c>
      <c r="M52" s="271"/>
      <c r="N52" s="269">
        <f>L52+M52</f>
        <v>2922.7</v>
      </c>
      <c r="O52" s="271"/>
      <c r="P52" s="269">
        <f>N52+O52</f>
        <v>2922.7</v>
      </c>
      <c r="Q52" s="271"/>
      <c r="R52" s="269">
        <f>P52+Q52</f>
        <v>2922.7</v>
      </c>
      <c r="S52" s="271"/>
      <c r="T52" s="269">
        <f>R52+S52</f>
        <v>2922.7</v>
      </c>
      <c r="U52" s="271"/>
      <c r="V52" s="269">
        <f>T52+U52</f>
        <v>2922.7</v>
      </c>
      <c r="W52" s="271"/>
      <c r="X52" s="269">
        <f>V52+W52</f>
        <v>2922.7</v>
      </c>
      <c r="Y52" s="447"/>
      <c r="Z52" s="269">
        <f>X52+Y52</f>
        <v>2922.7</v>
      </c>
      <c r="AA52" s="271"/>
      <c r="AB52" s="269">
        <f>Z52+AA52</f>
        <v>2922.7</v>
      </c>
      <c r="AC52" s="271"/>
      <c r="AD52" s="269">
        <f>AB52+AC52</f>
        <v>2922.7</v>
      </c>
      <c r="BP52" s="313"/>
      <c r="BQ52" s="313"/>
    </row>
    <row r="53" spans="1:69" ht="15" customHeight="1" thickBot="1">
      <c r="A53" s="64"/>
      <c r="B53" s="65"/>
      <c r="C53" s="66">
        <v>6351</v>
      </c>
      <c r="D53" s="67"/>
      <c r="E53" s="234" t="s">
        <v>20</v>
      </c>
      <c r="F53" s="225"/>
      <c r="G53" s="68"/>
      <c r="H53" s="69"/>
      <c r="I53" s="69"/>
      <c r="J53" s="70"/>
      <c r="K53" s="309">
        <v>2922.7</v>
      </c>
      <c r="L53" s="272">
        <f>J53+K53</f>
        <v>2922.7</v>
      </c>
      <c r="M53" s="309"/>
      <c r="N53" s="272">
        <f>L53+M53</f>
        <v>2922.7</v>
      </c>
      <c r="O53" s="309"/>
      <c r="P53" s="272">
        <f>N53+O53</f>
        <v>2922.7</v>
      </c>
      <c r="Q53" s="309"/>
      <c r="R53" s="272">
        <f>P53+Q53</f>
        <v>2922.7</v>
      </c>
      <c r="S53" s="309"/>
      <c r="T53" s="272">
        <f>R53+S53</f>
        <v>2922.7</v>
      </c>
      <c r="U53" s="309"/>
      <c r="V53" s="272">
        <f>T53+U53</f>
        <v>2922.7</v>
      </c>
      <c r="W53" s="309"/>
      <c r="X53" s="272">
        <f>V53+W53</f>
        <v>2922.7</v>
      </c>
      <c r="Y53" s="448"/>
      <c r="Z53" s="272">
        <f>X53+Y53</f>
        <v>2922.7</v>
      </c>
      <c r="AA53" s="309"/>
      <c r="AB53" s="272">
        <f>Z53+AA53</f>
        <v>2922.7</v>
      </c>
      <c r="AC53" s="309"/>
      <c r="AD53" s="272">
        <f>AB53+AC53</f>
        <v>2922.7</v>
      </c>
      <c r="BP53" s="313"/>
      <c r="BQ53" s="313"/>
    </row>
    <row r="54" spans="1:67" ht="24.75" customHeight="1">
      <c r="A54" s="49">
        <v>4</v>
      </c>
      <c r="B54" s="50">
        <v>3122</v>
      </c>
      <c r="C54" s="51"/>
      <c r="D54" s="52"/>
      <c r="E54" s="433" t="s">
        <v>40</v>
      </c>
      <c r="F54" s="223"/>
      <c r="G54" s="53"/>
      <c r="H54" s="54"/>
      <c r="I54" s="54"/>
      <c r="J54" s="55"/>
      <c r="K54" s="56"/>
      <c r="L54" s="191"/>
      <c r="M54" s="56"/>
      <c r="N54" s="191"/>
      <c r="O54" s="56"/>
      <c r="P54" s="191"/>
      <c r="Q54" s="56"/>
      <c r="R54" s="191"/>
      <c r="S54" s="56"/>
      <c r="T54" s="191"/>
      <c r="U54" s="56"/>
      <c r="V54" s="191"/>
      <c r="W54" s="56"/>
      <c r="X54" s="191"/>
      <c r="Y54" s="415"/>
      <c r="Z54" s="191"/>
      <c r="AA54" s="56"/>
      <c r="AB54" s="191"/>
      <c r="AC54" s="56"/>
      <c r="AD54" s="191"/>
      <c r="BN54" s="313"/>
      <c r="BO54" s="313"/>
    </row>
    <row r="55" spans="1:67" ht="12.75" customHeight="1">
      <c r="A55" s="57"/>
      <c r="B55" s="58"/>
      <c r="C55" s="59">
        <v>6351</v>
      </c>
      <c r="D55" s="60" t="s">
        <v>17</v>
      </c>
      <c r="E55" s="233" t="s">
        <v>53</v>
      </c>
      <c r="F55" s="224"/>
      <c r="G55" s="61"/>
      <c r="H55" s="62"/>
      <c r="I55" s="62"/>
      <c r="J55" s="182">
        <v>2000</v>
      </c>
      <c r="K55" s="63"/>
      <c r="L55" s="269">
        <f>J55+K55</f>
        <v>2000</v>
      </c>
      <c r="M55" s="63"/>
      <c r="N55" s="269">
        <f>L55+M55</f>
        <v>2000</v>
      </c>
      <c r="O55" s="63"/>
      <c r="P55" s="269">
        <f>N55+O55</f>
        <v>2000</v>
      </c>
      <c r="Q55" s="63"/>
      <c r="R55" s="269">
        <f>P55+Q55</f>
        <v>2000</v>
      </c>
      <c r="S55" s="63"/>
      <c r="T55" s="269">
        <f>R55+S55</f>
        <v>2000</v>
      </c>
      <c r="U55" s="63"/>
      <c r="V55" s="269">
        <f>T55+U55</f>
        <v>2000</v>
      </c>
      <c r="W55" s="271"/>
      <c r="X55" s="269">
        <f>V55+W55</f>
        <v>2000</v>
      </c>
      <c r="Y55" s="271"/>
      <c r="Z55" s="269">
        <f>X55+Y55</f>
        <v>2000</v>
      </c>
      <c r="AA55" s="271"/>
      <c r="AB55" s="269">
        <f>Z55+AA55</f>
        <v>2000</v>
      </c>
      <c r="AC55" s="271"/>
      <c r="AD55" s="269">
        <f>AB55+AC55</f>
        <v>2000</v>
      </c>
      <c r="BN55" s="313"/>
      <c r="BO55" s="313"/>
    </row>
    <row r="56" spans="1:67" ht="12.75" customHeight="1" thickBot="1">
      <c r="A56" s="64"/>
      <c r="B56" s="65"/>
      <c r="C56" s="66">
        <v>6351</v>
      </c>
      <c r="D56" s="67"/>
      <c r="E56" s="234" t="s">
        <v>20</v>
      </c>
      <c r="F56" s="225"/>
      <c r="G56" s="68"/>
      <c r="H56" s="69"/>
      <c r="I56" s="69"/>
      <c r="J56" s="70">
        <v>2000</v>
      </c>
      <c r="K56" s="192"/>
      <c r="L56" s="272">
        <f>J56+K56</f>
        <v>2000</v>
      </c>
      <c r="M56" s="192"/>
      <c r="N56" s="272">
        <f>L56+M56</f>
        <v>2000</v>
      </c>
      <c r="O56" s="192"/>
      <c r="P56" s="272">
        <f>N56+O56</f>
        <v>2000</v>
      </c>
      <c r="Q56" s="192"/>
      <c r="R56" s="272">
        <f>P56+Q56</f>
        <v>2000</v>
      </c>
      <c r="S56" s="192"/>
      <c r="T56" s="272">
        <f>R56+S56</f>
        <v>2000</v>
      </c>
      <c r="U56" s="192"/>
      <c r="V56" s="272">
        <f>T56+U56</f>
        <v>2000</v>
      </c>
      <c r="W56" s="192"/>
      <c r="X56" s="272">
        <f>V56+W56</f>
        <v>2000</v>
      </c>
      <c r="Y56" s="309"/>
      <c r="Z56" s="272">
        <f>X56+Y56</f>
        <v>2000</v>
      </c>
      <c r="AA56" s="309"/>
      <c r="AB56" s="272">
        <f>Z56+AA56</f>
        <v>2000</v>
      </c>
      <c r="AC56" s="309"/>
      <c r="AD56" s="272">
        <f>AB56+AC56</f>
        <v>2000</v>
      </c>
      <c r="BN56" s="313"/>
      <c r="BO56" s="313"/>
    </row>
    <row r="57" spans="1:30" ht="26.25" customHeight="1">
      <c r="A57" s="118">
        <v>5</v>
      </c>
      <c r="B57" s="118">
        <v>3122</v>
      </c>
      <c r="C57" s="119"/>
      <c r="D57" s="82"/>
      <c r="E57" s="350" t="s">
        <v>161</v>
      </c>
      <c r="F57" s="351"/>
      <c r="G57" s="134"/>
      <c r="H57" s="135"/>
      <c r="I57" s="325"/>
      <c r="J57" s="136"/>
      <c r="K57" s="207"/>
      <c r="L57" s="204"/>
      <c r="M57" s="207"/>
      <c r="N57" s="204"/>
      <c r="O57" s="207"/>
      <c r="P57" s="204"/>
      <c r="Q57" s="207"/>
      <c r="R57" s="204"/>
      <c r="S57" s="207"/>
      <c r="T57" s="204"/>
      <c r="U57" s="207"/>
      <c r="V57" s="204"/>
      <c r="W57" s="207"/>
      <c r="X57" s="204"/>
      <c r="Y57" s="207"/>
      <c r="Z57" s="204"/>
      <c r="AA57" s="207"/>
      <c r="AB57" s="204"/>
      <c r="AC57" s="207"/>
      <c r="AD57" s="204"/>
    </row>
    <row r="58" spans="1:30" ht="16.5" customHeight="1">
      <c r="A58" s="106"/>
      <c r="B58" s="105"/>
      <c r="C58" s="59">
        <v>5331</v>
      </c>
      <c r="D58" s="265" t="s">
        <v>162</v>
      </c>
      <c r="E58" s="315" t="s">
        <v>211</v>
      </c>
      <c r="F58" s="347"/>
      <c r="G58" s="108"/>
      <c r="H58" s="109"/>
      <c r="I58" s="326"/>
      <c r="J58" s="143"/>
      <c r="K58" s="111"/>
      <c r="L58" s="269"/>
      <c r="M58" s="111"/>
      <c r="N58" s="269"/>
      <c r="O58" s="111"/>
      <c r="P58" s="269"/>
      <c r="Q58" s="111"/>
      <c r="R58" s="269"/>
      <c r="S58" s="111">
        <v>400</v>
      </c>
      <c r="T58" s="269">
        <f>R58+S58</f>
        <v>400</v>
      </c>
      <c r="U58" s="111"/>
      <c r="V58" s="269">
        <f>T58+U58</f>
        <v>400</v>
      </c>
      <c r="W58" s="111"/>
      <c r="X58" s="269">
        <f>V58+W58</f>
        <v>400</v>
      </c>
      <c r="Y58" s="111"/>
      <c r="Z58" s="269">
        <f>X58+Y58</f>
        <v>400</v>
      </c>
      <c r="AA58" s="111"/>
      <c r="AB58" s="269">
        <f>Z58+AA58</f>
        <v>400</v>
      </c>
      <c r="AC58" s="111">
        <v>220</v>
      </c>
      <c r="AD58" s="269">
        <f>AB58+AC58</f>
        <v>620</v>
      </c>
    </row>
    <row r="59" spans="1:30" ht="13.5" customHeight="1" thickBot="1">
      <c r="A59" s="113"/>
      <c r="B59" s="112"/>
      <c r="C59" s="76">
        <v>5331</v>
      </c>
      <c r="D59" s="295"/>
      <c r="E59" s="349" t="s">
        <v>37</v>
      </c>
      <c r="F59" s="352"/>
      <c r="G59" s="114"/>
      <c r="H59" s="137"/>
      <c r="I59" s="327"/>
      <c r="J59" s="138"/>
      <c r="K59" s="208"/>
      <c r="L59" s="288"/>
      <c r="M59" s="208"/>
      <c r="N59" s="288"/>
      <c r="O59" s="208"/>
      <c r="P59" s="288"/>
      <c r="Q59" s="208"/>
      <c r="R59" s="288"/>
      <c r="S59" s="208">
        <v>400</v>
      </c>
      <c r="T59" s="288">
        <f>R59+S59</f>
        <v>400</v>
      </c>
      <c r="U59" s="208"/>
      <c r="V59" s="288">
        <f>T59+U59</f>
        <v>400</v>
      </c>
      <c r="W59" s="208"/>
      <c r="X59" s="288">
        <f>V59+W59</f>
        <v>400</v>
      </c>
      <c r="Y59" s="208"/>
      <c r="Z59" s="272">
        <f>X59+Y59</f>
        <v>400</v>
      </c>
      <c r="AA59" s="208"/>
      <c r="AB59" s="272">
        <f>Z59+AA59</f>
        <v>400</v>
      </c>
      <c r="AC59" s="208">
        <v>220</v>
      </c>
      <c r="AD59" s="272">
        <f>AB59+AC59</f>
        <v>620</v>
      </c>
    </row>
    <row r="60" spans="1:67" ht="24.75" customHeight="1">
      <c r="A60" s="49">
        <v>7</v>
      </c>
      <c r="B60" s="50">
        <v>3122</v>
      </c>
      <c r="C60" s="51"/>
      <c r="D60" s="52"/>
      <c r="E60" s="433" t="s">
        <v>155</v>
      </c>
      <c r="F60" s="223"/>
      <c r="G60" s="53"/>
      <c r="H60" s="54"/>
      <c r="I60" s="54"/>
      <c r="J60" s="55"/>
      <c r="K60" s="56"/>
      <c r="L60" s="191"/>
      <c r="M60" s="56"/>
      <c r="N60" s="191"/>
      <c r="O60" s="56"/>
      <c r="P60" s="191"/>
      <c r="Q60" s="56"/>
      <c r="R60" s="191"/>
      <c r="S60" s="56"/>
      <c r="T60" s="191"/>
      <c r="U60" s="56"/>
      <c r="V60" s="191"/>
      <c r="W60" s="56"/>
      <c r="X60" s="191"/>
      <c r="Y60" s="56"/>
      <c r="Z60" s="191"/>
      <c r="AA60" s="56"/>
      <c r="AB60" s="191"/>
      <c r="AC60" s="56"/>
      <c r="AD60" s="191"/>
      <c r="BN60" s="313"/>
      <c r="BO60" s="313"/>
    </row>
    <row r="61" spans="1:67" ht="15" customHeight="1">
      <c r="A61" s="394"/>
      <c r="B61" s="395"/>
      <c r="C61" s="59">
        <v>6351</v>
      </c>
      <c r="D61" s="265" t="s">
        <v>156</v>
      </c>
      <c r="E61" s="233" t="s">
        <v>209</v>
      </c>
      <c r="F61" s="224"/>
      <c r="G61" s="61"/>
      <c r="H61" s="62"/>
      <c r="I61" s="62"/>
      <c r="J61" s="182"/>
      <c r="K61" s="63"/>
      <c r="L61" s="269"/>
      <c r="M61" s="63"/>
      <c r="N61" s="269"/>
      <c r="O61" s="63"/>
      <c r="P61" s="269"/>
      <c r="Q61" s="63"/>
      <c r="R61" s="269"/>
      <c r="S61" s="383">
        <v>150</v>
      </c>
      <c r="T61" s="269">
        <f>R61+S61</f>
        <v>150</v>
      </c>
      <c r="U61" s="383"/>
      <c r="V61" s="269">
        <f>T61+U61</f>
        <v>150</v>
      </c>
      <c r="W61" s="383"/>
      <c r="X61" s="269">
        <f>V61+W61</f>
        <v>150</v>
      </c>
      <c r="Y61" s="383">
        <v>11500</v>
      </c>
      <c r="Z61" s="269">
        <f>X61+Y61</f>
        <v>11650</v>
      </c>
      <c r="AA61" s="271"/>
      <c r="AB61" s="269">
        <f>Z61+AA61</f>
        <v>11650</v>
      </c>
      <c r="AC61" s="271"/>
      <c r="AD61" s="269">
        <f>AB61+AC61</f>
        <v>11650</v>
      </c>
      <c r="BN61" s="313"/>
      <c r="BO61" s="313"/>
    </row>
    <row r="62" spans="1:67" ht="12.75" customHeight="1">
      <c r="A62" s="396"/>
      <c r="B62" s="397"/>
      <c r="C62" s="413">
        <v>5331</v>
      </c>
      <c r="D62" s="265" t="s">
        <v>170</v>
      </c>
      <c r="E62" s="233" t="s">
        <v>172</v>
      </c>
      <c r="F62" s="398"/>
      <c r="G62" s="399"/>
      <c r="H62" s="400"/>
      <c r="I62" s="400"/>
      <c r="J62" s="401"/>
      <c r="K62" s="402"/>
      <c r="L62" s="269"/>
      <c r="M62" s="402"/>
      <c r="N62" s="269"/>
      <c r="O62" s="402"/>
      <c r="P62" s="269"/>
      <c r="Q62" s="402"/>
      <c r="R62" s="269"/>
      <c r="S62" s="403"/>
      <c r="T62" s="269"/>
      <c r="U62" s="403">
        <v>200</v>
      </c>
      <c r="V62" s="269">
        <f>T62+U62</f>
        <v>200</v>
      </c>
      <c r="W62" s="403">
        <v>30</v>
      </c>
      <c r="X62" s="269">
        <f>V62+W62</f>
        <v>230</v>
      </c>
      <c r="Y62" s="436"/>
      <c r="Z62" s="269">
        <f>X62+Y62</f>
        <v>230</v>
      </c>
      <c r="AA62" s="436"/>
      <c r="AB62" s="269">
        <f>Z62+AA62</f>
        <v>230</v>
      </c>
      <c r="AC62" s="481">
        <v>-6</v>
      </c>
      <c r="AD62" s="269">
        <f>AB62+AC62</f>
        <v>224</v>
      </c>
      <c r="BN62" s="313"/>
      <c r="BO62" s="313"/>
    </row>
    <row r="63" spans="1:67" ht="12.75" customHeight="1">
      <c r="A63" s="394"/>
      <c r="B63" s="395"/>
      <c r="C63" s="411">
        <v>5331</v>
      </c>
      <c r="D63" s="60"/>
      <c r="E63" s="408" t="s">
        <v>37</v>
      </c>
      <c r="F63" s="230"/>
      <c r="G63" s="97"/>
      <c r="H63" s="62"/>
      <c r="I63" s="62"/>
      <c r="J63" s="409"/>
      <c r="K63" s="63"/>
      <c r="L63" s="272"/>
      <c r="M63" s="63"/>
      <c r="N63" s="272"/>
      <c r="O63" s="63"/>
      <c r="P63" s="272"/>
      <c r="Q63" s="63"/>
      <c r="R63" s="272"/>
      <c r="S63" s="375"/>
      <c r="T63" s="272"/>
      <c r="U63" s="414">
        <v>200</v>
      </c>
      <c r="V63" s="272">
        <f>T63+U63</f>
        <v>200</v>
      </c>
      <c r="W63" s="414">
        <v>30</v>
      </c>
      <c r="X63" s="272">
        <f>V63+W63</f>
        <v>230</v>
      </c>
      <c r="Y63" s="323"/>
      <c r="Z63" s="272">
        <f>X63+Y63</f>
        <v>230</v>
      </c>
      <c r="AA63" s="323"/>
      <c r="AB63" s="272">
        <f>Z63+AA63</f>
        <v>230</v>
      </c>
      <c r="AC63" s="323">
        <v>-6</v>
      </c>
      <c r="AD63" s="272">
        <f>AB63+AC63</f>
        <v>224</v>
      </c>
      <c r="BN63" s="313"/>
      <c r="BO63" s="313"/>
    </row>
    <row r="64" spans="1:67" ht="12.75" customHeight="1" thickBot="1">
      <c r="A64" s="404"/>
      <c r="B64" s="405"/>
      <c r="C64" s="412">
        <v>6351</v>
      </c>
      <c r="D64" s="406"/>
      <c r="E64" s="407" t="s">
        <v>20</v>
      </c>
      <c r="F64" s="229"/>
      <c r="G64" s="93"/>
      <c r="H64" s="94"/>
      <c r="I64" s="94"/>
      <c r="J64" s="95"/>
      <c r="K64" s="96"/>
      <c r="L64" s="316"/>
      <c r="M64" s="96"/>
      <c r="N64" s="316"/>
      <c r="O64" s="96"/>
      <c r="P64" s="316"/>
      <c r="Q64" s="96"/>
      <c r="R64" s="316"/>
      <c r="S64" s="375">
        <v>150</v>
      </c>
      <c r="T64" s="272">
        <f>R64+S64</f>
        <v>150</v>
      </c>
      <c r="U64" s="410"/>
      <c r="V64" s="272">
        <f>T64+U64</f>
        <v>150</v>
      </c>
      <c r="W64" s="434"/>
      <c r="X64" s="272">
        <f>V64+W64</f>
        <v>150</v>
      </c>
      <c r="Y64" s="208">
        <v>11500</v>
      </c>
      <c r="Z64" s="272">
        <f>X64+Y64</f>
        <v>11650</v>
      </c>
      <c r="AA64" s="208"/>
      <c r="AB64" s="272">
        <f>Z64+AA64</f>
        <v>11650</v>
      </c>
      <c r="AC64" s="208"/>
      <c r="AD64" s="272">
        <f>AB64+AC64</f>
        <v>11650</v>
      </c>
      <c r="BN64" s="313"/>
      <c r="BO64" s="313"/>
    </row>
    <row r="65" spans="1:67" ht="26.25" customHeight="1">
      <c r="A65" s="49">
        <v>8</v>
      </c>
      <c r="B65" s="50">
        <v>3123</v>
      </c>
      <c r="C65" s="51"/>
      <c r="D65" s="52"/>
      <c r="E65" s="433" t="s">
        <v>90</v>
      </c>
      <c r="F65" s="223"/>
      <c r="G65" s="53"/>
      <c r="H65" s="54"/>
      <c r="I65" s="54"/>
      <c r="J65" s="55"/>
      <c r="K65" s="56"/>
      <c r="L65" s="191"/>
      <c r="M65" s="56"/>
      <c r="N65" s="191"/>
      <c r="O65" s="56"/>
      <c r="P65" s="191"/>
      <c r="Q65" s="56"/>
      <c r="R65" s="191"/>
      <c r="S65" s="56"/>
      <c r="T65" s="191"/>
      <c r="U65" s="56"/>
      <c r="V65" s="191"/>
      <c r="W65" s="56"/>
      <c r="X65" s="191"/>
      <c r="Y65" s="56"/>
      <c r="Z65" s="191"/>
      <c r="AA65" s="56"/>
      <c r="AB65" s="191"/>
      <c r="AC65" s="56"/>
      <c r="AD65" s="191"/>
      <c r="BN65" s="313"/>
      <c r="BO65" s="313"/>
    </row>
    <row r="66" spans="1:67" ht="12.75" customHeight="1">
      <c r="A66" s="57"/>
      <c r="B66" s="58"/>
      <c r="C66" s="59">
        <v>6351</v>
      </c>
      <c r="D66" s="60" t="s">
        <v>89</v>
      </c>
      <c r="E66" s="233" t="s">
        <v>147</v>
      </c>
      <c r="F66" s="224"/>
      <c r="G66" s="61"/>
      <c r="H66" s="62"/>
      <c r="I66" s="62"/>
      <c r="J66" s="182"/>
      <c r="K66" s="193">
        <v>307</v>
      </c>
      <c r="L66" s="269">
        <f>J66+K66</f>
        <v>307</v>
      </c>
      <c r="M66" s="193"/>
      <c r="N66" s="269">
        <f>L66+M66</f>
        <v>307</v>
      </c>
      <c r="O66" s="193"/>
      <c r="P66" s="269">
        <f>N66+O66</f>
        <v>307</v>
      </c>
      <c r="Q66" s="193">
        <v>165</v>
      </c>
      <c r="R66" s="269">
        <f>P66+Q66</f>
        <v>472</v>
      </c>
      <c r="S66" s="193"/>
      <c r="T66" s="269">
        <f>R66+S66</f>
        <v>472</v>
      </c>
      <c r="U66" s="193"/>
      <c r="V66" s="269">
        <f>T66+U66</f>
        <v>472</v>
      </c>
      <c r="W66" s="193"/>
      <c r="X66" s="269">
        <f>V66+W66</f>
        <v>472</v>
      </c>
      <c r="Y66" s="271"/>
      <c r="Z66" s="269">
        <f>X66+Y66</f>
        <v>472</v>
      </c>
      <c r="AA66" s="271"/>
      <c r="AB66" s="269">
        <f>Z66+AA66</f>
        <v>472</v>
      </c>
      <c r="AC66" s="271"/>
      <c r="AD66" s="269">
        <f>AB66+AC66</f>
        <v>472</v>
      </c>
      <c r="BN66" s="313"/>
      <c r="BO66" s="313"/>
    </row>
    <row r="67" spans="1:67" ht="12.75" customHeight="1">
      <c r="A67" s="422"/>
      <c r="B67" s="423"/>
      <c r="C67" s="59">
        <v>6351</v>
      </c>
      <c r="D67" s="328" t="s">
        <v>202</v>
      </c>
      <c r="E67" s="388" t="s">
        <v>210</v>
      </c>
      <c r="F67" s="224"/>
      <c r="G67" s="61"/>
      <c r="H67" s="62"/>
      <c r="I67" s="62"/>
      <c r="J67" s="182"/>
      <c r="K67" s="193"/>
      <c r="L67" s="269"/>
      <c r="M67" s="193"/>
      <c r="N67" s="269"/>
      <c r="O67" s="193"/>
      <c r="P67" s="269"/>
      <c r="Q67" s="193"/>
      <c r="R67" s="269"/>
      <c r="S67" s="193"/>
      <c r="T67" s="269"/>
      <c r="U67" s="193"/>
      <c r="V67" s="269"/>
      <c r="W67" s="193"/>
      <c r="X67" s="269"/>
      <c r="Y67" s="403">
        <v>2650</v>
      </c>
      <c r="Z67" s="269">
        <f>X67+Y67</f>
        <v>2650</v>
      </c>
      <c r="AA67" s="466"/>
      <c r="AB67" s="269">
        <f>Z67+AA67</f>
        <v>2650</v>
      </c>
      <c r="AC67" s="466"/>
      <c r="AD67" s="269">
        <f>AB67+AC67</f>
        <v>2650</v>
      </c>
      <c r="BN67" s="313"/>
      <c r="BO67" s="313"/>
    </row>
    <row r="68" spans="1:67" ht="12.75" customHeight="1">
      <c r="A68" s="422"/>
      <c r="B68" s="423"/>
      <c r="C68" s="59">
        <v>5331</v>
      </c>
      <c r="D68" s="60" t="s">
        <v>182</v>
      </c>
      <c r="E68" s="233" t="s">
        <v>183</v>
      </c>
      <c r="F68" s="224"/>
      <c r="G68" s="61"/>
      <c r="H68" s="62"/>
      <c r="I68" s="62"/>
      <c r="J68" s="182"/>
      <c r="K68" s="193"/>
      <c r="L68" s="269"/>
      <c r="M68" s="193"/>
      <c r="N68" s="269"/>
      <c r="O68" s="193"/>
      <c r="P68" s="269"/>
      <c r="Q68" s="193"/>
      <c r="R68" s="269"/>
      <c r="S68" s="193"/>
      <c r="T68" s="269"/>
      <c r="U68" s="193"/>
      <c r="V68" s="269"/>
      <c r="W68" s="193">
        <v>160</v>
      </c>
      <c r="X68" s="269">
        <f>V68+W68</f>
        <v>160</v>
      </c>
      <c r="Y68" s="436"/>
      <c r="Z68" s="269">
        <f>X68+Y68</f>
        <v>160</v>
      </c>
      <c r="AA68" s="436"/>
      <c r="AB68" s="269">
        <f>Z68+AA68</f>
        <v>160</v>
      </c>
      <c r="AC68" s="436"/>
      <c r="AD68" s="269">
        <f>AB68+AC68</f>
        <v>160</v>
      </c>
      <c r="BN68" s="313"/>
      <c r="BO68" s="313"/>
    </row>
    <row r="69" spans="1:67" ht="12.75" customHeight="1">
      <c r="A69" s="422"/>
      <c r="B69" s="423"/>
      <c r="C69" s="312">
        <v>5331</v>
      </c>
      <c r="D69" s="60"/>
      <c r="E69" s="408" t="s">
        <v>37</v>
      </c>
      <c r="F69" s="424"/>
      <c r="G69" s="425"/>
      <c r="H69" s="94"/>
      <c r="I69" s="94"/>
      <c r="J69" s="426"/>
      <c r="K69" s="427"/>
      <c r="L69" s="340"/>
      <c r="M69" s="427"/>
      <c r="N69" s="340"/>
      <c r="O69" s="427"/>
      <c r="P69" s="340"/>
      <c r="Q69" s="427"/>
      <c r="R69" s="340"/>
      <c r="S69" s="427"/>
      <c r="T69" s="340"/>
      <c r="U69" s="427"/>
      <c r="V69" s="340"/>
      <c r="W69" s="434">
        <v>160</v>
      </c>
      <c r="X69" s="272">
        <f>V69+W69</f>
        <v>160</v>
      </c>
      <c r="Y69" s="323"/>
      <c r="Z69" s="272">
        <f>X69+Y69</f>
        <v>160</v>
      </c>
      <c r="AA69" s="323"/>
      <c r="AB69" s="272">
        <f>Z69+AA69</f>
        <v>160</v>
      </c>
      <c r="AC69" s="323"/>
      <c r="AD69" s="272">
        <f>AB69+AC69</f>
        <v>160</v>
      </c>
      <c r="BN69" s="313"/>
      <c r="BO69" s="313"/>
    </row>
    <row r="70" spans="1:67" ht="12.75" customHeight="1" thickBot="1">
      <c r="A70" s="64"/>
      <c r="B70" s="65"/>
      <c r="C70" s="76">
        <v>6351</v>
      </c>
      <c r="D70" s="77"/>
      <c r="E70" s="407" t="s">
        <v>20</v>
      </c>
      <c r="F70" s="225"/>
      <c r="G70" s="68"/>
      <c r="H70" s="69"/>
      <c r="I70" s="69"/>
      <c r="J70" s="70"/>
      <c r="K70" s="310">
        <v>307</v>
      </c>
      <c r="L70" s="272">
        <f>J70+K70</f>
        <v>307</v>
      </c>
      <c r="M70" s="310"/>
      <c r="N70" s="272">
        <f>L70+M70</f>
        <v>307</v>
      </c>
      <c r="O70" s="310"/>
      <c r="P70" s="272">
        <f>N70+O70</f>
        <v>307</v>
      </c>
      <c r="Q70" s="310">
        <v>165</v>
      </c>
      <c r="R70" s="272">
        <f>P70+Q70</f>
        <v>472</v>
      </c>
      <c r="S70" s="310"/>
      <c r="T70" s="272">
        <f>R70+S70</f>
        <v>472</v>
      </c>
      <c r="U70" s="310"/>
      <c r="V70" s="272">
        <f>T70+U70</f>
        <v>472</v>
      </c>
      <c r="W70" s="310"/>
      <c r="X70" s="272">
        <f>V70+W70</f>
        <v>472</v>
      </c>
      <c r="Y70" s="208">
        <v>2650</v>
      </c>
      <c r="Z70" s="272">
        <f>X70+Y70</f>
        <v>3122</v>
      </c>
      <c r="AA70" s="208"/>
      <c r="AB70" s="272">
        <f>Z70+AA70</f>
        <v>3122</v>
      </c>
      <c r="AC70" s="208"/>
      <c r="AD70" s="272">
        <f>AB70+AC70</f>
        <v>3122</v>
      </c>
      <c r="BN70" s="313"/>
      <c r="BO70" s="313"/>
    </row>
    <row r="71" spans="1:30" ht="24.75" customHeight="1">
      <c r="A71" s="118">
        <v>9</v>
      </c>
      <c r="B71" s="118">
        <v>3123</v>
      </c>
      <c r="C71" s="119"/>
      <c r="D71" s="82"/>
      <c r="E71" s="350" t="s">
        <v>115</v>
      </c>
      <c r="F71" s="351"/>
      <c r="G71" s="134"/>
      <c r="H71" s="135"/>
      <c r="I71" s="325"/>
      <c r="J71" s="136"/>
      <c r="K71" s="207"/>
      <c r="L71" s="204"/>
      <c r="M71" s="207"/>
      <c r="N71" s="204"/>
      <c r="O71" s="207"/>
      <c r="P71" s="204"/>
      <c r="Q71" s="207"/>
      <c r="R71" s="204"/>
      <c r="S71" s="207"/>
      <c r="T71" s="204"/>
      <c r="U71" s="207"/>
      <c r="V71" s="204"/>
      <c r="W71" s="207"/>
      <c r="X71" s="204"/>
      <c r="Y71" s="415"/>
      <c r="Z71" s="446"/>
      <c r="AA71" s="56"/>
      <c r="AB71" s="191"/>
      <c r="AC71" s="56"/>
      <c r="AD71" s="191"/>
    </row>
    <row r="72" spans="1:30" ht="16.5" customHeight="1">
      <c r="A72" s="106"/>
      <c r="B72" s="105"/>
      <c r="C72" s="59">
        <v>6351</v>
      </c>
      <c r="D72" s="265" t="s">
        <v>117</v>
      </c>
      <c r="E72" s="315" t="s">
        <v>114</v>
      </c>
      <c r="F72" s="347"/>
      <c r="G72" s="108"/>
      <c r="H72" s="109"/>
      <c r="I72" s="334" t="s">
        <v>126</v>
      </c>
      <c r="J72" s="143"/>
      <c r="K72" s="111"/>
      <c r="L72" s="269"/>
      <c r="M72" s="111"/>
      <c r="N72" s="269">
        <f>L72+M72</f>
        <v>0</v>
      </c>
      <c r="O72" s="111">
        <v>1691.1</v>
      </c>
      <c r="P72" s="269">
        <f>N72+O72</f>
        <v>1691.1</v>
      </c>
      <c r="Q72" s="111"/>
      <c r="R72" s="269">
        <f>P72+Q72</f>
        <v>1691.1</v>
      </c>
      <c r="S72" s="111"/>
      <c r="T72" s="269">
        <f>R72+S72</f>
        <v>1691.1</v>
      </c>
      <c r="U72" s="111"/>
      <c r="V72" s="269">
        <f>T72+U72</f>
        <v>1691.1</v>
      </c>
      <c r="W72" s="111"/>
      <c r="X72" s="269">
        <f>V72+W72</f>
        <v>1691.1</v>
      </c>
      <c r="Y72" s="447"/>
      <c r="Z72" s="269">
        <f>X72+Y72</f>
        <v>1691.1</v>
      </c>
      <c r="AA72" s="271"/>
      <c r="AB72" s="269">
        <f>Z72+AA72</f>
        <v>1691.1</v>
      </c>
      <c r="AC72" s="271"/>
      <c r="AD72" s="269">
        <f>AB72+AC72</f>
        <v>1691.1</v>
      </c>
    </row>
    <row r="73" spans="1:30" ht="13.5" customHeight="1" thickBot="1">
      <c r="A73" s="113"/>
      <c r="B73" s="112"/>
      <c r="C73" s="76">
        <v>6351</v>
      </c>
      <c r="D73" s="75"/>
      <c r="E73" s="31" t="s">
        <v>20</v>
      </c>
      <c r="F73" s="352"/>
      <c r="G73" s="114"/>
      <c r="H73" s="137"/>
      <c r="I73" s="327"/>
      <c r="J73" s="138"/>
      <c r="K73" s="208"/>
      <c r="L73" s="288"/>
      <c r="M73" s="208"/>
      <c r="N73" s="288">
        <f>L73+M73</f>
        <v>0</v>
      </c>
      <c r="O73" s="208">
        <v>1691.1</v>
      </c>
      <c r="P73" s="288">
        <f>N73+O73</f>
        <v>1691.1</v>
      </c>
      <c r="Q73" s="208"/>
      <c r="R73" s="288">
        <f>P73+Q73</f>
        <v>1691.1</v>
      </c>
      <c r="S73" s="208"/>
      <c r="T73" s="288">
        <f>R73+S73</f>
        <v>1691.1</v>
      </c>
      <c r="U73" s="208"/>
      <c r="V73" s="288">
        <f>T73+U73</f>
        <v>1691.1</v>
      </c>
      <c r="W73" s="208"/>
      <c r="X73" s="288">
        <f>V73+W73</f>
        <v>1691.1</v>
      </c>
      <c r="Y73" s="448"/>
      <c r="Z73" s="272">
        <f>X73+Y73</f>
        <v>1691.1</v>
      </c>
      <c r="AA73" s="309"/>
      <c r="AB73" s="272">
        <f>Z73+AA73</f>
        <v>1691.1</v>
      </c>
      <c r="AC73" s="309"/>
      <c r="AD73" s="272">
        <f>AB73+AC73</f>
        <v>1691.1</v>
      </c>
    </row>
    <row r="74" spans="1:67" ht="27" customHeight="1">
      <c r="A74" s="49">
        <v>10</v>
      </c>
      <c r="B74" s="50">
        <v>3122</v>
      </c>
      <c r="C74" s="72"/>
      <c r="D74" s="52"/>
      <c r="E74" s="235" t="s">
        <v>55</v>
      </c>
      <c r="F74" s="226"/>
      <c r="G74" s="73"/>
      <c r="H74" s="54"/>
      <c r="I74" s="54"/>
      <c r="J74" s="55"/>
      <c r="K74" s="56"/>
      <c r="L74" s="191"/>
      <c r="M74" s="56"/>
      <c r="N74" s="191"/>
      <c r="O74" s="56"/>
      <c r="P74" s="191"/>
      <c r="Q74" s="56"/>
      <c r="R74" s="191"/>
      <c r="S74" s="56"/>
      <c r="T74" s="191"/>
      <c r="U74" s="56"/>
      <c r="V74" s="191"/>
      <c r="W74" s="56"/>
      <c r="X74" s="191"/>
      <c r="Y74" s="415"/>
      <c r="Z74" s="191"/>
      <c r="AA74" s="56"/>
      <c r="AB74" s="191"/>
      <c r="AC74" s="56"/>
      <c r="AD74" s="191"/>
      <c r="BN74" s="313"/>
      <c r="BO74" s="313"/>
    </row>
    <row r="75" spans="1:67" ht="12.75" customHeight="1">
      <c r="A75" s="57"/>
      <c r="B75" s="58"/>
      <c r="C75" s="59">
        <v>5331</v>
      </c>
      <c r="D75" s="60" t="s">
        <v>75</v>
      </c>
      <c r="E75" s="388" t="s">
        <v>153</v>
      </c>
      <c r="F75" s="224"/>
      <c r="G75" s="61"/>
      <c r="H75" s="62"/>
      <c r="I75" s="62"/>
      <c r="J75" s="182">
        <v>2000</v>
      </c>
      <c r="K75" s="193"/>
      <c r="L75" s="269">
        <f>J75+K75</f>
        <v>2000</v>
      </c>
      <c r="M75" s="193"/>
      <c r="N75" s="269">
        <f>L75+M75</f>
        <v>2000</v>
      </c>
      <c r="O75" s="193"/>
      <c r="P75" s="269">
        <f>N75+O75</f>
        <v>2000</v>
      </c>
      <c r="Q75" s="193"/>
      <c r="R75" s="269">
        <f>P75+Q75</f>
        <v>2000</v>
      </c>
      <c r="S75" s="193">
        <v>-150</v>
      </c>
      <c r="T75" s="269">
        <f>R75+S75</f>
        <v>1850</v>
      </c>
      <c r="U75" s="193"/>
      <c r="V75" s="269">
        <f>T75+U75</f>
        <v>1850</v>
      </c>
      <c r="W75" s="193">
        <v>-210</v>
      </c>
      <c r="X75" s="269">
        <f>V75+W75</f>
        <v>1640</v>
      </c>
      <c r="Y75" s="447"/>
      <c r="Z75" s="269">
        <f>X75+Y75</f>
        <v>1640</v>
      </c>
      <c r="AA75" s="271"/>
      <c r="AB75" s="269">
        <f>Z75+AA75</f>
        <v>1640</v>
      </c>
      <c r="AC75" s="383">
        <v>-114</v>
      </c>
      <c r="AD75" s="269">
        <f>AB75+AC75</f>
        <v>1526</v>
      </c>
      <c r="BN75" s="313"/>
      <c r="BO75" s="313"/>
    </row>
    <row r="76" spans="1:67" ht="12.75" customHeight="1">
      <c r="A76" s="57"/>
      <c r="B76" s="58"/>
      <c r="C76" s="59">
        <v>5331</v>
      </c>
      <c r="D76" s="60" t="s">
        <v>185</v>
      </c>
      <c r="E76" s="388" t="s">
        <v>186</v>
      </c>
      <c r="F76" s="224"/>
      <c r="G76" s="61"/>
      <c r="H76" s="62"/>
      <c r="I76" s="62"/>
      <c r="J76" s="182"/>
      <c r="K76" s="193"/>
      <c r="L76" s="269"/>
      <c r="M76" s="193"/>
      <c r="N76" s="269"/>
      <c r="O76" s="193"/>
      <c r="P76" s="269"/>
      <c r="Q76" s="193"/>
      <c r="R76" s="269"/>
      <c r="S76" s="193"/>
      <c r="T76" s="269"/>
      <c r="U76" s="193"/>
      <c r="V76" s="269"/>
      <c r="W76" s="193">
        <v>210</v>
      </c>
      <c r="X76" s="269">
        <f>V76+W76</f>
        <v>210</v>
      </c>
      <c r="Y76" s="452"/>
      <c r="Z76" s="269">
        <f>X76+Y76</f>
        <v>210</v>
      </c>
      <c r="AA76" s="436"/>
      <c r="AB76" s="269">
        <f>Z76+AA76</f>
        <v>210</v>
      </c>
      <c r="AC76" s="436"/>
      <c r="AD76" s="269">
        <f>AB76+AC76</f>
        <v>210</v>
      </c>
      <c r="BN76" s="313"/>
      <c r="BO76" s="313"/>
    </row>
    <row r="77" spans="1:67" ht="12.75" customHeight="1">
      <c r="A77" s="57"/>
      <c r="B77" s="58"/>
      <c r="C77" s="59">
        <v>6351</v>
      </c>
      <c r="D77" s="265" t="s">
        <v>154</v>
      </c>
      <c r="E77" s="388" t="s">
        <v>152</v>
      </c>
      <c r="F77" s="224"/>
      <c r="G77" s="61"/>
      <c r="H77" s="62"/>
      <c r="I77" s="62"/>
      <c r="J77" s="182"/>
      <c r="K77" s="193"/>
      <c r="L77" s="269"/>
      <c r="M77" s="193"/>
      <c r="N77" s="269"/>
      <c r="O77" s="193"/>
      <c r="P77" s="269"/>
      <c r="Q77" s="193"/>
      <c r="R77" s="269"/>
      <c r="S77" s="193">
        <v>150</v>
      </c>
      <c r="T77" s="269">
        <f>R77+S77</f>
        <v>150</v>
      </c>
      <c r="U77" s="193"/>
      <c r="V77" s="269">
        <f>T77+U77</f>
        <v>150</v>
      </c>
      <c r="W77" s="193"/>
      <c r="X77" s="269">
        <f>V77+W77</f>
        <v>150</v>
      </c>
      <c r="Y77" s="452"/>
      <c r="Z77" s="269">
        <f>X77+Y77</f>
        <v>150</v>
      </c>
      <c r="AA77" s="436"/>
      <c r="AB77" s="269">
        <f>Z77+AA77</f>
        <v>150</v>
      </c>
      <c r="AC77" s="481">
        <v>14</v>
      </c>
      <c r="AD77" s="269">
        <f>AB77+AC77</f>
        <v>164</v>
      </c>
      <c r="BN77" s="313"/>
      <c r="BO77" s="313"/>
    </row>
    <row r="78" spans="1:67" ht="12.75" customHeight="1">
      <c r="A78" s="57"/>
      <c r="B78" s="58"/>
      <c r="C78" s="312">
        <v>6351</v>
      </c>
      <c r="D78" s="60"/>
      <c r="E78" s="374" t="s">
        <v>20</v>
      </c>
      <c r="F78" s="224"/>
      <c r="G78" s="61"/>
      <c r="H78" s="62"/>
      <c r="I78" s="62"/>
      <c r="J78" s="182"/>
      <c r="K78" s="193"/>
      <c r="L78" s="269"/>
      <c r="M78" s="193"/>
      <c r="N78" s="269"/>
      <c r="O78" s="193"/>
      <c r="P78" s="269"/>
      <c r="Q78" s="193"/>
      <c r="R78" s="269"/>
      <c r="S78" s="375">
        <v>150</v>
      </c>
      <c r="T78" s="373">
        <f>R78+S78</f>
        <v>150</v>
      </c>
      <c r="U78" s="375"/>
      <c r="V78" s="373">
        <f>T78+U78</f>
        <v>150</v>
      </c>
      <c r="W78" s="375"/>
      <c r="X78" s="373">
        <f>V78+W78</f>
        <v>150</v>
      </c>
      <c r="Y78" s="453"/>
      <c r="Z78" s="272">
        <f>X78+Y78</f>
        <v>150</v>
      </c>
      <c r="AA78" s="323"/>
      <c r="AB78" s="272">
        <f>Z78+AA78</f>
        <v>150</v>
      </c>
      <c r="AC78" s="323">
        <v>14</v>
      </c>
      <c r="AD78" s="272">
        <f>AB78+AC78</f>
        <v>164</v>
      </c>
      <c r="BN78" s="313"/>
      <c r="BO78" s="313"/>
    </row>
    <row r="79" spans="1:67" ht="12.75" customHeight="1" thickBot="1">
      <c r="A79" s="74"/>
      <c r="B79" s="75"/>
      <c r="C79" s="76">
        <v>5331</v>
      </c>
      <c r="D79" s="77"/>
      <c r="E79" s="435" t="s">
        <v>37</v>
      </c>
      <c r="F79" s="227"/>
      <c r="G79" s="78"/>
      <c r="H79" s="79"/>
      <c r="I79" s="79"/>
      <c r="J79" s="80">
        <v>2000</v>
      </c>
      <c r="K79" s="194"/>
      <c r="L79" s="373">
        <f>J79+K79</f>
        <v>2000</v>
      </c>
      <c r="M79" s="194"/>
      <c r="N79" s="373">
        <f>L79+M79</f>
        <v>2000</v>
      </c>
      <c r="O79" s="194"/>
      <c r="P79" s="373">
        <f>N79+O79</f>
        <v>2000</v>
      </c>
      <c r="Q79" s="194"/>
      <c r="R79" s="373">
        <f>P79+Q79</f>
        <v>2000</v>
      </c>
      <c r="S79" s="194">
        <v>-150</v>
      </c>
      <c r="T79" s="373">
        <f>R79+S79</f>
        <v>1850</v>
      </c>
      <c r="U79" s="194"/>
      <c r="V79" s="373">
        <f>T79+U79</f>
        <v>1850</v>
      </c>
      <c r="W79" s="194">
        <v>0</v>
      </c>
      <c r="X79" s="373">
        <f>V79+W79</f>
        <v>1850</v>
      </c>
      <c r="Y79" s="451"/>
      <c r="Z79" s="272">
        <f>X79+Y79</f>
        <v>1850</v>
      </c>
      <c r="AA79" s="208"/>
      <c r="AB79" s="272">
        <f>Z79+AA79</f>
        <v>1850</v>
      </c>
      <c r="AC79" s="208">
        <v>-114</v>
      </c>
      <c r="AD79" s="272">
        <f>AB79+AC79</f>
        <v>1736</v>
      </c>
      <c r="BN79" s="313"/>
      <c r="BO79" s="313"/>
    </row>
    <row r="80" spans="1:67" ht="27" customHeight="1">
      <c r="A80" s="486">
        <v>12</v>
      </c>
      <c r="B80" s="51">
        <v>3122</v>
      </c>
      <c r="C80" s="72"/>
      <c r="D80" s="52"/>
      <c r="E80" s="524" t="s">
        <v>93</v>
      </c>
      <c r="F80" s="344"/>
      <c r="G80" s="73"/>
      <c r="H80" s="54"/>
      <c r="I80" s="367"/>
      <c r="J80" s="55"/>
      <c r="K80" s="56"/>
      <c r="L80" s="191"/>
      <c r="M80" s="56"/>
      <c r="N80" s="191"/>
      <c r="O80" s="56"/>
      <c r="P80" s="191"/>
      <c r="Q80" s="56"/>
      <c r="R80" s="191"/>
      <c r="S80" s="56"/>
      <c r="T80" s="191"/>
      <c r="U80" s="56"/>
      <c r="V80" s="191"/>
      <c r="W80" s="56"/>
      <c r="X80" s="191"/>
      <c r="Y80" s="415"/>
      <c r="Z80" s="191"/>
      <c r="AA80" s="56"/>
      <c r="AB80" s="191"/>
      <c r="AC80" s="56"/>
      <c r="AD80" s="191"/>
      <c r="BN80" s="313"/>
      <c r="BO80" s="313"/>
    </row>
    <row r="81" spans="1:67" ht="12.75">
      <c r="A81" s="487"/>
      <c r="B81" s="312"/>
      <c r="C81" s="59">
        <v>5331</v>
      </c>
      <c r="D81" s="60" t="s">
        <v>92</v>
      </c>
      <c r="E81" s="345" t="s">
        <v>196</v>
      </c>
      <c r="F81" s="345"/>
      <c r="G81" s="61"/>
      <c r="H81" s="62"/>
      <c r="I81" s="368"/>
      <c r="J81" s="182"/>
      <c r="K81" s="193">
        <v>93</v>
      </c>
      <c r="L81" s="269">
        <f>J81+K81</f>
        <v>93</v>
      </c>
      <c r="M81" s="193"/>
      <c r="N81" s="269">
        <f>L81+M81</f>
        <v>93</v>
      </c>
      <c r="O81" s="193"/>
      <c r="P81" s="269">
        <f>N81+O81</f>
        <v>93</v>
      </c>
      <c r="Q81" s="193"/>
      <c r="R81" s="269">
        <f>P81+Q81</f>
        <v>93</v>
      </c>
      <c r="S81" s="193"/>
      <c r="T81" s="269">
        <f>R81+S81</f>
        <v>93</v>
      </c>
      <c r="U81" s="193"/>
      <c r="V81" s="269">
        <f>T81+U81</f>
        <v>93</v>
      </c>
      <c r="W81" s="383">
        <v>600</v>
      </c>
      <c r="X81" s="269">
        <f>V81+W81</f>
        <v>693</v>
      </c>
      <c r="Y81" s="452"/>
      <c r="Z81" s="269">
        <f>X81+Y81</f>
        <v>693</v>
      </c>
      <c r="AA81" s="436"/>
      <c r="AB81" s="269">
        <f>Z81+AA81</f>
        <v>693</v>
      </c>
      <c r="AC81" s="481">
        <v>87</v>
      </c>
      <c r="AD81" s="269">
        <f>AB81+AC81</f>
        <v>780</v>
      </c>
      <c r="BN81" s="313"/>
      <c r="BO81" s="313"/>
    </row>
    <row r="82" spans="1:30" ht="16.5" customHeight="1">
      <c r="A82" s="106"/>
      <c r="B82" s="59"/>
      <c r="C82" s="59">
        <v>6351</v>
      </c>
      <c r="D82" s="265" t="s">
        <v>118</v>
      </c>
      <c r="E82" s="428" t="s">
        <v>159</v>
      </c>
      <c r="F82" s="347"/>
      <c r="G82" s="108"/>
      <c r="H82" s="109"/>
      <c r="I82" s="326"/>
      <c r="J82" s="143"/>
      <c r="K82" s="111"/>
      <c r="L82" s="269">
        <f>J82+K82</f>
        <v>0</v>
      </c>
      <c r="M82" s="111">
        <v>2100</v>
      </c>
      <c r="N82" s="269">
        <f>L82+M82</f>
        <v>2100</v>
      </c>
      <c r="O82" s="111"/>
      <c r="P82" s="269">
        <f>N82+O82</f>
        <v>2100</v>
      </c>
      <c r="Q82" s="111">
        <v>800</v>
      </c>
      <c r="R82" s="269">
        <f>P82+Q82</f>
        <v>2900</v>
      </c>
      <c r="S82" s="111"/>
      <c r="T82" s="269">
        <f>R82+S82</f>
        <v>2900</v>
      </c>
      <c r="U82" s="111"/>
      <c r="V82" s="269">
        <f>T82+U82</f>
        <v>2900</v>
      </c>
      <c r="W82" s="383">
        <v>-600</v>
      </c>
      <c r="X82" s="269">
        <f>V82+W82</f>
        <v>2300</v>
      </c>
      <c r="Y82" s="452"/>
      <c r="Z82" s="269">
        <f>X82+Y82</f>
        <v>2300</v>
      </c>
      <c r="AA82" s="436"/>
      <c r="AB82" s="269">
        <f>Z82+AA82</f>
        <v>2300</v>
      </c>
      <c r="AC82" s="481">
        <v>-380</v>
      </c>
      <c r="AD82" s="269">
        <f>AB82+AC82</f>
        <v>1920</v>
      </c>
    </row>
    <row r="83" spans="1:30" ht="16.5" customHeight="1">
      <c r="A83" s="106"/>
      <c r="B83" s="59"/>
      <c r="C83" s="59">
        <v>6351</v>
      </c>
      <c r="D83" s="389" t="s">
        <v>215</v>
      </c>
      <c r="E83" s="428" t="s">
        <v>212</v>
      </c>
      <c r="F83" s="347"/>
      <c r="G83" s="108"/>
      <c r="H83" s="109"/>
      <c r="I83" s="326"/>
      <c r="J83" s="143"/>
      <c r="K83" s="111"/>
      <c r="L83" s="269"/>
      <c r="M83" s="111"/>
      <c r="N83" s="269"/>
      <c r="O83" s="111"/>
      <c r="P83" s="269"/>
      <c r="Q83" s="111"/>
      <c r="R83" s="269"/>
      <c r="S83" s="111"/>
      <c r="T83" s="269"/>
      <c r="U83" s="111"/>
      <c r="V83" s="269"/>
      <c r="W83" s="383"/>
      <c r="X83" s="269"/>
      <c r="Y83" s="483"/>
      <c r="Z83" s="269"/>
      <c r="AA83" s="484"/>
      <c r="AB83" s="269"/>
      <c r="AC83" s="485">
        <v>293</v>
      </c>
      <c r="AD83" s="269">
        <f>AB83+AC83</f>
        <v>293</v>
      </c>
    </row>
    <row r="84" spans="1:67" ht="12.75" customHeight="1">
      <c r="A84" s="488"/>
      <c r="B84" s="91"/>
      <c r="C84" s="91">
        <v>5331</v>
      </c>
      <c r="D84" s="92"/>
      <c r="E84" s="348" t="s">
        <v>37</v>
      </c>
      <c r="F84" s="348"/>
      <c r="G84" s="93"/>
      <c r="H84" s="94"/>
      <c r="I84" s="369"/>
      <c r="J84" s="95"/>
      <c r="K84" s="317">
        <v>93</v>
      </c>
      <c r="L84" s="316">
        <f>J84+K84</f>
        <v>93</v>
      </c>
      <c r="M84" s="317"/>
      <c r="N84" s="316">
        <f>L84+M84</f>
        <v>93</v>
      </c>
      <c r="O84" s="317"/>
      <c r="P84" s="316">
        <f>N84+O84</f>
        <v>93</v>
      </c>
      <c r="Q84" s="317"/>
      <c r="R84" s="316">
        <f>P84+Q84</f>
        <v>93</v>
      </c>
      <c r="S84" s="317"/>
      <c r="T84" s="316">
        <f>R84+S84</f>
        <v>93</v>
      </c>
      <c r="U84" s="317"/>
      <c r="V84" s="316">
        <f>T84+U84</f>
        <v>93</v>
      </c>
      <c r="W84" s="317">
        <v>600</v>
      </c>
      <c r="X84" s="316">
        <f>V84+W84</f>
        <v>693</v>
      </c>
      <c r="Y84" s="482"/>
      <c r="Z84" s="373">
        <f>X84+Y84</f>
        <v>693</v>
      </c>
      <c r="AA84" s="382"/>
      <c r="AB84" s="373">
        <f>Z84+AA84</f>
        <v>693</v>
      </c>
      <c r="AC84" s="382">
        <v>87</v>
      </c>
      <c r="AD84" s="373">
        <f>AB84+AC84</f>
        <v>780</v>
      </c>
      <c r="BN84" s="313"/>
      <c r="BO84" s="313"/>
    </row>
    <row r="85" spans="1:67" ht="12.75" customHeight="1" thickBot="1">
      <c r="A85" s="489"/>
      <c r="B85" s="66"/>
      <c r="C85" s="66">
        <v>6351</v>
      </c>
      <c r="D85" s="67"/>
      <c r="E85" s="346" t="s">
        <v>20</v>
      </c>
      <c r="F85" s="349"/>
      <c r="G85" s="68"/>
      <c r="H85" s="69"/>
      <c r="I85" s="370"/>
      <c r="J85" s="70"/>
      <c r="K85" s="310"/>
      <c r="L85" s="288">
        <f>J85+K85</f>
        <v>0</v>
      </c>
      <c r="M85" s="310">
        <v>2100</v>
      </c>
      <c r="N85" s="288">
        <f>L85+M85</f>
        <v>2100</v>
      </c>
      <c r="O85" s="310"/>
      <c r="P85" s="288">
        <f>N85+O85</f>
        <v>2100</v>
      </c>
      <c r="Q85" s="310">
        <v>800</v>
      </c>
      <c r="R85" s="288">
        <f>P85+Q85</f>
        <v>2900</v>
      </c>
      <c r="S85" s="310"/>
      <c r="T85" s="288">
        <f>R85+S85</f>
        <v>2900</v>
      </c>
      <c r="U85" s="310"/>
      <c r="V85" s="288">
        <f>T85+U85</f>
        <v>2900</v>
      </c>
      <c r="W85" s="310">
        <v>-600</v>
      </c>
      <c r="X85" s="288">
        <f>V85+W85</f>
        <v>2300</v>
      </c>
      <c r="Y85" s="451"/>
      <c r="Z85" s="272">
        <f>X85+Y85</f>
        <v>2300</v>
      </c>
      <c r="AA85" s="208"/>
      <c r="AB85" s="272">
        <f>Z85+AA85</f>
        <v>2300</v>
      </c>
      <c r="AC85" s="208">
        <f>AC83+AC82</f>
        <v>-87</v>
      </c>
      <c r="AD85" s="272">
        <f>AB85+AC85</f>
        <v>2213</v>
      </c>
      <c r="BN85" s="313"/>
      <c r="BO85" s="313"/>
    </row>
    <row r="86" spans="1:69" ht="27" customHeight="1">
      <c r="A86" s="49">
        <v>18</v>
      </c>
      <c r="B86" s="50">
        <v>3123</v>
      </c>
      <c r="C86" s="72"/>
      <c r="D86" s="52"/>
      <c r="E86" s="235" t="s">
        <v>56</v>
      </c>
      <c r="F86" s="226"/>
      <c r="G86" s="73"/>
      <c r="H86" s="54"/>
      <c r="I86" s="54"/>
      <c r="J86" s="55"/>
      <c r="K86" s="56"/>
      <c r="L86" s="191"/>
      <c r="M86" s="56"/>
      <c r="N86" s="191"/>
      <c r="O86" s="56"/>
      <c r="P86" s="191"/>
      <c r="Q86" s="56"/>
      <c r="R86" s="191"/>
      <c r="S86" s="56"/>
      <c r="T86" s="191"/>
      <c r="U86" s="56"/>
      <c r="V86" s="191"/>
      <c r="W86" s="415"/>
      <c r="X86" s="191"/>
      <c r="Y86" s="415"/>
      <c r="Z86" s="191"/>
      <c r="AA86" s="415"/>
      <c r="AB86" s="191"/>
      <c r="AC86" s="415"/>
      <c r="AD86" s="191"/>
      <c r="BP86" s="313"/>
      <c r="BQ86" s="313"/>
    </row>
    <row r="87" spans="1:69" ht="12.75" customHeight="1">
      <c r="A87" s="57"/>
      <c r="B87" s="58"/>
      <c r="C87" s="59">
        <v>6351</v>
      </c>
      <c r="D87" s="60" t="s">
        <v>96</v>
      </c>
      <c r="E87" s="233" t="s">
        <v>57</v>
      </c>
      <c r="F87" s="224"/>
      <c r="G87" s="61"/>
      <c r="H87" s="62"/>
      <c r="I87" s="282" t="s">
        <v>85</v>
      </c>
      <c r="J87" s="182">
        <v>1500</v>
      </c>
      <c r="K87" s="63"/>
      <c r="L87" s="269">
        <f>J87+K87</f>
        <v>1500</v>
      </c>
      <c r="M87" s="63"/>
      <c r="N87" s="269">
        <f>L87+M87</f>
        <v>1500</v>
      </c>
      <c r="O87" s="63"/>
      <c r="P87" s="269">
        <f>N87+O87</f>
        <v>1500</v>
      </c>
      <c r="Q87" s="63"/>
      <c r="R87" s="269">
        <f>P87+Q87</f>
        <v>1500</v>
      </c>
      <c r="S87" s="63"/>
      <c r="T87" s="269">
        <f>R87+S87</f>
        <v>1500</v>
      </c>
      <c r="U87" s="63"/>
      <c r="V87" s="269">
        <f>T87+U87</f>
        <v>1500</v>
      </c>
      <c r="W87" s="63"/>
      <c r="X87" s="269">
        <f>V87+W87</f>
        <v>1500</v>
      </c>
      <c r="Y87" s="454"/>
      <c r="Z87" s="269">
        <f>X87+Y87</f>
        <v>1500</v>
      </c>
      <c r="AA87" s="63"/>
      <c r="AB87" s="269">
        <f>Z87+AA87</f>
        <v>1500</v>
      </c>
      <c r="AC87" s="63"/>
      <c r="AD87" s="269">
        <f>AB87+AC87</f>
        <v>1500</v>
      </c>
      <c r="BP87" s="313"/>
      <c r="BQ87" s="313"/>
    </row>
    <row r="88" spans="1:69" ht="12.75" customHeight="1" thickBot="1">
      <c r="A88" s="74"/>
      <c r="B88" s="75"/>
      <c r="C88" s="76">
        <v>6351</v>
      </c>
      <c r="D88" s="77"/>
      <c r="E88" s="234" t="s">
        <v>20</v>
      </c>
      <c r="F88" s="227"/>
      <c r="G88" s="78"/>
      <c r="H88" s="79"/>
      <c r="I88" s="79"/>
      <c r="J88" s="80">
        <v>1500</v>
      </c>
      <c r="K88" s="71"/>
      <c r="L88" s="288">
        <f>J88+K88</f>
        <v>1500</v>
      </c>
      <c r="M88" s="71"/>
      <c r="N88" s="288">
        <f>L88+M88</f>
        <v>1500</v>
      </c>
      <c r="O88" s="71"/>
      <c r="P88" s="288">
        <f>N88+O88</f>
        <v>1500</v>
      </c>
      <c r="Q88" s="71"/>
      <c r="R88" s="288">
        <f>P88+Q88</f>
        <v>1500</v>
      </c>
      <c r="S88" s="71"/>
      <c r="T88" s="288">
        <f>R88+S88</f>
        <v>1500</v>
      </c>
      <c r="U88" s="71"/>
      <c r="V88" s="288">
        <f>T88+U88</f>
        <v>1500</v>
      </c>
      <c r="W88" s="71"/>
      <c r="X88" s="288">
        <f>V88+W88</f>
        <v>1500</v>
      </c>
      <c r="Y88" s="455"/>
      <c r="Z88" s="272">
        <f>X88+Y88</f>
        <v>1500</v>
      </c>
      <c r="AA88" s="71"/>
      <c r="AB88" s="272">
        <f>Z88+AA88</f>
        <v>1500</v>
      </c>
      <c r="AC88" s="71"/>
      <c r="AD88" s="272">
        <f>AB88+AC88</f>
        <v>1500</v>
      </c>
      <c r="BP88" s="313"/>
      <c r="BQ88" s="313"/>
    </row>
    <row r="89" spans="1:30" ht="24.75" customHeight="1">
      <c r="A89" s="118">
        <v>21</v>
      </c>
      <c r="B89" s="118">
        <v>3114</v>
      </c>
      <c r="C89" s="119"/>
      <c r="D89" s="82"/>
      <c r="E89" s="350" t="s">
        <v>125</v>
      </c>
      <c r="F89" s="351"/>
      <c r="G89" s="134"/>
      <c r="H89" s="135"/>
      <c r="I89" s="325"/>
      <c r="J89" s="136"/>
      <c r="K89" s="207"/>
      <c r="L89" s="204"/>
      <c r="M89" s="207"/>
      <c r="N89" s="204"/>
      <c r="O89" s="207"/>
      <c r="P89" s="204"/>
      <c r="Q89" s="207"/>
      <c r="R89" s="204"/>
      <c r="S89" s="207"/>
      <c r="T89" s="204"/>
      <c r="U89" s="207"/>
      <c r="V89" s="204"/>
      <c r="W89" s="207"/>
      <c r="X89" s="204"/>
      <c r="Y89" s="449"/>
      <c r="Z89" s="204"/>
      <c r="AA89" s="207"/>
      <c r="AB89" s="204"/>
      <c r="AC89" s="207"/>
      <c r="AD89" s="204"/>
    </row>
    <row r="90" spans="1:30" ht="16.5" customHeight="1">
      <c r="A90" s="106"/>
      <c r="B90" s="105"/>
      <c r="C90" s="59">
        <v>6351</v>
      </c>
      <c r="D90" s="265" t="s">
        <v>119</v>
      </c>
      <c r="E90" s="315" t="s">
        <v>102</v>
      </c>
      <c r="F90" s="347"/>
      <c r="G90" s="108"/>
      <c r="H90" s="109"/>
      <c r="I90" s="326"/>
      <c r="J90" s="143"/>
      <c r="K90" s="111"/>
      <c r="L90" s="269">
        <f>J90+K90</f>
        <v>0</v>
      </c>
      <c r="M90" s="111">
        <v>900</v>
      </c>
      <c r="N90" s="269">
        <f>L90+M90</f>
        <v>900</v>
      </c>
      <c r="O90" s="111"/>
      <c r="P90" s="269">
        <f>N90+O90</f>
        <v>900</v>
      </c>
      <c r="Q90" s="111"/>
      <c r="R90" s="269">
        <f>P90+Q90</f>
        <v>900</v>
      </c>
      <c r="S90" s="111"/>
      <c r="T90" s="269">
        <f>R90+S90</f>
        <v>900</v>
      </c>
      <c r="U90" s="111"/>
      <c r="V90" s="269">
        <f>T90+U90</f>
        <v>900</v>
      </c>
      <c r="W90" s="111"/>
      <c r="X90" s="269">
        <f>V90+W90</f>
        <v>900</v>
      </c>
      <c r="Y90" s="450"/>
      <c r="Z90" s="269">
        <f>X90+Y90</f>
        <v>900</v>
      </c>
      <c r="AA90" s="111"/>
      <c r="AB90" s="269">
        <f>Z90+AA90</f>
        <v>900</v>
      </c>
      <c r="AC90" s="111"/>
      <c r="AD90" s="269">
        <f>AB90+AC90</f>
        <v>900</v>
      </c>
    </row>
    <row r="91" spans="1:30" ht="13.5" customHeight="1" thickBot="1">
      <c r="A91" s="113"/>
      <c r="B91" s="112"/>
      <c r="C91" s="76">
        <v>6351</v>
      </c>
      <c r="D91" s="75"/>
      <c r="E91" s="31" t="s">
        <v>20</v>
      </c>
      <c r="F91" s="352"/>
      <c r="G91" s="114"/>
      <c r="H91" s="137"/>
      <c r="I91" s="327"/>
      <c r="J91" s="138"/>
      <c r="K91" s="208"/>
      <c r="L91" s="288">
        <f>J91+K91</f>
        <v>0</v>
      </c>
      <c r="M91" s="208">
        <v>900</v>
      </c>
      <c r="N91" s="288">
        <f>L91+M91</f>
        <v>900</v>
      </c>
      <c r="O91" s="208"/>
      <c r="P91" s="288">
        <f>N91+O91</f>
        <v>900</v>
      </c>
      <c r="Q91" s="208"/>
      <c r="R91" s="288">
        <f>P91+Q91</f>
        <v>900</v>
      </c>
      <c r="S91" s="208"/>
      <c r="T91" s="288">
        <f>R91+S91</f>
        <v>900</v>
      </c>
      <c r="U91" s="208"/>
      <c r="V91" s="288">
        <f>T91+U91</f>
        <v>900</v>
      </c>
      <c r="W91" s="208"/>
      <c r="X91" s="288">
        <f>V91+W91</f>
        <v>900</v>
      </c>
      <c r="Y91" s="451"/>
      <c r="Z91" s="288">
        <f>X91+Y91</f>
        <v>900</v>
      </c>
      <c r="AA91" s="117"/>
      <c r="AB91" s="288">
        <f>Z91+AA91</f>
        <v>900</v>
      </c>
      <c r="AC91" s="117"/>
      <c r="AD91" s="288">
        <f>AB91+AC91</f>
        <v>900</v>
      </c>
    </row>
    <row r="92" spans="1:69" ht="25.5" customHeight="1">
      <c r="A92" s="81">
        <v>22</v>
      </c>
      <c r="B92" s="82">
        <v>4322</v>
      </c>
      <c r="C92" s="83"/>
      <c r="D92" s="84"/>
      <c r="E92" s="236" t="s">
        <v>58</v>
      </c>
      <c r="F92" s="228"/>
      <c r="G92" s="85"/>
      <c r="H92" s="86"/>
      <c r="I92" s="86"/>
      <c r="J92" s="87"/>
      <c r="K92" s="88"/>
      <c r="L92" s="195"/>
      <c r="M92" s="88"/>
      <c r="N92" s="195"/>
      <c r="O92" s="88"/>
      <c r="P92" s="195"/>
      <c r="Q92" s="88"/>
      <c r="R92" s="195"/>
      <c r="S92" s="88"/>
      <c r="T92" s="195"/>
      <c r="U92" s="88"/>
      <c r="V92" s="195"/>
      <c r="W92" s="88"/>
      <c r="X92" s="195"/>
      <c r="Y92" s="456"/>
      <c r="Z92" s="195"/>
      <c r="AA92" s="88"/>
      <c r="AB92" s="195"/>
      <c r="AC92" s="88"/>
      <c r="AD92" s="195"/>
      <c r="BP92" s="313"/>
      <c r="BQ92" s="313"/>
    </row>
    <row r="93" spans="1:69" ht="12.75" customHeight="1">
      <c r="A93" s="57"/>
      <c r="B93" s="58"/>
      <c r="C93" s="59">
        <v>6121</v>
      </c>
      <c r="D93" s="60"/>
      <c r="E93" s="233" t="s">
        <v>98</v>
      </c>
      <c r="F93" s="224"/>
      <c r="G93" s="61"/>
      <c r="H93" s="62"/>
      <c r="I93" s="62"/>
      <c r="J93" s="182">
        <v>500</v>
      </c>
      <c r="K93" s="63"/>
      <c r="L93" s="269">
        <f>J93+K93</f>
        <v>500</v>
      </c>
      <c r="M93" s="63"/>
      <c r="N93" s="269">
        <f>L93+M93</f>
        <v>500</v>
      </c>
      <c r="O93" s="63"/>
      <c r="P93" s="269">
        <f>N93+O93</f>
        <v>500</v>
      </c>
      <c r="Q93" s="63"/>
      <c r="R93" s="269">
        <f>P93+Q93</f>
        <v>500</v>
      </c>
      <c r="S93" s="63"/>
      <c r="T93" s="269">
        <f>R93+S93</f>
        <v>500</v>
      </c>
      <c r="U93" s="63"/>
      <c r="V93" s="269">
        <f>T93+U93</f>
        <v>500</v>
      </c>
      <c r="W93" s="63"/>
      <c r="X93" s="269">
        <f>V93+W93</f>
        <v>500</v>
      </c>
      <c r="Y93" s="454"/>
      <c r="Z93" s="269">
        <f>X93+Y93</f>
        <v>500</v>
      </c>
      <c r="AA93" s="63"/>
      <c r="AB93" s="269">
        <f>Z93+AA93</f>
        <v>500</v>
      </c>
      <c r="AC93" s="63"/>
      <c r="AD93" s="269">
        <f>AB93+AC93</f>
        <v>500</v>
      </c>
      <c r="BP93" s="313"/>
      <c r="BQ93" s="313"/>
    </row>
    <row r="94" spans="1:69" ht="12.75" customHeight="1">
      <c r="A94" s="89"/>
      <c r="B94" s="90"/>
      <c r="C94" s="91">
        <v>6121</v>
      </c>
      <c r="D94" s="92"/>
      <c r="E94" s="260" t="s">
        <v>41</v>
      </c>
      <c r="F94" s="229"/>
      <c r="G94" s="93"/>
      <c r="H94" s="94"/>
      <c r="I94" s="94"/>
      <c r="J94" s="95">
        <v>500</v>
      </c>
      <c r="K94" s="96"/>
      <c r="L94" s="272">
        <f>J94+K94</f>
        <v>500</v>
      </c>
      <c r="M94" s="96"/>
      <c r="N94" s="272">
        <f>L94+M94</f>
        <v>500</v>
      </c>
      <c r="O94" s="96"/>
      <c r="P94" s="272">
        <f>N94+O94</f>
        <v>500</v>
      </c>
      <c r="Q94" s="96"/>
      <c r="R94" s="272">
        <f>P94+Q94</f>
        <v>500</v>
      </c>
      <c r="S94" s="96"/>
      <c r="T94" s="272">
        <f>R94+S94</f>
        <v>500</v>
      </c>
      <c r="U94" s="96"/>
      <c r="V94" s="272">
        <f>T94+U94</f>
        <v>500</v>
      </c>
      <c r="W94" s="96"/>
      <c r="X94" s="272">
        <f>V94+W94</f>
        <v>500</v>
      </c>
      <c r="Y94" s="457"/>
      <c r="Z94" s="272">
        <f>X94+Y94</f>
        <v>500</v>
      </c>
      <c r="AA94" s="96"/>
      <c r="AB94" s="272">
        <f>Z94+AA94</f>
        <v>500</v>
      </c>
      <c r="AC94" s="96"/>
      <c r="AD94" s="272">
        <f>AB94+AC94</f>
        <v>500</v>
      </c>
      <c r="BP94" s="313"/>
      <c r="BQ94" s="313"/>
    </row>
    <row r="95" spans="1:69" ht="12.75" customHeight="1">
      <c r="A95" s="57"/>
      <c r="B95" s="58"/>
      <c r="C95" s="59">
        <v>6130</v>
      </c>
      <c r="D95" s="60"/>
      <c r="E95" s="233" t="s">
        <v>97</v>
      </c>
      <c r="F95" s="230"/>
      <c r="G95" s="97"/>
      <c r="H95" s="62"/>
      <c r="I95" s="62"/>
      <c r="J95" s="182">
        <v>250</v>
      </c>
      <c r="K95" s="63"/>
      <c r="L95" s="269">
        <f>J95+K95</f>
        <v>250</v>
      </c>
      <c r="M95" s="63"/>
      <c r="N95" s="269">
        <f>L95+M95</f>
        <v>250</v>
      </c>
      <c r="O95" s="63"/>
      <c r="P95" s="269">
        <f>N95+O95</f>
        <v>250</v>
      </c>
      <c r="Q95" s="63"/>
      <c r="R95" s="269">
        <f>P95+Q95</f>
        <v>250</v>
      </c>
      <c r="S95" s="63"/>
      <c r="T95" s="269">
        <f>R95+S95</f>
        <v>250</v>
      </c>
      <c r="U95" s="63"/>
      <c r="V95" s="269">
        <f>T95+U95</f>
        <v>250</v>
      </c>
      <c r="W95" s="63"/>
      <c r="X95" s="269">
        <f>V95+W95</f>
        <v>250</v>
      </c>
      <c r="Y95" s="454"/>
      <c r="Z95" s="269">
        <f>X95+Y95</f>
        <v>250</v>
      </c>
      <c r="AA95" s="63"/>
      <c r="AB95" s="269">
        <f>Z95+AA95</f>
        <v>250</v>
      </c>
      <c r="AC95" s="63"/>
      <c r="AD95" s="269">
        <f>AB95+AC95</f>
        <v>250</v>
      </c>
      <c r="BP95" s="313"/>
      <c r="BQ95" s="313"/>
    </row>
    <row r="96" spans="1:69" ht="12.75" customHeight="1" thickBot="1">
      <c r="A96" s="74"/>
      <c r="B96" s="90"/>
      <c r="C96" s="76">
        <v>6130</v>
      </c>
      <c r="D96" s="92"/>
      <c r="E96" s="261" t="s">
        <v>42</v>
      </c>
      <c r="F96" s="229"/>
      <c r="G96" s="93"/>
      <c r="H96" s="94"/>
      <c r="I96" s="94"/>
      <c r="J96" s="95">
        <v>250</v>
      </c>
      <c r="K96" s="96"/>
      <c r="L96" s="272">
        <f>J96+K96</f>
        <v>250</v>
      </c>
      <c r="M96" s="96"/>
      <c r="N96" s="272">
        <f>L96+M96</f>
        <v>250</v>
      </c>
      <c r="O96" s="96"/>
      <c r="P96" s="272">
        <f>N96+O96</f>
        <v>250</v>
      </c>
      <c r="Q96" s="96"/>
      <c r="R96" s="272">
        <f>P96+Q96</f>
        <v>250</v>
      </c>
      <c r="S96" s="96"/>
      <c r="T96" s="272">
        <f>R96+S96</f>
        <v>250</v>
      </c>
      <c r="U96" s="96"/>
      <c r="V96" s="272">
        <f>T96+U96</f>
        <v>250</v>
      </c>
      <c r="W96" s="96"/>
      <c r="X96" s="272">
        <f>V96+W96</f>
        <v>250</v>
      </c>
      <c r="Y96" s="457"/>
      <c r="Z96" s="272">
        <f>X96+Y96</f>
        <v>250</v>
      </c>
      <c r="AA96" s="96"/>
      <c r="AB96" s="272">
        <f>Z96+AA96</f>
        <v>250</v>
      </c>
      <c r="AC96" s="96"/>
      <c r="AD96" s="272">
        <f>AB96+AC96</f>
        <v>250</v>
      </c>
      <c r="BP96" s="313"/>
      <c r="BQ96" s="313"/>
    </row>
    <row r="97" spans="1:30" s="384" customFormat="1" ht="18.75" customHeight="1">
      <c r="A97" s="495">
        <v>38</v>
      </c>
      <c r="B97" s="495">
        <v>3121</v>
      </c>
      <c r="C97" s="496"/>
      <c r="D97" s="497"/>
      <c r="E97" s="525" t="s">
        <v>168</v>
      </c>
      <c r="F97" s="498"/>
      <c r="G97" s="499"/>
      <c r="H97" s="500"/>
      <c r="I97" s="500"/>
      <c r="J97" s="501"/>
      <c r="K97" s="391"/>
      <c r="L97" s="490"/>
      <c r="M97" s="391"/>
      <c r="N97" s="490"/>
      <c r="O97" s="391"/>
      <c r="P97" s="490"/>
      <c r="Q97" s="391"/>
      <c r="R97" s="490"/>
      <c r="S97" s="391"/>
      <c r="T97" s="490"/>
      <c r="U97" s="391"/>
      <c r="V97" s="490"/>
      <c r="W97" s="391"/>
      <c r="X97" s="490"/>
      <c r="Y97" s="391"/>
      <c r="Z97" s="503"/>
      <c r="AA97" s="391"/>
      <c r="AB97" s="502"/>
      <c r="AC97" s="391"/>
      <c r="AD97" s="502"/>
    </row>
    <row r="98" spans="1:30" s="384" customFormat="1" ht="14.25" customHeight="1">
      <c r="A98" s="504"/>
      <c r="B98" s="505"/>
      <c r="C98" s="413">
        <v>5331</v>
      </c>
      <c r="D98" s="328" t="s">
        <v>167</v>
      </c>
      <c r="E98" s="387" t="s">
        <v>169</v>
      </c>
      <c r="F98" s="506"/>
      <c r="G98" s="507"/>
      <c r="H98" s="508"/>
      <c r="I98" s="508"/>
      <c r="J98" s="509"/>
      <c r="K98" s="393"/>
      <c r="L98" s="491"/>
      <c r="M98" s="393"/>
      <c r="N98" s="491"/>
      <c r="O98" s="393"/>
      <c r="P98" s="491"/>
      <c r="Q98" s="393"/>
      <c r="R98" s="491"/>
      <c r="S98" s="393"/>
      <c r="T98" s="491"/>
      <c r="U98" s="206">
        <v>50</v>
      </c>
      <c r="V98" s="492">
        <f>T98+U98</f>
        <v>50</v>
      </c>
      <c r="W98" s="206"/>
      <c r="X98" s="492">
        <f>V98+W98</f>
        <v>50</v>
      </c>
      <c r="Y98" s="393"/>
      <c r="Z98" s="510">
        <f>X98+Y98</f>
        <v>50</v>
      </c>
      <c r="AA98" s="206"/>
      <c r="AB98" s="510">
        <f>Z98+AA98</f>
        <v>50</v>
      </c>
      <c r="AC98" s="206"/>
      <c r="AD98" s="510">
        <f>AB98+AC98</f>
        <v>50</v>
      </c>
    </row>
    <row r="99" spans="1:32" s="384" customFormat="1" ht="14.25" customHeight="1">
      <c r="A99" s="511"/>
      <c r="B99" s="505"/>
      <c r="C99" s="512">
        <v>5331</v>
      </c>
      <c r="D99" s="389" t="s">
        <v>216</v>
      </c>
      <c r="E99" s="387" t="s">
        <v>217</v>
      </c>
      <c r="F99" s="506"/>
      <c r="G99" s="507"/>
      <c r="H99" s="508"/>
      <c r="I99" s="508"/>
      <c r="J99" s="509"/>
      <c r="K99" s="393"/>
      <c r="L99" s="491"/>
      <c r="M99" s="393"/>
      <c r="N99" s="491"/>
      <c r="O99" s="393"/>
      <c r="P99" s="491"/>
      <c r="Q99" s="393"/>
      <c r="R99" s="491"/>
      <c r="S99" s="393"/>
      <c r="T99" s="491"/>
      <c r="U99" s="206"/>
      <c r="V99" s="492"/>
      <c r="W99" s="206"/>
      <c r="X99" s="492"/>
      <c r="Y99" s="393"/>
      <c r="Z99" s="510"/>
      <c r="AA99" s="206"/>
      <c r="AB99" s="510"/>
      <c r="AC99" s="206">
        <v>70</v>
      </c>
      <c r="AD99" s="510">
        <f>AB99+AC99</f>
        <v>70</v>
      </c>
      <c r="AE99" s="513"/>
      <c r="AF99" s="513"/>
    </row>
    <row r="100" spans="1:30" s="384" customFormat="1" ht="13.5" customHeight="1" thickBot="1">
      <c r="A100" s="514"/>
      <c r="B100" s="515"/>
      <c r="C100" s="412">
        <v>5331</v>
      </c>
      <c r="D100" s="516"/>
      <c r="E100" s="435" t="s">
        <v>37</v>
      </c>
      <c r="F100" s="517"/>
      <c r="G100" s="518"/>
      <c r="H100" s="519"/>
      <c r="I100" s="519"/>
      <c r="J100" s="520"/>
      <c r="K100" s="451"/>
      <c r="L100" s="493"/>
      <c r="M100" s="451"/>
      <c r="N100" s="493"/>
      <c r="O100" s="451"/>
      <c r="P100" s="493"/>
      <c r="Q100" s="451"/>
      <c r="R100" s="493"/>
      <c r="S100" s="451"/>
      <c r="T100" s="493"/>
      <c r="U100" s="208">
        <v>50</v>
      </c>
      <c r="V100" s="494">
        <f>T100+U100</f>
        <v>50</v>
      </c>
      <c r="W100" s="208"/>
      <c r="X100" s="494">
        <f>V100+W100</f>
        <v>50</v>
      </c>
      <c r="Y100" s="451"/>
      <c r="Z100" s="521">
        <f>X100+Y100</f>
        <v>50</v>
      </c>
      <c r="AA100" s="208"/>
      <c r="AB100" s="521">
        <f>Z100+AA100</f>
        <v>50</v>
      </c>
      <c r="AC100" s="208">
        <v>70</v>
      </c>
      <c r="AD100" s="522">
        <f>AB100+AC100</f>
        <v>120</v>
      </c>
    </row>
    <row r="101" spans="1:69" ht="26.25" customHeight="1">
      <c r="A101" s="98">
        <v>39</v>
      </c>
      <c r="B101" s="98">
        <v>3121</v>
      </c>
      <c r="C101" s="51"/>
      <c r="D101" s="217"/>
      <c r="E101" s="237" t="s">
        <v>43</v>
      </c>
      <c r="F101" s="99"/>
      <c r="G101" s="100"/>
      <c r="H101" s="101"/>
      <c r="I101" s="101"/>
      <c r="J101" s="102"/>
      <c r="K101" s="104"/>
      <c r="L101" s="103"/>
      <c r="M101" s="104"/>
      <c r="N101" s="103"/>
      <c r="O101" s="104"/>
      <c r="P101" s="103"/>
      <c r="Q101" s="104"/>
      <c r="R101" s="103"/>
      <c r="S101" s="104"/>
      <c r="T101" s="103"/>
      <c r="U101" s="104"/>
      <c r="V101" s="103"/>
      <c r="W101" s="104"/>
      <c r="X101" s="103"/>
      <c r="Y101" s="458"/>
      <c r="Z101" s="459"/>
      <c r="AA101" s="104"/>
      <c r="AB101" s="103"/>
      <c r="AC101" s="104"/>
      <c r="AD101" s="103"/>
      <c r="BP101" s="313"/>
      <c r="BQ101" s="313"/>
    </row>
    <row r="102" spans="1:69" ht="12.75" customHeight="1">
      <c r="A102" s="105"/>
      <c r="B102" s="106"/>
      <c r="C102" s="59">
        <v>6351</v>
      </c>
      <c r="D102" s="60" t="s">
        <v>59</v>
      </c>
      <c r="E102" s="233" t="s">
        <v>60</v>
      </c>
      <c r="F102" s="107"/>
      <c r="G102" s="108"/>
      <c r="H102" s="109"/>
      <c r="I102" s="281" t="s">
        <v>85</v>
      </c>
      <c r="J102" s="110">
        <v>3000</v>
      </c>
      <c r="K102" s="111"/>
      <c r="L102" s="269">
        <f>J102+K102</f>
        <v>3000</v>
      </c>
      <c r="M102" s="111"/>
      <c r="N102" s="269">
        <f>L102+M102</f>
        <v>3000</v>
      </c>
      <c r="O102" s="111"/>
      <c r="P102" s="269">
        <f>N102+O102</f>
        <v>3000</v>
      </c>
      <c r="Q102" s="111"/>
      <c r="R102" s="269">
        <f>P102+Q102</f>
        <v>3000</v>
      </c>
      <c r="S102" s="111"/>
      <c r="T102" s="269">
        <f>R102+S102</f>
        <v>3000</v>
      </c>
      <c r="U102" s="111"/>
      <c r="V102" s="269">
        <f>T102+U102</f>
        <v>3000</v>
      </c>
      <c r="W102" s="111"/>
      <c r="X102" s="269">
        <f>V102+W102</f>
        <v>3000</v>
      </c>
      <c r="Y102" s="111"/>
      <c r="Z102" s="269">
        <f>X102+Y102</f>
        <v>3000</v>
      </c>
      <c r="AA102" s="111"/>
      <c r="AB102" s="269">
        <f>Z102+AA102</f>
        <v>3000</v>
      </c>
      <c r="AC102" s="111"/>
      <c r="AD102" s="269">
        <f>AB102+AC102</f>
        <v>3000</v>
      </c>
      <c r="BP102" s="313"/>
      <c r="BQ102" s="313"/>
    </row>
    <row r="103" spans="1:30" ht="16.5" customHeight="1">
      <c r="A103" s="106"/>
      <c r="B103" s="105"/>
      <c r="C103" s="59">
        <v>6351</v>
      </c>
      <c r="D103" s="328" t="s">
        <v>59</v>
      </c>
      <c r="E103" s="233" t="s">
        <v>60</v>
      </c>
      <c r="F103" s="107"/>
      <c r="G103" s="108"/>
      <c r="H103" s="109"/>
      <c r="I103" s="326"/>
      <c r="J103" s="143"/>
      <c r="K103" s="111"/>
      <c r="L103" s="269">
        <f>J103+K103</f>
        <v>0</v>
      </c>
      <c r="M103" s="111">
        <v>2200</v>
      </c>
      <c r="N103" s="269">
        <f>L103+M103</f>
        <v>2200</v>
      </c>
      <c r="O103" s="111"/>
      <c r="P103" s="269">
        <f>N103+O103</f>
        <v>2200</v>
      </c>
      <c r="Q103" s="111"/>
      <c r="R103" s="269">
        <f>P103+Q103</f>
        <v>2200</v>
      </c>
      <c r="S103" s="111"/>
      <c r="T103" s="269">
        <f>R103+S103</f>
        <v>2200</v>
      </c>
      <c r="U103" s="111"/>
      <c r="V103" s="269">
        <f>T103+U103</f>
        <v>2200</v>
      </c>
      <c r="W103" s="111"/>
      <c r="X103" s="269">
        <f>V103+W103</f>
        <v>2200</v>
      </c>
      <c r="Y103" s="111"/>
      <c r="Z103" s="269">
        <f>X103+Y103</f>
        <v>2200</v>
      </c>
      <c r="AA103" s="111"/>
      <c r="AB103" s="269">
        <f>Z103+AA103</f>
        <v>2200</v>
      </c>
      <c r="AC103" s="111"/>
      <c r="AD103" s="269">
        <f>AB103+AC103</f>
        <v>2200</v>
      </c>
    </row>
    <row r="104" spans="1:69" ht="16.5" customHeight="1" thickBot="1">
      <c r="A104" s="112"/>
      <c r="B104" s="113"/>
      <c r="C104" s="76">
        <v>6351</v>
      </c>
      <c r="D104" s="77"/>
      <c r="E104" s="234" t="s">
        <v>20</v>
      </c>
      <c r="F104" s="13"/>
      <c r="G104" s="114"/>
      <c r="H104" s="115"/>
      <c r="I104" s="115"/>
      <c r="J104" s="116">
        <v>3000</v>
      </c>
      <c r="K104" s="117"/>
      <c r="L104" s="272">
        <f>J104+K104</f>
        <v>3000</v>
      </c>
      <c r="M104" s="117">
        <v>2200</v>
      </c>
      <c r="N104" s="272">
        <f>L104+M104</f>
        <v>5200</v>
      </c>
      <c r="O104" s="117"/>
      <c r="P104" s="272">
        <f>N104+O104</f>
        <v>5200</v>
      </c>
      <c r="Q104" s="117"/>
      <c r="R104" s="272">
        <f>P104+Q104</f>
        <v>5200</v>
      </c>
      <c r="S104" s="117"/>
      <c r="T104" s="272">
        <f>R104+S104</f>
        <v>5200</v>
      </c>
      <c r="U104" s="117"/>
      <c r="V104" s="272">
        <f>T104+U104</f>
        <v>5200</v>
      </c>
      <c r="W104" s="117"/>
      <c r="X104" s="272">
        <f>V104+W104</f>
        <v>5200</v>
      </c>
      <c r="Y104" s="117"/>
      <c r="Z104" s="272">
        <f>X104+Y104</f>
        <v>5200</v>
      </c>
      <c r="AA104" s="117"/>
      <c r="AB104" s="272">
        <f>Z104+AA104</f>
        <v>5200</v>
      </c>
      <c r="AC104" s="117"/>
      <c r="AD104" s="272">
        <f>AB104+AC104</f>
        <v>5200</v>
      </c>
      <c r="BP104" s="313"/>
      <c r="BQ104" s="313"/>
    </row>
    <row r="105" spans="1:69" ht="15.75" customHeight="1">
      <c r="A105" s="118">
        <v>40</v>
      </c>
      <c r="B105" s="118">
        <v>3121</v>
      </c>
      <c r="C105" s="119"/>
      <c r="D105" s="218"/>
      <c r="E105" s="237" t="s">
        <v>19</v>
      </c>
      <c r="F105" s="99"/>
      <c r="G105" s="100"/>
      <c r="H105" s="120"/>
      <c r="I105" s="120"/>
      <c r="J105" s="121"/>
      <c r="K105" s="205"/>
      <c r="L105" s="201"/>
      <c r="M105" s="205"/>
      <c r="N105" s="201"/>
      <c r="O105" s="205"/>
      <c r="P105" s="201"/>
      <c r="Q105" s="205"/>
      <c r="R105" s="201"/>
      <c r="S105" s="205"/>
      <c r="T105" s="201"/>
      <c r="U105" s="205"/>
      <c r="V105" s="201"/>
      <c r="W105" s="205"/>
      <c r="X105" s="201"/>
      <c r="Y105" s="205"/>
      <c r="Z105" s="201"/>
      <c r="AA105" s="205"/>
      <c r="AB105" s="201"/>
      <c r="AC105" s="205"/>
      <c r="AD105" s="201"/>
      <c r="BP105" s="313"/>
      <c r="BQ105" s="313"/>
    </row>
    <row r="106" spans="1:69" ht="14.25" customHeight="1">
      <c r="A106" s="122"/>
      <c r="B106" s="123"/>
      <c r="C106" s="124">
        <v>6351</v>
      </c>
      <c r="D106" s="60" t="s">
        <v>76</v>
      </c>
      <c r="E106" s="239" t="s">
        <v>160</v>
      </c>
      <c r="F106" s="125"/>
      <c r="G106" s="127"/>
      <c r="H106" s="128"/>
      <c r="I106" s="128"/>
      <c r="J106" s="183"/>
      <c r="K106" s="206">
        <v>1600</v>
      </c>
      <c r="L106" s="269">
        <f>J106+K106</f>
        <v>1600</v>
      </c>
      <c r="M106" s="206"/>
      <c r="N106" s="269">
        <f>L106+M106</f>
        <v>1600</v>
      </c>
      <c r="O106" s="206"/>
      <c r="P106" s="269">
        <f>N106+O106</f>
        <v>1600</v>
      </c>
      <c r="Q106" s="206"/>
      <c r="R106" s="269">
        <f>P106+Q106</f>
        <v>1600</v>
      </c>
      <c r="S106" s="206"/>
      <c r="T106" s="269">
        <f>R106+S106</f>
        <v>1600</v>
      </c>
      <c r="U106" s="206">
        <v>50</v>
      </c>
      <c r="V106" s="269">
        <f>T106+U106</f>
        <v>1650</v>
      </c>
      <c r="W106" s="206"/>
      <c r="X106" s="269">
        <f>V106+W106</f>
        <v>1650</v>
      </c>
      <c r="Y106" s="206"/>
      <c r="Z106" s="269">
        <f>X106+Y106</f>
        <v>1650</v>
      </c>
      <c r="AA106" s="206"/>
      <c r="AB106" s="269">
        <f>Z106+AA106</f>
        <v>1650</v>
      </c>
      <c r="AC106" s="206"/>
      <c r="AD106" s="269">
        <f>AB106+AC106</f>
        <v>1650</v>
      </c>
      <c r="BP106" s="313"/>
      <c r="BQ106" s="313"/>
    </row>
    <row r="107" spans="1:69" ht="13.5" customHeight="1" thickBot="1">
      <c r="A107" s="112"/>
      <c r="B107" s="113"/>
      <c r="C107" s="66">
        <v>6351</v>
      </c>
      <c r="D107" s="219"/>
      <c r="E107" s="240" t="s">
        <v>20</v>
      </c>
      <c r="F107" s="129"/>
      <c r="G107" s="130"/>
      <c r="H107" s="115"/>
      <c r="I107" s="115"/>
      <c r="J107" s="131"/>
      <c r="K107" s="311">
        <v>1600</v>
      </c>
      <c r="L107" s="272">
        <f>J107+K107</f>
        <v>1600</v>
      </c>
      <c r="M107" s="311"/>
      <c r="N107" s="272">
        <f>L107+M107</f>
        <v>1600</v>
      </c>
      <c r="O107" s="311"/>
      <c r="P107" s="272">
        <f>N107+O107</f>
        <v>1600</v>
      </c>
      <c r="Q107" s="311"/>
      <c r="R107" s="272">
        <f>P107+Q107</f>
        <v>1600</v>
      </c>
      <c r="S107" s="311"/>
      <c r="T107" s="272">
        <f>R107+S107</f>
        <v>1600</v>
      </c>
      <c r="U107" s="311">
        <v>50</v>
      </c>
      <c r="V107" s="272">
        <f>T107+U107</f>
        <v>1650</v>
      </c>
      <c r="W107" s="311"/>
      <c r="X107" s="272">
        <f>V107+W107</f>
        <v>1650</v>
      </c>
      <c r="Y107" s="311"/>
      <c r="Z107" s="272">
        <f>X107+Y107</f>
        <v>1650</v>
      </c>
      <c r="AA107" s="311"/>
      <c r="AB107" s="272">
        <f>Z107+AA107</f>
        <v>1650</v>
      </c>
      <c r="AC107" s="311"/>
      <c r="AD107" s="272">
        <f>AB107+AC107</f>
        <v>1650</v>
      </c>
      <c r="BP107" s="313"/>
      <c r="BQ107" s="313"/>
    </row>
    <row r="108" spans="1:69" ht="15.75" customHeight="1">
      <c r="A108" s="118">
        <v>41</v>
      </c>
      <c r="B108" s="118">
        <v>3122</v>
      </c>
      <c r="C108" s="119"/>
      <c r="D108" s="218"/>
      <c r="E108" s="237" t="s">
        <v>220</v>
      </c>
      <c r="F108" s="99"/>
      <c r="G108" s="100"/>
      <c r="H108" s="120"/>
      <c r="I108" s="120"/>
      <c r="J108" s="121"/>
      <c r="K108" s="205"/>
      <c r="L108" s="201"/>
      <c r="M108" s="205"/>
      <c r="N108" s="201"/>
      <c r="O108" s="205"/>
      <c r="P108" s="201"/>
      <c r="Q108" s="205"/>
      <c r="R108" s="201"/>
      <c r="S108" s="205"/>
      <c r="T108" s="201"/>
      <c r="U108" s="205"/>
      <c r="V108" s="201"/>
      <c r="W108" s="205"/>
      <c r="X108" s="201"/>
      <c r="Y108" s="205"/>
      <c r="Z108" s="201"/>
      <c r="AA108" s="205"/>
      <c r="AB108" s="201"/>
      <c r="AC108" s="205"/>
      <c r="AD108" s="201"/>
      <c r="BP108" s="313"/>
      <c r="BQ108" s="313"/>
    </row>
    <row r="109" spans="1:69" ht="14.25" customHeight="1">
      <c r="A109" s="122"/>
      <c r="B109" s="123"/>
      <c r="C109" s="512">
        <v>5331</v>
      </c>
      <c r="D109" s="60" t="s">
        <v>219</v>
      </c>
      <c r="E109" s="239" t="s">
        <v>221</v>
      </c>
      <c r="F109" s="125"/>
      <c r="G109" s="127"/>
      <c r="H109" s="128"/>
      <c r="I109" s="128"/>
      <c r="J109" s="183"/>
      <c r="K109" s="206"/>
      <c r="L109" s="269">
        <f>J109+K109</f>
        <v>0</v>
      </c>
      <c r="M109" s="206"/>
      <c r="N109" s="269">
        <f>L109+M109</f>
        <v>0</v>
      </c>
      <c r="O109" s="206"/>
      <c r="P109" s="269">
        <f>N109+O109</f>
        <v>0</v>
      </c>
      <c r="Q109" s="206"/>
      <c r="R109" s="269">
        <f>P109+Q109</f>
        <v>0</v>
      </c>
      <c r="S109" s="206"/>
      <c r="T109" s="269">
        <f>R109+S109</f>
        <v>0</v>
      </c>
      <c r="U109" s="206">
        <v>50</v>
      </c>
      <c r="V109" s="269">
        <f>T109+U109</f>
        <v>50</v>
      </c>
      <c r="W109" s="206"/>
      <c r="X109" s="269">
        <f>V109+W109</f>
        <v>50</v>
      </c>
      <c r="Y109" s="206"/>
      <c r="Z109" s="269"/>
      <c r="AA109" s="206"/>
      <c r="AB109" s="269">
        <f>Z109+AA109</f>
        <v>0</v>
      </c>
      <c r="AC109" s="206">
        <v>104</v>
      </c>
      <c r="AD109" s="269">
        <f>AB109+AC109</f>
        <v>104</v>
      </c>
      <c r="BP109" s="313"/>
      <c r="BQ109" s="313"/>
    </row>
    <row r="110" spans="1:69" ht="13.5" customHeight="1" thickBot="1">
      <c r="A110" s="112"/>
      <c r="B110" s="113"/>
      <c r="C110" s="412">
        <v>5331</v>
      </c>
      <c r="D110" s="219"/>
      <c r="E110" s="240" t="s">
        <v>20</v>
      </c>
      <c r="F110" s="129"/>
      <c r="G110" s="130"/>
      <c r="H110" s="115"/>
      <c r="I110" s="115"/>
      <c r="J110" s="131"/>
      <c r="K110" s="311"/>
      <c r="L110" s="272">
        <f>J110+K110</f>
        <v>0</v>
      </c>
      <c r="M110" s="311"/>
      <c r="N110" s="272">
        <f>L110+M110</f>
        <v>0</v>
      </c>
      <c r="O110" s="311"/>
      <c r="P110" s="272">
        <f>N110+O110</f>
        <v>0</v>
      </c>
      <c r="Q110" s="311"/>
      <c r="R110" s="272">
        <f>P110+Q110</f>
        <v>0</v>
      </c>
      <c r="S110" s="311"/>
      <c r="T110" s="272">
        <f>R110+S110</f>
        <v>0</v>
      </c>
      <c r="U110" s="311">
        <v>50</v>
      </c>
      <c r="V110" s="272">
        <f>T110+U110</f>
        <v>50</v>
      </c>
      <c r="W110" s="311"/>
      <c r="X110" s="272">
        <f>V110+W110</f>
        <v>50</v>
      </c>
      <c r="Y110" s="311"/>
      <c r="Z110" s="272"/>
      <c r="AA110" s="311"/>
      <c r="AB110" s="272">
        <f>Z110+AA110</f>
        <v>0</v>
      </c>
      <c r="AC110" s="311">
        <v>104</v>
      </c>
      <c r="AD110" s="272">
        <f>AB110+AC110</f>
        <v>104</v>
      </c>
      <c r="BP110" s="313"/>
      <c r="BQ110" s="313"/>
    </row>
    <row r="111" spans="1:69" ht="29.25" customHeight="1">
      <c r="A111" s="118">
        <v>44</v>
      </c>
      <c r="B111" s="118">
        <v>3123</v>
      </c>
      <c r="C111" s="119"/>
      <c r="D111" s="218"/>
      <c r="E111" s="237" t="s">
        <v>62</v>
      </c>
      <c r="F111" s="99"/>
      <c r="G111" s="100"/>
      <c r="H111" s="120"/>
      <c r="I111" s="120"/>
      <c r="J111" s="121"/>
      <c r="K111" s="205"/>
      <c r="L111" s="201"/>
      <c r="M111" s="205"/>
      <c r="N111" s="201"/>
      <c r="O111" s="205"/>
      <c r="P111" s="201"/>
      <c r="Q111" s="205"/>
      <c r="R111" s="201"/>
      <c r="S111" s="205"/>
      <c r="T111" s="201"/>
      <c r="U111" s="205"/>
      <c r="V111" s="201"/>
      <c r="W111" s="205"/>
      <c r="X111" s="201"/>
      <c r="Y111" s="205"/>
      <c r="Z111" s="201"/>
      <c r="AA111" s="205"/>
      <c r="AB111" s="201"/>
      <c r="AC111" s="205"/>
      <c r="AD111" s="201"/>
      <c r="BP111" s="313"/>
      <c r="BQ111" s="313"/>
    </row>
    <row r="112" spans="1:69" ht="14.25" customHeight="1">
      <c r="A112" s="122"/>
      <c r="B112" s="123"/>
      <c r="C112" s="124">
        <v>6351</v>
      </c>
      <c r="D112" s="60" t="s">
        <v>61</v>
      </c>
      <c r="E112" s="239" t="s">
        <v>63</v>
      </c>
      <c r="F112" s="125"/>
      <c r="G112" s="127"/>
      <c r="H112" s="128"/>
      <c r="I112" s="128"/>
      <c r="J112" s="183">
        <v>1950</v>
      </c>
      <c r="K112" s="206"/>
      <c r="L112" s="269">
        <f>J112+K112</f>
        <v>1950</v>
      </c>
      <c r="M112" s="206"/>
      <c r="N112" s="269">
        <f>L112+M112</f>
        <v>1950</v>
      </c>
      <c r="O112" s="206"/>
      <c r="P112" s="269">
        <f>N112+O112</f>
        <v>1950</v>
      </c>
      <c r="Q112" s="206"/>
      <c r="R112" s="269">
        <f>P112+Q112</f>
        <v>1950</v>
      </c>
      <c r="S112" s="206"/>
      <c r="T112" s="269">
        <f>R112+S112</f>
        <v>1950</v>
      </c>
      <c r="U112" s="206"/>
      <c r="V112" s="269">
        <f>T112+U112</f>
        <v>1950</v>
      </c>
      <c r="W112" s="206"/>
      <c r="X112" s="269">
        <f>V112+W112</f>
        <v>1950</v>
      </c>
      <c r="Y112" s="206"/>
      <c r="Z112" s="269">
        <f>X112+Y112</f>
        <v>1950</v>
      </c>
      <c r="AA112" s="206"/>
      <c r="AB112" s="269">
        <f>Z112+AA112</f>
        <v>1950</v>
      </c>
      <c r="AC112" s="206"/>
      <c r="AD112" s="269">
        <f>AB112+AC112</f>
        <v>1950</v>
      </c>
      <c r="BP112" s="313"/>
      <c r="BQ112" s="313"/>
    </row>
    <row r="113" spans="1:69" ht="13.5" customHeight="1" thickBot="1">
      <c r="A113" s="112"/>
      <c r="B113" s="113"/>
      <c r="C113" s="66">
        <v>6351</v>
      </c>
      <c r="D113" s="219"/>
      <c r="E113" s="240" t="s">
        <v>20</v>
      </c>
      <c r="F113" s="129"/>
      <c r="G113" s="130"/>
      <c r="H113" s="115"/>
      <c r="I113" s="115"/>
      <c r="J113" s="131">
        <v>1950</v>
      </c>
      <c r="K113" s="117"/>
      <c r="L113" s="272">
        <f>J113+K113</f>
        <v>1950</v>
      </c>
      <c r="M113" s="117"/>
      <c r="N113" s="272">
        <f>L113+M113</f>
        <v>1950</v>
      </c>
      <c r="O113" s="117"/>
      <c r="P113" s="272">
        <f>N113+O113</f>
        <v>1950</v>
      </c>
      <c r="Q113" s="117"/>
      <c r="R113" s="272">
        <f>P113+Q113</f>
        <v>1950</v>
      </c>
      <c r="S113" s="117"/>
      <c r="T113" s="272">
        <f>R113+S113</f>
        <v>1950</v>
      </c>
      <c r="U113" s="117"/>
      <c r="V113" s="272">
        <f>T113+U113</f>
        <v>1950</v>
      </c>
      <c r="W113" s="117"/>
      <c r="X113" s="272">
        <f>V113+W113</f>
        <v>1950</v>
      </c>
      <c r="Y113" s="117"/>
      <c r="Z113" s="272">
        <f>X113+Y113</f>
        <v>1950</v>
      </c>
      <c r="AA113" s="117"/>
      <c r="AB113" s="272">
        <f>Z113+AA113</f>
        <v>1950</v>
      </c>
      <c r="AC113" s="117"/>
      <c r="AD113" s="272">
        <f>AB113+AC113</f>
        <v>1950</v>
      </c>
      <c r="BP113" s="313"/>
      <c r="BQ113" s="313"/>
    </row>
    <row r="114" spans="1:69" ht="18.75" customHeight="1">
      <c r="A114" s="118">
        <v>46</v>
      </c>
      <c r="B114" s="118">
        <v>3114</v>
      </c>
      <c r="C114" s="119"/>
      <c r="D114" s="218"/>
      <c r="E114" s="237" t="s">
        <v>65</v>
      </c>
      <c r="F114" s="99"/>
      <c r="G114" s="100"/>
      <c r="H114" s="120"/>
      <c r="I114" s="120"/>
      <c r="J114" s="121"/>
      <c r="K114" s="205"/>
      <c r="L114" s="201"/>
      <c r="M114" s="205"/>
      <c r="N114" s="201"/>
      <c r="O114" s="205"/>
      <c r="P114" s="201"/>
      <c r="Q114" s="205"/>
      <c r="R114" s="201"/>
      <c r="S114" s="205"/>
      <c r="T114" s="201"/>
      <c r="U114" s="205"/>
      <c r="V114" s="201"/>
      <c r="W114" s="205"/>
      <c r="X114" s="201"/>
      <c r="Y114" s="205"/>
      <c r="Z114" s="201"/>
      <c r="AA114" s="205"/>
      <c r="AB114" s="201"/>
      <c r="AC114" s="205"/>
      <c r="AD114" s="201"/>
      <c r="BP114" s="313"/>
      <c r="BQ114" s="313"/>
    </row>
    <row r="115" spans="1:69" ht="14.25" customHeight="1">
      <c r="A115" s="122"/>
      <c r="B115" s="123"/>
      <c r="C115" s="59">
        <v>5331</v>
      </c>
      <c r="D115" s="60" t="s">
        <v>64</v>
      </c>
      <c r="E115" s="239" t="s">
        <v>66</v>
      </c>
      <c r="F115" s="125"/>
      <c r="G115" s="127"/>
      <c r="H115" s="128"/>
      <c r="I115" s="128"/>
      <c r="J115" s="183">
        <v>3200</v>
      </c>
      <c r="K115" s="206"/>
      <c r="L115" s="269">
        <f>J115+K115</f>
        <v>3200</v>
      </c>
      <c r="M115" s="206"/>
      <c r="N115" s="269">
        <f>L115+M115</f>
        <v>3200</v>
      </c>
      <c r="O115" s="206"/>
      <c r="P115" s="269">
        <f>N115+O115</f>
        <v>3200</v>
      </c>
      <c r="Q115" s="206">
        <v>150</v>
      </c>
      <c r="R115" s="269">
        <f>P115+Q115</f>
        <v>3350</v>
      </c>
      <c r="S115" s="206"/>
      <c r="T115" s="269">
        <f>R115+S115</f>
        <v>3350</v>
      </c>
      <c r="U115" s="206"/>
      <c r="V115" s="269">
        <f>T115+U115</f>
        <v>3350</v>
      </c>
      <c r="W115" s="206"/>
      <c r="X115" s="269">
        <f>V115+W115</f>
        <v>3350</v>
      </c>
      <c r="Y115" s="206"/>
      <c r="Z115" s="269">
        <f>X115+Y115</f>
        <v>3350</v>
      </c>
      <c r="AA115" s="206"/>
      <c r="AB115" s="269">
        <f>Z115+AA115</f>
        <v>3350</v>
      </c>
      <c r="AC115" s="206">
        <v>-150</v>
      </c>
      <c r="AD115" s="269">
        <f>AB115+AC115</f>
        <v>3200</v>
      </c>
      <c r="BP115" s="313"/>
      <c r="BQ115" s="313"/>
    </row>
    <row r="116" spans="1:69" ht="14.25" customHeight="1">
      <c r="A116" s="139"/>
      <c r="B116" s="284"/>
      <c r="C116" s="462">
        <v>6351</v>
      </c>
      <c r="D116" s="475" t="s">
        <v>203</v>
      </c>
      <c r="E116" s="463" t="s">
        <v>198</v>
      </c>
      <c r="F116" s="184"/>
      <c r="G116" s="285"/>
      <c r="H116" s="286"/>
      <c r="I116" s="286"/>
      <c r="J116" s="141"/>
      <c r="K116" s="287"/>
      <c r="L116" s="418"/>
      <c r="M116" s="287"/>
      <c r="N116" s="418"/>
      <c r="O116" s="287"/>
      <c r="P116" s="418"/>
      <c r="Q116" s="287"/>
      <c r="R116" s="418"/>
      <c r="S116" s="287"/>
      <c r="T116" s="418"/>
      <c r="U116" s="287"/>
      <c r="V116" s="418"/>
      <c r="W116" s="287"/>
      <c r="X116" s="418"/>
      <c r="Y116" s="287">
        <v>6500</v>
      </c>
      <c r="Z116" s="269">
        <f>X116+Y116</f>
        <v>6500</v>
      </c>
      <c r="AA116" s="287"/>
      <c r="AB116" s="269">
        <f>Z116+AA116</f>
        <v>6500</v>
      </c>
      <c r="AC116" s="287"/>
      <c r="AD116" s="269">
        <f>AB116+AC116</f>
        <v>6500</v>
      </c>
      <c r="BP116" s="313"/>
      <c r="BQ116" s="313"/>
    </row>
    <row r="117" spans="1:69" ht="14.25" customHeight="1">
      <c r="A117" s="106"/>
      <c r="B117" s="105"/>
      <c r="C117" s="312">
        <v>6351</v>
      </c>
      <c r="D117" s="464"/>
      <c r="E117" s="465" t="s">
        <v>20</v>
      </c>
      <c r="F117" s="107"/>
      <c r="G117" s="108"/>
      <c r="H117" s="109"/>
      <c r="I117" s="109"/>
      <c r="J117" s="143"/>
      <c r="K117" s="111"/>
      <c r="L117" s="269"/>
      <c r="M117" s="111"/>
      <c r="N117" s="269"/>
      <c r="O117" s="111"/>
      <c r="P117" s="269"/>
      <c r="Q117" s="111"/>
      <c r="R117" s="269"/>
      <c r="S117" s="111"/>
      <c r="T117" s="269"/>
      <c r="U117" s="111"/>
      <c r="V117" s="269"/>
      <c r="W117" s="111"/>
      <c r="X117" s="269"/>
      <c r="Y117" s="323">
        <v>6500</v>
      </c>
      <c r="Z117" s="272">
        <f>X117+Y117</f>
        <v>6500</v>
      </c>
      <c r="AA117" s="111"/>
      <c r="AB117" s="272">
        <f>Z117+AA117</f>
        <v>6500</v>
      </c>
      <c r="AC117" s="111"/>
      <c r="AD117" s="272">
        <f>AB117+AC117</f>
        <v>6500</v>
      </c>
      <c r="BP117" s="313"/>
      <c r="BQ117" s="313"/>
    </row>
    <row r="118" spans="1:69" ht="13.5" customHeight="1" thickBot="1">
      <c r="A118" s="376"/>
      <c r="B118" s="307"/>
      <c r="C118" s="76">
        <v>5331</v>
      </c>
      <c r="D118" s="377"/>
      <c r="E118" s="261" t="s">
        <v>37</v>
      </c>
      <c r="F118" s="13"/>
      <c r="G118" s="114"/>
      <c r="H118" s="137"/>
      <c r="I118" s="137"/>
      <c r="J118" s="138">
        <v>3200</v>
      </c>
      <c r="K118" s="208"/>
      <c r="L118" s="373">
        <f>J118+K118</f>
        <v>3200</v>
      </c>
      <c r="M118" s="208"/>
      <c r="N118" s="373">
        <f>L118+M118</f>
        <v>3200</v>
      </c>
      <c r="O118" s="208"/>
      <c r="P118" s="373">
        <f>N118+O118</f>
        <v>3200</v>
      </c>
      <c r="Q118" s="208">
        <v>150</v>
      </c>
      <c r="R118" s="373">
        <f>P118+Q118</f>
        <v>3350</v>
      </c>
      <c r="S118" s="208"/>
      <c r="T118" s="373">
        <f>R118+S118</f>
        <v>3350</v>
      </c>
      <c r="U118" s="208"/>
      <c r="V118" s="373">
        <f>T118+U118</f>
        <v>3350</v>
      </c>
      <c r="W118" s="208"/>
      <c r="X118" s="373">
        <f>V118+W118</f>
        <v>3350</v>
      </c>
      <c r="Y118" s="208"/>
      <c r="Z118" s="373">
        <f>X118+Y118</f>
        <v>3350</v>
      </c>
      <c r="AA118" s="208"/>
      <c r="AB118" s="272">
        <f>Z118+AA118</f>
        <v>3350</v>
      </c>
      <c r="AC118" s="208">
        <v>-150</v>
      </c>
      <c r="AD118" s="272">
        <f>AB118+AC118</f>
        <v>3200</v>
      </c>
      <c r="BP118" s="313"/>
      <c r="BQ118" s="313"/>
    </row>
    <row r="119" spans="1:69" ht="27" customHeight="1">
      <c r="A119" s="118">
        <v>47</v>
      </c>
      <c r="B119" s="118">
        <v>3114</v>
      </c>
      <c r="C119" s="119"/>
      <c r="D119" s="218"/>
      <c r="E119" s="237" t="s">
        <v>44</v>
      </c>
      <c r="F119" s="99"/>
      <c r="G119" s="100"/>
      <c r="H119" s="120"/>
      <c r="I119" s="120"/>
      <c r="J119" s="121"/>
      <c r="K119" s="205"/>
      <c r="L119" s="201"/>
      <c r="M119" s="205"/>
      <c r="N119" s="201"/>
      <c r="O119" s="205"/>
      <c r="P119" s="201"/>
      <c r="Q119" s="205"/>
      <c r="R119" s="201"/>
      <c r="S119" s="205"/>
      <c r="T119" s="201"/>
      <c r="U119" s="205"/>
      <c r="V119" s="201"/>
      <c r="W119" s="205"/>
      <c r="X119" s="201"/>
      <c r="Y119" s="205"/>
      <c r="Z119" s="201"/>
      <c r="AA119" s="205"/>
      <c r="AB119" s="201"/>
      <c r="AC119" s="205"/>
      <c r="AD119" s="201"/>
      <c r="BP119" s="313"/>
      <c r="BQ119" s="313"/>
    </row>
    <row r="120" spans="1:69" ht="14.25" customHeight="1">
      <c r="A120" s="122"/>
      <c r="B120" s="123"/>
      <c r="C120" s="124">
        <v>6351</v>
      </c>
      <c r="D120" s="60" t="s">
        <v>48</v>
      </c>
      <c r="E120" s="239" t="s">
        <v>45</v>
      </c>
      <c r="F120" s="125"/>
      <c r="G120" s="127"/>
      <c r="H120" s="128"/>
      <c r="I120" s="281" t="s">
        <v>85</v>
      </c>
      <c r="J120" s="183">
        <v>5000</v>
      </c>
      <c r="K120" s="206"/>
      <c r="L120" s="269">
        <f>J120+K120</f>
        <v>5000</v>
      </c>
      <c r="M120" s="206"/>
      <c r="N120" s="269">
        <f>L120+M120</f>
        <v>5000</v>
      </c>
      <c r="O120" s="206"/>
      <c r="P120" s="269">
        <f>N120+O120</f>
        <v>5000</v>
      </c>
      <c r="Q120" s="206"/>
      <c r="R120" s="269">
        <f>P120+Q120</f>
        <v>5000</v>
      </c>
      <c r="S120" s="206"/>
      <c r="T120" s="269">
        <f>R120+S120</f>
        <v>5000</v>
      </c>
      <c r="U120" s="206"/>
      <c r="V120" s="269">
        <f>T120+U120</f>
        <v>5000</v>
      </c>
      <c r="W120" s="206"/>
      <c r="X120" s="269">
        <f>V120+W120</f>
        <v>5000</v>
      </c>
      <c r="Y120" s="206"/>
      <c r="Z120" s="269">
        <f>X120+Y120</f>
        <v>5000</v>
      </c>
      <c r="AA120" s="206"/>
      <c r="AB120" s="269">
        <f>Z120+AA120</f>
        <v>5000</v>
      </c>
      <c r="AC120" s="206"/>
      <c r="AD120" s="269">
        <f>AB120+AC120</f>
        <v>5000</v>
      </c>
      <c r="BP120" s="313"/>
      <c r="BQ120" s="313"/>
    </row>
    <row r="121" spans="1:69" ht="14.25" customHeight="1">
      <c r="A121" s="139"/>
      <c r="B121" s="284"/>
      <c r="C121" s="124">
        <v>6351</v>
      </c>
      <c r="D121" s="60" t="s">
        <v>48</v>
      </c>
      <c r="E121" s="239" t="s">
        <v>87</v>
      </c>
      <c r="F121" s="184"/>
      <c r="G121" s="285"/>
      <c r="H121" s="286"/>
      <c r="I121" s="281"/>
      <c r="J121" s="141"/>
      <c r="K121" s="287">
        <v>3666</v>
      </c>
      <c r="L121" s="269">
        <f>J121+K121</f>
        <v>3666</v>
      </c>
      <c r="M121" s="287"/>
      <c r="N121" s="269">
        <f>L121+M121</f>
        <v>3666</v>
      </c>
      <c r="O121" s="287"/>
      <c r="P121" s="269">
        <f>N121+O121</f>
        <v>3666</v>
      </c>
      <c r="Q121" s="287"/>
      <c r="R121" s="269">
        <f>P121+Q121</f>
        <v>3666</v>
      </c>
      <c r="S121" s="287"/>
      <c r="T121" s="269">
        <f>R121+S121</f>
        <v>3666</v>
      </c>
      <c r="U121" s="287"/>
      <c r="V121" s="269">
        <f>T121+U121</f>
        <v>3666</v>
      </c>
      <c r="W121" s="287"/>
      <c r="X121" s="269">
        <f>V121+W121</f>
        <v>3666</v>
      </c>
      <c r="Y121" s="287"/>
      <c r="Z121" s="269">
        <f>X121+Y121</f>
        <v>3666</v>
      </c>
      <c r="AA121" s="287"/>
      <c r="AB121" s="269">
        <f>Z121+AA121</f>
        <v>3666</v>
      </c>
      <c r="AC121" s="287"/>
      <c r="AD121" s="269">
        <f>AB121+AC121</f>
        <v>3666</v>
      </c>
      <c r="BP121" s="313"/>
      <c r="BQ121" s="313"/>
    </row>
    <row r="122" spans="1:69" ht="13.5" customHeight="1" thickBot="1">
      <c r="A122" s="112"/>
      <c r="B122" s="113"/>
      <c r="C122" s="66">
        <v>6351</v>
      </c>
      <c r="D122" s="219"/>
      <c r="E122" s="240" t="s">
        <v>20</v>
      </c>
      <c r="F122" s="129"/>
      <c r="G122" s="130"/>
      <c r="H122" s="115"/>
      <c r="I122" s="115"/>
      <c r="J122" s="131">
        <v>5000</v>
      </c>
      <c r="K122" s="311">
        <v>3666</v>
      </c>
      <c r="L122" s="272">
        <f>J122+K122</f>
        <v>8666</v>
      </c>
      <c r="M122" s="311"/>
      <c r="N122" s="272">
        <f>L122+M122</f>
        <v>8666</v>
      </c>
      <c r="O122" s="311"/>
      <c r="P122" s="272">
        <f>N122+O122</f>
        <v>8666</v>
      </c>
      <c r="Q122" s="311"/>
      <c r="R122" s="272">
        <f>P122+Q122</f>
        <v>8666</v>
      </c>
      <c r="S122" s="311"/>
      <c r="T122" s="272">
        <f>R122+S122</f>
        <v>8666</v>
      </c>
      <c r="U122" s="311"/>
      <c r="V122" s="272">
        <f>T122+U122</f>
        <v>8666</v>
      </c>
      <c r="W122" s="311"/>
      <c r="X122" s="272">
        <f>V122+W122</f>
        <v>8666</v>
      </c>
      <c r="Y122" s="311"/>
      <c r="Z122" s="288">
        <f>X122+Y122</f>
        <v>8666</v>
      </c>
      <c r="AA122" s="311"/>
      <c r="AB122" s="288">
        <f>Z122+AA122</f>
        <v>8666</v>
      </c>
      <c r="AC122" s="311"/>
      <c r="AD122" s="288">
        <f>AB122+AC122</f>
        <v>8666</v>
      </c>
      <c r="BP122" s="313"/>
      <c r="BQ122" s="313"/>
    </row>
    <row r="123" spans="1:67" ht="18" customHeight="1">
      <c r="A123" s="118">
        <v>53</v>
      </c>
      <c r="B123" s="118">
        <v>3123</v>
      </c>
      <c r="C123" s="119"/>
      <c r="D123" s="218"/>
      <c r="E123" s="237" t="s">
        <v>81</v>
      </c>
      <c r="F123" s="99"/>
      <c r="G123" s="100"/>
      <c r="H123" s="120"/>
      <c r="I123" s="120"/>
      <c r="J123" s="121"/>
      <c r="K123" s="205"/>
      <c r="L123" s="201"/>
      <c r="M123" s="205"/>
      <c r="N123" s="201"/>
      <c r="O123" s="205"/>
      <c r="P123" s="201"/>
      <c r="Q123" s="205"/>
      <c r="R123" s="201"/>
      <c r="S123" s="205"/>
      <c r="T123" s="201"/>
      <c r="U123" s="205"/>
      <c r="V123" s="201"/>
      <c r="W123" s="205"/>
      <c r="X123" s="201"/>
      <c r="Y123" s="271"/>
      <c r="Z123" s="340"/>
      <c r="AA123" s="474"/>
      <c r="AB123" s="340"/>
      <c r="AC123" s="474"/>
      <c r="AD123" s="340"/>
      <c r="BN123" s="313"/>
      <c r="BO123" s="313"/>
    </row>
    <row r="124" spans="1:67" ht="14.25" customHeight="1">
      <c r="A124" s="122"/>
      <c r="B124" s="123"/>
      <c r="C124" s="124">
        <v>6351</v>
      </c>
      <c r="D124" s="60" t="s">
        <v>80</v>
      </c>
      <c r="E124" s="387" t="s">
        <v>82</v>
      </c>
      <c r="F124" s="125"/>
      <c r="G124" s="127"/>
      <c r="H124" s="128"/>
      <c r="I124" s="128"/>
      <c r="J124" s="183"/>
      <c r="K124" s="206">
        <v>1697.5</v>
      </c>
      <c r="L124" s="269">
        <f>J124+K124</f>
        <v>1697.5</v>
      </c>
      <c r="M124" s="206"/>
      <c r="N124" s="269">
        <f>L124+M124</f>
        <v>1697.5</v>
      </c>
      <c r="O124" s="206"/>
      <c r="P124" s="269">
        <f>N124+O124</f>
        <v>1697.5</v>
      </c>
      <c r="Q124" s="206"/>
      <c r="R124" s="269">
        <f>P124+Q124</f>
        <v>1697.5</v>
      </c>
      <c r="S124" s="206">
        <v>-100</v>
      </c>
      <c r="T124" s="269">
        <f>R124+S124</f>
        <v>1597.5</v>
      </c>
      <c r="U124" s="206"/>
      <c r="V124" s="269">
        <f>T124+U124</f>
        <v>1597.5</v>
      </c>
      <c r="W124" s="206">
        <v>-280</v>
      </c>
      <c r="X124" s="269">
        <f>V124+W124</f>
        <v>1317.5</v>
      </c>
      <c r="Y124" s="436"/>
      <c r="Z124" s="269">
        <f>X124+Y124</f>
        <v>1317.5</v>
      </c>
      <c r="AA124" s="436"/>
      <c r="AB124" s="269">
        <f>Z124+AA124</f>
        <v>1317.5</v>
      </c>
      <c r="AC124" s="481">
        <v>-111</v>
      </c>
      <c r="AD124" s="269">
        <f>AB124+AC124</f>
        <v>1206.5</v>
      </c>
      <c r="BN124" s="313"/>
      <c r="BO124" s="313"/>
    </row>
    <row r="125" spans="1:67" ht="14.25" customHeight="1">
      <c r="A125" s="106"/>
      <c r="B125" s="105"/>
      <c r="C125" s="59">
        <v>5331</v>
      </c>
      <c r="D125" s="60" t="s">
        <v>80</v>
      </c>
      <c r="E125" s="387" t="s">
        <v>82</v>
      </c>
      <c r="F125" s="107"/>
      <c r="G125" s="108"/>
      <c r="H125" s="109"/>
      <c r="I125" s="109"/>
      <c r="J125" s="143"/>
      <c r="K125" s="111"/>
      <c r="L125" s="269"/>
      <c r="M125" s="111"/>
      <c r="N125" s="269"/>
      <c r="O125" s="111"/>
      <c r="P125" s="269"/>
      <c r="Q125" s="111"/>
      <c r="R125" s="269"/>
      <c r="S125" s="111">
        <v>100</v>
      </c>
      <c r="T125" s="269">
        <f>R125+S125</f>
        <v>100</v>
      </c>
      <c r="U125" s="111"/>
      <c r="V125" s="269">
        <f>T125+U125</f>
        <v>100</v>
      </c>
      <c r="W125" s="111"/>
      <c r="X125" s="269">
        <f>V125+W125</f>
        <v>100</v>
      </c>
      <c r="Y125" s="436"/>
      <c r="Z125" s="269">
        <f>X125+Y125</f>
        <v>100</v>
      </c>
      <c r="AA125" s="436"/>
      <c r="AB125" s="269">
        <f>Z125+AA125</f>
        <v>100</v>
      </c>
      <c r="AC125" s="436"/>
      <c r="AD125" s="269">
        <f>AB125+AC125</f>
        <v>100</v>
      </c>
      <c r="BN125" s="313"/>
      <c r="BO125" s="313"/>
    </row>
    <row r="126" spans="1:67" ht="13.5" customHeight="1">
      <c r="A126" s="122"/>
      <c r="B126" s="123"/>
      <c r="C126" s="379">
        <v>5331</v>
      </c>
      <c r="D126" s="306"/>
      <c r="E126" s="437" t="s">
        <v>37</v>
      </c>
      <c r="F126" s="335"/>
      <c r="G126" s="380"/>
      <c r="H126" s="128"/>
      <c r="I126" s="128"/>
      <c r="J126" s="381"/>
      <c r="K126" s="382"/>
      <c r="L126" s="373"/>
      <c r="M126" s="382"/>
      <c r="N126" s="373"/>
      <c r="O126" s="382"/>
      <c r="P126" s="373"/>
      <c r="Q126" s="382"/>
      <c r="R126" s="373"/>
      <c r="S126" s="382">
        <v>100</v>
      </c>
      <c r="T126" s="373">
        <f>R126+S126</f>
        <v>100</v>
      </c>
      <c r="U126" s="382"/>
      <c r="V126" s="373">
        <f>T126+U126</f>
        <v>100</v>
      </c>
      <c r="W126" s="382"/>
      <c r="X126" s="373">
        <f>V126+W126</f>
        <v>100</v>
      </c>
      <c r="Y126" s="323"/>
      <c r="Z126" s="272">
        <f>X126+Y126</f>
        <v>100</v>
      </c>
      <c r="AA126" s="323"/>
      <c r="AB126" s="272">
        <f>Z126+AA126</f>
        <v>100</v>
      </c>
      <c r="AC126" s="323"/>
      <c r="AD126" s="272">
        <f>AB126+AC126</f>
        <v>100</v>
      </c>
      <c r="BN126" s="313"/>
      <c r="BO126" s="313"/>
    </row>
    <row r="127" spans="1:67" ht="13.5" customHeight="1" thickBot="1">
      <c r="A127" s="376"/>
      <c r="B127" s="307"/>
      <c r="C127" s="76">
        <v>6351</v>
      </c>
      <c r="D127" s="377"/>
      <c r="E127" s="213" t="s">
        <v>20</v>
      </c>
      <c r="F127" s="13"/>
      <c r="G127" s="114"/>
      <c r="H127" s="137"/>
      <c r="I127" s="137"/>
      <c r="J127" s="138"/>
      <c r="K127" s="378">
        <v>1697.5</v>
      </c>
      <c r="L127" s="373">
        <f>J127+K127</f>
        <v>1697.5</v>
      </c>
      <c r="M127" s="378"/>
      <c r="N127" s="373">
        <f>L127+M127</f>
        <v>1697.5</v>
      </c>
      <c r="O127" s="378"/>
      <c r="P127" s="373">
        <f>N127+O127</f>
        <v>1697.5</v>
      </c>
      <c r="Q127" s="378"/>
      <c r="R127" s="373">
        <f>P127+Q127</f>
        <v>1697.5</v>
      </c>
      <c r="S127" s="378">
        <v>-100</v>
      </c>
      <c r="T127" s="373">
        <f>R127+S127</f>
        <v>1597.5</v>
      </c>
      <c r="U127" s="378"/>
      <c r="V127" s="373">
        <f>T127+U127</f>
        <v>1597.5</v>
      </c>
      <c r="W127" s="382">
        <v>-280</v>
      </c>
      <c r="X127" s="373">
        <f>V127+W127</f>
        <v>1317.5</v>
      </c>
      <c r="Y127" s="208"/>
      <c r="Z127" s="272">
        <f>X127+Y127</f>
        <v>1317.5</v>
      </c>
      <c r="AA127" s="208"/>
      <c r="AB127" s="272">
        <f>Z127+AA127</f>
        <v>1317.5</v>
      </c>
      <c r="AC127" s="208">
        <v>-111</v>
      </c>
      <c r="AD127" s="272">
        <f>AB127+AC127</f>
        <v>1206.5</v>
      </c>
      <c r="BN127" s="313"/>
      <c r="BO127" s="313"/>
    </row>
    <row r="128" spans="1:30" ht="14.25" customHeight="1">
      <c r="A128" s="118">
        <v>68</v>
      </c>
      <c r="B128" s="118">
        <v>3121</v>
      </c>
      <c r="C128" s="119"/>
      <c r="D128" s="82"/>
      <c r="E128" s="350" t="s">
        <v>105</v>
      </c>
      <c r="F128" s="351"/>
      <c r="G128" s="134"/>
      <c r="H128" s="135"/>
      <c r="I128" s="325"/>
      <c r="J128" s="136"/>
      <c r="K128" s="207"/>
      <c r="L128" s="204"/>
      <c r="M128" s="207"/>
      <c r="N128" s="204"/>
      <c r="O128" s="207"/>
      <c r="P128" s="204"/>
      <c r="Q128" s="207"/>
      <c r="R128" s="204"/>
      <c r="S128" s="207"/>
      <c r="T128" s="204"/>
      <c r="U128" s="207"/>
      <c r="V128" s="204"/>
      <c r="W128" s="207"/>
      <c r="X128" s="204"/>
      <c r="Y128" s="207"/>
      <c r="Z128" s="204"/>
      <c r="AA128" s="207"/>
      <c r="AB128" s="204"/>
      <c r="AC128" s="207"/>
      <c r="AD128" s="204"/>
    </row>
    <row r="129" spans="1:30" ht="16.5" customHeight="1">
      <c r="A129" s="106"/>
      <c r="B129" s="105"/>
      <c r="C129" s="59">
        <v>5331</v>
      </c>
      <c r="D129" s="265" t="s">
        <v>120</v>
      </c>
      <c r="E129" s="315" t="s">
        <v>106</v>
      </c>
      <c r="F129" s="347"/>
      <c r="G129" s="108"/>
      <c r="H129" s="109"/>
      <c r="I129" s="326"/>
      <c r="J129" s="143"/>
      <c r="K129" s="111"/>
      <c r="L129" s="269">
        <f>J129+K129</f>
        <v>0</v>
      </c>
      <c r="M129" s="111">
        <v>800</v>
      </c>
      <c r="N129" s="269">
        <f>L129+M129</f>
        <v>800</v>
      </c>
      <c r="O129" s="111"/>
      <c r="P129" s="269">
        <f>N129+O129</f>
        <v>800</v>
      </c>
      <c r="Q129" s="111"/>
      <c r="R129" s="269">
        <f>P129+Q129</f>
        <v>800</v>
      </c>
      <c r="S129" s="111">
        <v>500</v>
      </c>
      <c r="T129" s="269">
        <f>R129+S129</f>
        <v>1300</v>
      </c>
      <c r="U129" s="111"/>
      <c r="V129" s="269">
        <f>T129+U129</f>
        <v>1300</v>
      </c>
      <c r="W129" s="111"/>
      <c r="X129" s="269">
        <f>V129+W129</f>
        <v>1300</v>
      </c>
      <c r="Y129" s="111"/>
      <c r="Z129" s="269">
        <f>X129+Y129</f>
        <v>1300</v>
      </c>
      <c r="AA129" s="111"/>
      <c r="AB129" s="269">
        <f>Z129+AA129</f>
        <v>1300</v>
      </c>
      <c r="AC129" s="111">
        <v>-18</v>
      </c>
      <c r="AD129" s="269">
        <f>AB129+AC129</f>
        <v>1282</v>
      </c>
    </row>
    <row r="130" spans="1:30" ht="13.5" customHeight="1" thickBot="1">
      <c r="A130" s="113"/>
      <c r="B130" s="112"/>
      <c r="C130" s="76">
        <v>5331</v>
      </c>
      <c r="D130" s="329"/>
      <c r="E130" s="353" t="s">
        <v>37</v>
      </c>
      <c r="F130" s="352"/>
      <c r="G130" s="114"/>
      <c r="H130" s="137"/>
      <c r="I130" s="327"/>
      <c r="J130" s="138"/>
      <c r="K130" s="208"/>
      <c r="L130" s="288">
        <f>J130+K130</f>
        <v>0</v>
      </c>
      <c r="M130" s="208">
        <v>800</v>
      </c>
      <c r="N130" s="288">
        <f>L130+M130</f>
        <v>800</v>
      </c>
      <c r="O130" s="208"/>
      <c r="P130" s="288">
        <f>N130+O130</f>
        <v>800</v>
      </c>
      <c r="Q130" s="208"/>
      <c r="R130" s="288">
        <f>P130+Q130</f>
        <v>800</v>
      </c>
      <c r="S130" s="208">
        <v>500</v>
      </c>
      <c r="T130" s="288">
        <f>R130+S130</f>
        <v>1300</v>
      </c>
      <c r="U130" s="208"/>
      <c r="V130" s="288">
        <f>T130+U130</f>
        <v>1300</v>
      </c>
      <c r="W130" s="208"/>
      <c r="X130" s="288">
        <f>V130+W130</f>
        <v>1300</v>
      </c>
      <c r="Y130" s="208"/>
      <c r="Z130" s="272">
        <f>X130+Y130</f>
        <v>1300</v>
      </c>
      <c r="AA130" s="208"/>
      <c r="AB130" s="272">
        <f>Z130+AA130</f>
        <v>1300</v>
      </c>
      <c r="AC130" s="208">
        <v>-18</v>
      </c>
      <c r="AD130" s="272">
        <f>AB130+AC130</f>
        <v>1282</v>
      </c>
    </row>
    <row r="131" spans="1:30" s="6" customFormat="1" ht="27" customHeight="1">
      <c r="A131" s="118">
        <v>70</v>
      </c>
      <c r="B131" s="118">
        <v>3122</v>
      </c>
      <c r="C131" s="119"/>
      <c r="D131" s="82"/>
      <c r="E131" s="350" t="s">
        <v>224</v>
      </c>
      <c r="F131" s="351"/>
      <c r="G131" s="134"/>
      <c r="H131" s="135"/>
      <c r="I131" s="325"/>
      <c r="J131" s="136"/>
      <c r="K131" s="207"/>
      <c r="L131" s="204"/>
      <c r="M131" s="207"/>
      <c r="N131" s="204"/>
      <c r="O131" s="207"/>
      <c r="P131" s="204"/>
      <c r="Q131" s="207"/>
      <c r="R131" s="204"/>
      <c r="S131" s="207"/>
      <c r="T131" s="204"/>
      <c r="U131" s="207"/>
      <c r="V131" s="204"/>
      <c r="W131" s="207"/>
      <c r="X131" s="204"/>
      <c r="Y131" s="207"/>
      <c r="Z131" s="204"/>
      <c r="AA131" s="207"/>
      <c r="AB131" s="204"/>
      <c r="AC131" s="207"/>
      <c r="AD131" s="204"/>
    </row>
    <row r="132" spans="1:31" s="6" customFormat="1" ht="16.5" customHeight="1">
      <c r="A132" s="106"/>
      <c r="B132" s="105"/>
      <c r="C132" s="59">
        <v>5331</v>
      </c>
      <c r="D132" s="265" t="s">
        <v>191</v>
      </c>
      <c r="E132" s="315" t="s">
        <v>197</v>
      </c>
      <c r="F132" s="347"/>
      <c r="G132" s="108"/>
      <c r="H132" s="109"/>
      <c r="I132" s="326"/>
      <c r="J132" s="143"/>
      <c r="K132" s="111"/>
      <c r="L132" s="269"/>
      <c r="M132" s="111"/>
      <c r="N132" s="269"/>
      <c r="O132" s="111"/>
      <c r="P132" s="269"/>
      <c r="Q132" s="111"/>
      <c r="R132" s="269"/>
      <c r="S132" s="111"/>
      <c r="T132" s="269"/>
      <c r="U132" s="111"/>
      <c r="V132" s="269"/>
      <c r="W132" s="111"/>
      <c r="X132" s="269"/>
      <c r="Y132" s="111"/>
      <c r="Z132" s="269">
        <f>X132+Y132</f>
        <v>0</v>
      </c>
      <c r="AA132" s="111">
        <v>900</v>
      </c>
      <c r="AB132" s="269">
        <f>Z132+AA132</f>
        <v>900</v>
      </c>
      <c r="AC132" s="111">
        <v>320</v>
      </c>
      <c r="AD132" s="269">
        <f>AB132+AC132</f>
        <v>1220</v>
      </c>
      <c r="AE132" s="392"/>
    </row>
    <row r="133" spans="1:30" s="6" customFormat="1" ht="13.5" customHeight="1" thickBot="1">
      <c r="A133" s="113"/>
      <c r="B133" s="112"/>
      <c r="C133" s="76">
        <v>5331</v>
      </c>
      <c r="D133" s="329"/>
      <c r="E133" s="349" t="s">
        <v>37</v>
      </c>
      <c r="F133" s="352"/>
      <c r="G133" s="114"/>
      <c r="H133" s="137"/>
      <c r="I133" s="327"/>
      <c r="J133" s="138"/>
      <c r="K133" s="208"/>
      <c r="L133" s="288"/>
      <c r="M133" s="208"/>
      <c r="N133" s="288"/>
      <c r="O133" s="208"/>
      <c r="P133" s="288"/>
      <c r="Q133" s="208"/>
      <c r="R133" s="288"/>
      <c r="S133" s="208"/>
      <c r="T133" s="288"/>
      <c r="U133" s="208"/>
      <c r="V133" s="288"/>
      <c r="W133" s="208"/>
      <c r="X133" s="288"/>
      <c r="Y133" s="208"/>
      <c r="Z133" s="272">
        <f>X133+Y133</f>
        <v>0</v>
      </c>
      <c r="AA133" s="208">
        <v>900</v>
      </c>
      <c r="AB133" s="272">
        <f>Z133+AA133</f>
        <v>900</v>
      </c>
      <c r="AC133" s="208">
        <v>320</v>
      </c>
      <c r="AD133" s="272">
        <f>AB133+AC133</f>
        <v>1220</v>
      </c>
    </row>
    <row r="134" spans="1:30" s="6" customFormat="1" ht="24.75" customHeight="1">
      <c r="A134" s="118">
        <v>72</v>
      </c>
      <c r="B134" s="118">
        <v>3122</v>
      </c>
      <c r="C134" s="119"/>
      <c r="D134" s="330"/>
      <c r="E134" s="350" t="s">
        <v>107</v>
      </c>
      <c r="F134" s="351"/>
      <c r="G134" s="134"/>
      <c r="H134" s="135"/>
      <c r="I134" s="341"/>
      <c r="J134" s="121"/>
      <c r="K134" s="205"/>
      <c r="L134" s="201"/>
      <c r="M134" s="205"/>
      <c r="N134" s="201"/>
      <c r="O134" s="205"/>
      <c r="P134" s="201"/>
      <c r="Q134" s="205"/>
      <c r="R134" s="201"/>
      <c r="S134" s="205"/>
      <c r="T134" s="201"/>
      <c r="U134" s="205"/>
      <c r="V134" s="201"/>
      <c r="W134" s="205"/>
      <c r="X134" s="201"/>
      <c r="Y134" s="205"/>
      <c r="Z134" s="201"/>
      <c r="AA134" s="205"/>
      <c r="AB134" s="201"/>
      <c r="AC134" s="205"/>
      <c r="AD134" s="201"/>
    </row>
    <row r="135" spans="1:30" s="6" customFormat="1" ht="16.5" customHeight="1">
      <c r="A135" s="122"/>
      <c r="B135" s="122"/>
      <c r="C135" s="59">
        <v>6351</v>
      </c>
      <c r="D135" s="389" t="s">
        <v>146</v>
      </c>
      <c r="E135" s="347" t="s">
        <v>151</v>
      </c>
      <c r="F135" s="371"/>
      <c r="G135" s="372"/>
      <c r="H135" s="109"/>
      <c r="I135" s="336"/>
      <c r="J135" s="337"/>
      <c r="K135" s="338"/>
      <c r="L135" s="339"/>
      <c r="M135" s="338"/>
      <c r="N135" s="339"/>
      <c r="O135" s="338"/>
      <c r="P135" s="339"/>
      <c r="Q135" s="338"/>
      <c r="R135" s="339"/>
      <c r="S135" s="287">
        <v>119</v>
      </c>
      <c r="T135" s="340">
        <f>R135+S135</f>
        <v>119</v>
      </c>
      <c r="U135" s="287"/>
      <c r="V135" s="340">
        <f>T135+U135</f>
        <v>119</v>
      </c>
      <c r="W135" s="287"/>
      <c r="X135" s="340">
        <f>V135+W135</f>
        <v>119</v>
      </c>
      <c r="Y135" s="287"/>
      <c r="Z135" s="269">
        <f>X135+Y135</f>
        <v>119</v>
      </c>
      <c r="AA135" s="287"/>
      <c r="AB135" s="269">
        <f>Z135+AA135</f>
        <v>119</v>
      </c>
      <c r="AC135" s="287"/>
      <c r="AD135" s="269">
        <f>AB135+AC135</f>
        <v>119</v>
      </c>
    </row>
    <row r="136" spans="1:30" s="6" customFormat="1" ht="16.5" customHeight="1">
      <c r="A136" s="198"/>
      <c r="B136" s="197"/>
      <c r="C136" s="416">
        <v>6351</v>
      </c>
      <c r="D136" s="429" t="s">
        <v>121</v>
      </c>
      <c r="E136" s="315" t="s">
        <v>108</v>
      </c>
      <c r="F136" s="430"/>
      <c r="G136" s="431"/>
      <c r="H136" s="358"/>
      <c r="I136" s="432"/>
      <c r="J136" s="200"/>
      <c r="K136" s="203"/>
      <c r="L136" s="418">
        <f>J136+K136</f>
        <v>0</v>
      </c>
      <c r="M136" s="203">
        <v>900</v>
      </c>
      <c r="N136" s="418">
        <f>L136+M136</f>
        <v>900</v>
      </c>
      <c r="O136" s="203"/>
      <c r="P136" s="418">
        <f>N136+O136</f>
        <v>900</v>
      </c>
      <c r="Q136" s="203"/>
      <c r="R136" s="418">
        <f>P136+Q136</f>
        <v>900</v>
      </c>
      <c r="S136" s="203"/>
      <c r="T136" s="418">
        <f>R136+S136</f>
        <v>900</v>
      </c>
      <c r="U136" s="203"/>
      <c r="V136" s="418">
        <f>T136+U136</f>
        <v>900</v>
      </c>
      <c r="W136" s="203"/>
      <c r="X136" s="418">
        <f>V136+W136</f>
        <v>900</v>
      </c>
      <c r="Y136" s="203"/>
      <c r="Z136" s="269">
        <f>X136+Y136</f>
        <v>900</v>
      </c>
      <c r="AA136" s="203"/>
      <c r="AB136" s="269">
        <f>Z136+AA136</f>
        <v>900</v>
      </c>
      <c r="AC136" s="203"/>
      <c r="AD136" s="269">
        <f>AB136+AC136</f>
        <v>900</v>
      </c>
    </row>
    <row r="137" spans="1:30" s="6" customFormat="1" ht="16.5" customHeight="1">
      <c r="A137" s="106"/>
      <c r="B137" s="105"/>
      <c r="C137" s="59">
        <v>6351</v>
      </c>
      <c r="D137" s="265" t="s">
        <v>190</v>
      </c>
      <c r="E137" s="420" t="s">
        <v>192</v>
      </c>
      <c r="F137" s="347"/>
      <c r="G137" s="108"/>
      <c r="H137" s="109"/>
      <c r="I137" s="326"/>
      <c r="J137" s="143"/>
      <c r="K137" s="111"/>
      <c r="L137" s="269"/>
      <c r="M137" s="111"/>
      <c r="N137" s="269"/>
      <c r="O137" s="111"/>
      <c r="P137" s="269"/>
      <c r="Q137" s="111"/>
      <c r="R137" s="269"/>
      <c r="S137" s="111"/>
      <c r="T137" s="269"/>
      <c r="U137" s="111"/>
      <c r="V137" s="269"/>
      <c r="W137" s="111"/>
      <c r="X137" s="269"/>
      <c r="Y137" s="111"/>
      <c r="Z137" s="269">
        <f>X137+Y137</f>
        <v>0</v>
      </c>
      <c r="AA137" s="111">
        <v>906.9</v>
      </c>
      <c r="AB137" s="269">
        <f>Z137+AA137</f>
        <v>906.9</v>
      </c>
      <c r="AC137" s="111"/>
      <c r="AD137" s="269">
        <f>AB137+AC137</f>
        <v>906.9</v>
      </c>
    </row>
    <row r="138" spans="1:30" s="6" customFormat="1" ht="13.5" customHeight="1" thickBot="1">
      <c r="A138" s="307"/>
      <c r="B138" s="376"/>
      <c r="C138" s="76">
        <v>6351</v>
      </c>
      <c r="D138" s="377"/>
      <c r="E138" s="352" t="s">
        <v>20</v>
      </c>
      <c r="F138" s="352"/>
      <c r="G138" s="114"/>
      <c r="H138" s="137"/>
      <c r="I138" s="327"/>
      <c r="J138" s="138"/>
      <c r="K138" s="208"/>
      <c r="L138" s="419">
        <f>J138+K138</f>
        <v>0</v>
      </c>
      <c r="M138" s="208">
        <v>900</v>
      </c>
      <c r="N138" s="419">
        <f>L138+M138</f>
        <v>900</v>
      </c>
      <c r="O138" s="208"/>
      <c r="P138" s="419">
        <f>N138+O138</f>
        <v>900</v>
      </c>
      <c r="Q138" s="208"/>
      <c r="R138" s="419">
        <f>P138+Q138</f>
        <v>900</v>
      </c>
      <c r="S138" s="208">
        <v>119</v>
      </c>
      <c r="T138" s="419">
        <f>R138+S138</f>
        <v>1019</v>
      </c>
      <c r="U138" s="208"/>
      <c r="V138" s="419">
        <f>T138+U138</f>
        <v>1019</v>
      </c>
      <c r="W138" s="208"/>
      <c r="X138" s="419">
        <f>V138+W138</f>
        <v>1019</v>
      </c>
      <c r="Y138" s="208"/>
      <c r="Z138" s="272">
        <f>X138+Y138</f>
        <v>1019</v>
      </c>
      <c r="AA138" s="208">
        <v>906.9</v>
      </c>
      <c r="AB138" s="272">
        <f>Z138+AA138</f>
        <v>1925.9</v>
      </c>
      <c r="AC138" s="208"/>
      <c r="AD138" s="272">
        <f>AB138+AC138</f>
        <v>1925.9</v>
      </c>
    </row>
    <row r="139" spans="1:69" ht="14.25" customHeight="1">
      <c r="A139" s="294">
        <v>90</v>
      </c>
      <c r="B139" s="294">
        <v>3121</v>
      </c>
      <c r="C139" s="220"/>
      <c r="D139" s="294"/>
      <c r="E139" s="132" t="s">
        <v>38</v>
      </c>
      <c r="F139" s="355"/>
      <c r="G139" s="356"/>
      <c r="H139" s="120"/>
      <c r="I139" s="296"/>
      <c r="J139" s="301"/>
      <c r="K139" s="205"/>
      <c r="L139" s="201"/>
      <c r="M139" s="205"/>
      <c r="N139" s="201"/>
      <c r="O139" s="205"/>
      <c r="P139" s="201"/>
      <c r="Q139" s="205"/>
      <c r="R139" s="201"/>
      <c r="S139" s="205"/>
      <c r="T139" s="201"/>
      <c r="U139" s="205"/>
      <c r="V139" s="201"/>
      <c r="W139" s="205"/>
      <c r="X139" s="201"/>
      <c r="Y139" s="205"/>
      <c r="Z139" s="201"/>
      <c r="AA139" s="205"/>
      <c r="AB139" s="201"/>
      <c r="AC139" s="205"/>
      <c r="AD139" s="201"/>
      <c r="BP139" s="313"/>
      <c r="BQ139" s="313"/>
    </row>
    <row r="140" spans="1:69" ht="16.5" customHeight="1">
      <c r="A140" s="308"/>
      <c r="B140" s="290"/>
      <c r="C140" s="305">
        <v>6351</v>
      </c>
      <c r="D140" s="267" t="s">
        <v>83</v>
      </c>
      <c r="E140" s="291" t="s">
        <v>67</v>
      </c>
      <c r="F140" s="357"/>
      <c r="G140" s="292"/>
      <c r="H140" s="358"/>
      <c r="I140" s="297" t="s">
        <v>85</v>
      </c>
      <c r="J140" s="302">
        <v>4000</v>
      </c>
      <c r="K140" s="203"/>
      <c r="L140" s="319">
        <f>J140+K140</f>
        <v>4000</v>
      </c>
      <c r="M140" s="203"/>
      <c r="N140" s="319">
        <f>L140+M140</f>
        <v>4000</v>
      </c>
      <c r="O140" s="203"/>
      <c r="P140" s="319">
        <f>N140+O140</f>
        <v>4000</v>
      </c>
      <c r="Q140" s="203"/>
      <c r="R140" s="319">
        <f>P140+Q140</f>
        <v>4000</v>
      </c>
      <c r="S140" s="203"/>
      <c r="T140" s="319">
        <f>R140+S140</f>
        <v>4000</v>
      </c>
      <c r="U140" s="203"/>
      <c r="V140" s="319">
        <f>T140+U140</f>
        <v>4000</v>
      </c>
      <c r="W140" s="203"/>
      <c r="X140" s="319">
        <f>V140+W140</f>
        <v>4000</v>
      </c>
      <c r="Y140" s="203"/>
      <c r="Z140" s="269">
        <f>X140+Y140</f>
        <v>4000</v>
      </c>
      <c r="AA140" s="203"/>
      <c r="AB140" s="269">
        <f>Z140+AA140</f>
        <v>4000</v>
      </c>
      <c r="AC140" s="203"/>
      <c r="AD140" s="269">
        <f>AB140+AC140</f>
        <v>4000</v>
      </c>
      <c r="AE140" s="392"/>
      <c r="BP140" s="313"/>
      <c r="BQ140" s="313"/>
    </row>
    <row r="141" spans="1:69" ht="16.5" customHeight="1">
      <c r="A141" s="308"/>
      <c r="B141" s="290"/>
      <c r="C141" s="305">
        <v>6351</v>
      </c>
      <c r="D141" s="390" t="s">
        <v>83</v>
      </c>
      <c r="E141" s="291" t="s">
        <v>67</v>
      </c>
      <c r="F141" s="357"/>
      <c r="G141" s="292"/>
      <c r="H141" s="358"/>
      <c r="I141" s="297"/>
      <c r="J141" s="302"/>
      <c r="K141" s="203"/>
      <c r="L141" s="319"/>
      <c r="M141" s="203"/>
      <c r="N141" s="319"/>
      <c r="O141" s="203"/>
      <c r="P141" s="319"/>
      <c r="Q141" s="203">
        <v>700</v>
      </c>
      <c r="R141" s="319">
        <f>P141+Q141</f>
        <v>700</v>
      </c>
      <c r="S141" s="203"/>
      <c r="T141" s="319">
        <f>R141+S141</f>
        <v>700</v>
      </c>
      <c r="U141" s="203"/>
      <c r="V141" s="319">
        <f>T141+U141</f>
        <v>700</v>
      </c>
      <c r="W141" s="203"/>
      <c r="X141" s="319">
        <f>V141+W141</f>
        <v>700</v>
      </c>
      <c r="Y141" s="203"/>
      <c r="Z141" s="269">
        <f>X141+Y141</f>
        <v>700</v>
      </c>
      <c r="AA141" s="203"/>
      <c r="AB141" s="269">
        <f>Z141+AA141</f>
        <v>700</v>
      </c>
      <c r="AC141" s="203"/>
      <c r="AD141" s="269">
        <f>AB141+AC141</f>
        <v>700</v>
      </c>
      <c r="BP141" s="313"/>
      <c r="BQ141" s="313"/>
    </row>
    <row r="142" spans="1:69" s="16" customFormat="1" ht="15.75" customHeight="1">
      <c r="A142" s="133"/>
      <c r="B142" s="267"/>
      <c r="C142" s="221">
        <v>6351</v>
      </c>
      <c r="D142" s="267"/>
      <c r="E142" s="268" t="s">
        <v>20</v>
      </c>
      <c r="F142" s="359"/>
      <c r="G142" s="366"/>
      <c r="H142" s="109"/>
      <c r="I142" s="298"/>
      <c r="J142" s="293">
        <v>4000</v>
      </c>
      <c r="K142" s="323"/>
      <c r="L142" s="320">
        <f>J142+K142</f>
        <v>4000</v>
      </c>
      <c r="M142" s="323"/>
      <c r="N142" s="320">
        <f>L142+M142</f>
        <v>4000</v>
      </c>
      <c r="O142" s="323"/>
      <c r="P142" s="320">
        <f>N142+O142</f>
        <v>4000</v>
      </c>
      <c r="Q142" s="323">
        <v>700</v>
      </c>
      <c r="R142" s="320">
        <f>P142+Q142</f>
        <v>4700</v>
      </c>
      <c r="S142" s="323"/>
      <c r="T142" s="320">
        <f>R142+S142</f>
        <v>4700</v>
      </c>
      <c r="U142" s="323"/>
      <c r="V142" s="320">
        <f>T142+U142</f>
        <v>4700</v>
      </c>
      <c r="W142" s="323"/>
      <c r="X142" s="320">
        <f>V142+W142</f>
        <v>4700</v>
      </c>
      <c r="Y142" s="323"/>
      <c r="Z142" s="272">
        <f>X142+Y142</f>
        <v>4700</v>
      </c>
      <c r="AA142" s="323"/>
      <c r="AB142" s="272">
        <f>Z142+AA142</f>
        <v>4700</v>
      </c>
      <c r="AC142" s="323"/>
      <c r="AD142" s="272">
        <f>AB142+AC142</f>
        <v>4700</v>
      </c>
      <c r="BP142" s="314"/>
      <c r="BQ142" s="314"/>
    </row>
    <row r="143" spans="1:30" ht="16.5" customHeight="1">
      <c r="A143" s="312"/>
      <c r="B143" s="124"/>
      <c r="C143" s="306">
        <v>5331</v>
      </c>
      <c r="D143" s="390" t="s">
        <v>83</v>
      </c>
      <c r="E143" s="354" t="s">
        <v>67</v>
      </c>
      <c r="F143" s="126"/>
      <c r="G143" s="127"/>
      <c r="H143" s="128"/>
      <c r="I143" s="299"/>
      <c r="J143" s="303">
        <v>1000</v>
      </c>
      <c r="K143" s="206"/>
      <c r="L143" s="321">
        <f>J143+K143</f>
        <v>1000</v>
      </c>
      <c r="M143" s="206"/>
      <c r="N143" s="321">
        <f>L143+M143</f>
        <v>1000</v>
      </c>
      <c r="O143" s="206"/>
      <c r="P143" s="321">
        <f>N143+O143</f>
        <v>1000</v>
      </c>
      <c r="Q143" s="206"/>
      <c r="R143" s="321">
        <f>P143+Q143</f>
        <v>1000</v>
      </c>
      <c r="S143" s="206"/>
      <c r="T143" s="321">
        <f>R143+S143</f>
        <v>1000</v>
      </c>
      <c r="U143" s="206"/>
      <c r="V143" s="321">
        <f>T143+U143</f>
        <v>1000</v>
      </c>
      <c r="W143" s="206"/>
      <c r="X143" s="321">
        <f>V143+W143</f>
        <v>1000</v>
      </c>
      <c r="Y143" s="206"/>
      <c r="Z143" s="269">
        <f>X143+Y143</f>
        <v>1000</v>
      </c>
      <c r="AA143" s="206"/>
      <c r="AB143" s="321">
        <f>Z143+AA143</f>
        <v>1000</v>
      </c>
      <c r="AC143" s="206"/>
      <c r="AD143" s="321">
        <f>AB143+AC143</f>
        <v>1000</v>
      </c>
    </row>
    <row r="144" spans="1:30" ht="13.5" customHeight="1" thickBot="1">
      <c r="A144" s="307"/>
      <c r="B144" s="66"/>
      <c r="C144" s="75">
        <v>5331</v>
      </c>
      <c r="D144" s="295"/>
      <c r="E144" s="227" t="s">
        <v>37</v>
      </c>
      <c r="F144" s="352"/>
      <c r="G144" s="114"/>
      <c r="H144" s="137"/>
      <c r="I144" s="300"/>
      <c r="J144" s="304">
        <v>1000</v>
      </c>
      <c r="K144" s="208"/>
      <c r="L144" s="322">
        <f>J144+K144</f>
        <v>1000</v>
      </c>
      <c r="M144" s="208"/>
      <c r="N144" s="322">
        <f>L144+M144</f>
        <v>1000</v>
      </c>
      <c r="O144" s="208"/>
      <c r="P144" s="322">
        <f>N144+O144</f>
        <v>1000</v>
      </c>
      <c r="Q144" s="208"/>
      <c r="R144" s="322">
        <f>P144+Q144</f>
        <v>1000</v>
      </c>
      <c r="S144" s="208"/>
      <c r="T144" s="322">
        <f>R144+S144</f>
        <v>1000</v>
      </c>
      <c r="U144" s="208"/>
      <c r="V144" s="322">
        <f>T144+U144</f>
        <v>1000</v>
      </c>
      <c r="W144" s="208"/>
      <c r="X144" s="322">
        <f>V144+W144</f>
        <v>1000</v>
      </c>
      <c r="Y144" s="208"/>
      <c r="Z144" s="272">
        <f>X144+Y144</f>
        <v>1000</v>
      </c>
      <c r="AA144" s="208"/>
      <c r="AB144" s="272">
        <f>Z144+AA144</f>
        <v>1000</v>
      </c>
      <c r="AC144" s="208"/>
      <c r="AD144" s="272">
        <f>AB144+AC144</f>
        <v>1000</v>
      </c>
    </row>
    <row r="145" spans="1:30" ht="24.75" customHeight="1">
      <c r="A145" s="118">
        <v>92</v>
      </c>
      <c r="B145" s="118">
        <v>3121</v>
      </c>
      <c r="C145" s="119"/>
      <c r="D145" s="82"/>
      <c r="E145" s="237" t="s">
        <v>88</v>
      </c>
      <c r="F145" s="231"/>
      <c r="G145" s="134"/>
      <c r="H145" s="135"/>
      <c r="I145" s="135"/>
      <c r="J145" s="136"/>
      <c r="K145" s="207"/>
      <c r="L145" s="204"/>
      <c r="M145" s="207"/>
      <c r="N145" s="204"/>
      <c r="O145" s="207"/>
      <c r="P145" s="204"/>
      <c r="Q145" s="207"/>
      <c r="R145" s="204"/>
      <c r="S145" s="207"/>
      <c r="T145" s="204"/>
      <c r="U145" s="207"/>
      <c r="V145" s="204"/>
      <c r="W145" s="207"/>
      <c r="X145" s="204"/>
      <c r="Y145" s="207"/>
      <c r="Z145" s="204"/>
      <c r="AA145" s="207"/>
      <c r="AB145" s="204"/>
      <c r="AC145" s="207"/>
      <c r="AD145" s="204"/>
    </row>
    <row r="146" spans="1:30" ht="16.5" customHeight="1">
      <c r="A146" s="106"/>
      <c r="B146" s="105"/>
      <c r="C146" s="59">
        <v>5331</v>
      </c>
      <c r="D146" s="60" t="s">
        <v>68</v>
      </c>
      <c r="E146" s="239" t="s">
        <v>69</v>
      </c>
      <c r="F146" s="107"/>
      <c r="G146" s="108"/>
      <c r="H146" s="109"/>
      <c r="I146" s="109"/>
      <c r="J146" s="143">
        <v>2400</v>
      </c>
      <c r="K146" s="111"/>
      <c r="L146" s="269">
        <f>J146+K146</f>
        <v>2400</v>
      </c>
      <c r="M146" s="111"/>
      <c r="N146" s="269">
        <f>L146+M146</f>
        <v>2400</v>
      </c>
      <c r="O146" s="111"/>
      <c r="P146" s="269">
        <f>N146+O146</f>
        <v>2400</v>
      </c>
      <c r="Q146" s="111"/>
      <c r="R146" s="269">
        <f>P146+Q146</f>
        <v>2400</v>
      </c>
      <c r="S146" s="111"/>
      <c r="T146" s="269">
        <f>R146+S146</f>
        <v>2400</v>
      </c>
      <c r="U146" s="111"/>
      <c r="V146" s="269">
        <f>T146+U146</f>
        <v>2400</v>
      </c>
      <c r="W146" s="111"/>
      <c r="X146" s="269">
        <f>V146+W146</f>
        <v>2400</v>
      </c>
      <c r="Y146" s="111"/>
      <c r="Z146" s="269">
        <f>X146+Y146</f>
        <v>2400</v>
      </c>
      <c r="AA146" s="111"/>
      <c r="AB146" s="269">
        <f>Z146+AA146</f>
        <v>2400</v>
      </c>
      <c r="AC146" s="111">
        <v>-62</v>
      </c>
      <c r="AD146" s="269">
        <f>AB146+AC146</f>
        <v>2338</v>
      </c>
    </row>
    <row r="147" spans="1:30" ht="13.5" customHeight="1" thickBot="1">
      <c r="A147" s="113"/>
      <c r="B147" s="112"/>
      <c r="C147" s="76">
        <v>5331</v>
      </c>
      <c r="D147" s="219"/>
      <c r="E147" s="261" t="s">
        <v>37</v>
      </c>
      <c r="F147" s="13"/>
      <c r="G147" s="114"/>
      <c r="H147" s="137"/>
      <c r="I147" s="137"/>
      <c r="J147" s="138">
        <v>2400</v>
      </c>
      <c r="K147" s="208"/>
      <c r="L147" s="272">
        <f>J147+K147</f>
        <v>2400</v>
      </c>
      <c r="M147" s="208"/>
      <c r="N147" s="272">
        <f>L147+M147</f>
        <v>2400</v>
      </c>
      <c r="O147" s="208"/>
      <c r="P147" s="272">
        <f>N147+O147</f>
        <v>2400</v>
      </c>
      <c r="Q147" s="208"/>
      <c r="R147" s="272">
        <f>P147+Q147</f>
        <v>2400</v>
      </c>
      <c r="S147" s="208"/>
      <c r="T147" s="272">
        <f>R147+S147</f>
        <v>2400</v>
      </c>
      <c r="U147" s="208"/>
      <c r="V147" s="272">
        <f>T147+U147</f>
        <v>2400</v>
      </c>
      <c r="W147" s="208"/>
      <c r="X147" s="272">
        <f>V147+W147</f>
        <v>2400</v>
      </c>
      <c r="Y147" s="208"/>
      <c r="Z147" s="272">
        <f>X147+Y147</f>
        <v>2400</v>
      </c>
      <c r="AA147" s="208"/>
      <c r="AB147" s="272">
        <f>Z147+AA147</f>
        <v>2400</v>
      </c>
      <c r="AC147" s="208">
        <v>-62</v>
      </c>
      <c r="AD147" s="272">
        <f>AB147+AC147</f>
        <v>2338</v>
      </c>
    </row>
    <row r="148" spans="1:30" ht="24.75" customHeight="1">
      <c r="A148" s="118">
        <v>93</v>
      </c>
      <c r="B148" s="118">
        <v>3122</v>
      </c>
      <c r="C148" s="119"/>
      <c r="D148" s="82"/>
      <c r="E148" s="237" t="s">
        <v>71</v>
      </c>
      <c r="F148" s="231"/>
      <c r="G148" s="134"/>
      <c r="H148" s="135"/>
      <c r="I148" s="135"/>
      <c r="J148" s="136"/>
      <c r="K148" s="207"/>
      <c r="L148" s="204"/>
      <c r="M148" s="207"/>
      <c r="N148" s="204"/>
      <c r="O148" s="207"/>
      <c r="P148" s="204"/>
      <c r="Q148" s="207"/>
      <c r="R148" s="204"/>
      <c r="S148" s="207"/>
      <c r="T148" s="204"/>
      <c r="U148" s="207"/>
      <c r="V148" s="204"/>
      <c r="W148" s="207"/>
      <c r="X148" s="204"/>
      <c r="Y148" s="207"/>
      <c r="Z148" s="204"/>
      <c r="AA148" s="207"/>
      <c r="AB148" s="204"/>
      <c r="AC148" s="207"/>
      <c r="AD148" s="204"/>
    </row>
    <row r="149" spans="1:30" ht="16.5" customHeight="1">
      <c r="A149" s="106"/>
      <c r="B149" s="105"/>
      <c r="C149" s="59">
        <v>5331</v>
      </c>
      <c r="D149" s="60" t="s">
        <v>70</v>
      </c>
      <c r="E149" s="239" t="s">
        <v>145</v>
      </c>
      <c r="F149" s="107"/>
      <c r="G149" s="108"/>
      <c r="H149" s="109"/>
      <c r="I149" s="109"/>
      <c r="J149" s="143">
        <v>2000</v>
      </c>
      <c r="K149" s="111"/>
      <c r="L149" s="269">
        <f>J149+K149</f>
        <v>2000</v>
      </c>
      <c r="M149" s="111"/>
      <c r="N149" s="269">
        <f>L149+M149</f>
        <v>2000</v>
      </c>
      <c r="O149" s="111"/>
      <c r="P149" s="269">
        <f>N149+O149</f>
        <v>2000</v>
      </c>
      <c r="Q149" s="111"/>
      <c r="R149" s="269">
        <f>P149+Q149</f>
        <v>2000</v>
      </c>
      <c r="S149" s="111"/>
      <c r="T149" s="269">
        <f>R149+S149</f>
        <v>2000</v>
      </c>
      <c r="U149" s="111"/>
      <c r="V149" s="269">
        <f>T149+U149</f>
        <v>2000</v>
      </c>
      <c r="W149" s="111"/>
      <c r="X149" s="269">
        <f>V149+W149</f>
        <v>2000</v>
      </c>
      <c r="Y149" s="111"/>
      <c r="Z149" s="269">
        <f>X149+Y149</f>
        <v>2000</v>
      </c>
      <c r="AA149" s="111"/>
      <c r="AB149" s="269">
        <f>Z149+AA149</f>
        <v>2000</v>
      </c>
      <c r="AC149" s="111">
        <v>-143</v>
      </c>
      <c r="AD149" s="269">
        <f>AB149+AC149</f>
        <v>1857</v>
      </c>
    </row>
    <row r="150" spans="1:30" ht="13.5" customHeight="1" thickBot="1">
      <c r="A150" s="113"/>
      <c r="B150" s="112"/>
      <c r="C150" s="76">
        <v>5331</v>
      </c>
      <c r="D150" s="219"/>
      <c r="E150" s="261" t="s">
        <v>37</v>
      </c>
      <c r="F150" s="13"/>
      <c r="G150" s="114"/>
      <c r="H150" s="137"/>
      <c r="I150" s="137"/>
      <c r="J150" s="138">
        <v>2000</v>
      </c>
      <c r="K150" s="208"/>
      <c r="L150" s="288">
        <f>J150+K150</f>
        <v>2000</v>
      </c>
      <c r="M150" s="208"/>
      <c r="N150" s="288">
        <f>L150+M150</f>
        <v>2000</v>
      </c>
      <c r="O150" s="208"/>
      <c r="P150" s="288">
        <f>N150+O150</f>
        <v>2000</v>
      </c>
      <c r="Q150" s="208"/>
      <c r="R150" s="288">
        <f>P150+Q150</f>
        <v>2000</v>
      </c>
      <c r="S150" s="208"/>
      <c r="T150" s="288">
        <f>R150+S150</f>
        <v>2000</v>
      </c>
      <c r="U150" s="208"/>
      <c r="V150" s="288">
        <f>T150+U150</f>
        <v>2000</v>
      </c>
      <c r="W150" s="208"/>
      <c r="X150" s="288">
        <f>V150+W150</f>
        <v>2000</v>
      </c>
      <c r="Y150" s="208"/>
      <c r="Z150" s="272">
        <f>X150+Y150</f>
        <v>2000</v>
      </c>
      <c r="AA150" s="208"/>
      <c r="AB150" s="272">
        <f>Z150+AA150</f>
        <v>2000</v>
      </c>
      <c r="AC150" s="208">
        <v>-143</v>
      </c>
      <c r="AD150" s="272">
        <f>AB150+AC150</f>
        <v>1857</v>
      </c>
    </row>
    <row r="151" spans="1:30" ht="24.75" customHeight="1">
      <c r="A151" s="118">
        <v>94</v>
      </c>
      <c r="B151" s="118">
        <v>3122</v>
      </c>
      <c r="C151" s="119"/>
      <c r="D151" s="82"/>
      <c r="E151" s="350" t="s">
        <v>101</v>
      </c>
      <c r="F151" s="351"/>
      <c r="G151" s="134"/>
      <c r="H151" s="135"/>
      <c r="I151" s="325"/>
      <c r="J151" s="136"/>
      <c r="K151" s="207"/>
      <c r="L151" s="204"/>
      <c r="M151" s="207"/>
      <c r="N151" s="204"/>
      <c r="O151" s="207"/>
      <c r="P151" s="204"/>
      <c r="Q151" s="207"/>
      <c r="R151" s="204"/>
      <c r="S151" s="207"/>
      <c r="T151" s="204"/>
      <c r="U151" s="207"/>
      <c r="V151" s="204"/>
      <c r="W151" s="207"/>
      <c r="X151" s="204"/>
      <c r="Y151" s="207"/>
      <c r="Z151" s="204"/>
      <c r="AA151" s="207"/>
      <c r="AB151" s="204"/>
      <c r="AC151" s="207"/>
      <c r="AD151" s="204"/>
    </row>
    <row r="152" spans="1:30" ht="16.5" customHeight="1">
      <c r="A152" s="106"/>
      <c r="B152" s="105"/>
      <c r="C152" s="59">
        <v>6351</v>
      </c>
      <c r="D152" s="265" t="s">
        <v>100</v>
      </c>
      <c r="E152" s="315" t="s">
        <v>157</v>
      </c>
      <c r="F152" s="347"/>
      <c r="G152" s="108"/>
      <c r="H152" s="109"/>
      <c r="I152" s="326"/>
      <c r="J152" s="143"/>
      <c r="K152" s="111"/>
      <c r="L152" s="269">
        <f>J152+K152</f>
        <v>0</v>
      </c>
      <c r="M152" s="111">
        <v>5300</v>
      </c>
      <c r="N152" s="269">
        <f>L152+M152</f>
        <v>5300</v>
      </c>
      <c r="O152" s="111"/>
      <c r="P152" s="269">
        <f>N152+O152</f>
        <v>5300</v>
      </c>
      <c r="Q152" s="111"/>
      <c r="R152" s="269">
        <f>P152+Q152</f>
        <v>5300</v>
      </c>
      <c r="S152" s="111"/>
      <c r="T152" s="269">
        <f>R152+S152</f>
        <v>5300</v>
      </c>
      <c r="U152" s="111"/>
      <c r="V152" s="269">
        <f>T152+U152</f>
        <v>5300</v>
      </c>
      <c r="W152" s="111"/>
      <c r="X152" s="269">
        <f>V152+W152</f>
        <v>5300</v>
      </c>
      <c r="Y152" s="111"/>
      <c r="Z152" s="269">
        <f>X152+Y152</f>
        <v>5300</v>
      </c>
      <c r="AA152" s="111"/>
      <c r="AB152" s="269">
        <f>Z152+AA152</f>
        <v>5300</v>
      </c>
      <c r="AC152" s="111">
        <v>-22</v>
      </c>
      <c r="AD152" s="269">
        <f>AB152+AC152</f>
        <v>5278</v>
      </c>
    </row>
    <row r="153" spans="1:30" ht="13.5" customHeight="1" thickBot="1">
      <c r="A153" s="113"/>
      <c r="B153" s="112"/>
      <c r="C153" s="76">
        <v>6351</v>
      </c>
      <c r="D153" s="75"/>
      <c r="E153" s="31" t="s">
        <v>20</v>
      </c>
      <c r="F153" s="352"/>
      <c r="G153" s="114"/>
      <c r="H153" s="137"/>
      <c r="I153" s="327"/>
      <c r="J153" s="138"/>
      <c r="K153" s="208"/>
      <c r="L153" s="288">
        <f>J153+K153</f>
        <v>0</v>
      </c>
      <c r="M153" s="208">
        <v>5300</v>
      </c>
      <c r="N153" s="288">
        <f>L153+M153</f>
        <v>5300</v>
      </c>
      <c r="O153" s="208"/>
      <c r="P153" s="288">
        <f>N153+O153</f>
        <v>5300</v>
      </c>
      <c r="Q153" s="208"/>
      <c r="R153" s="288">
        <f>P153+Q153</f>
        <v>5300</v>
      </c>
      <c r="S153" s="208"/>
      <c r="T153" s="288">
        <f>R153+S153</f>
        <v>5300</v>
      </c>
      <c r="U153" s="208"/>
      <c r="V153" s="288">
        <f>T153+U153</f>
        <v>5300</v>
      </c>
      <c r="W153" s="208"/>
      <c r="X153" s="288">
        <f>V153+W153</f>
        <v>5300</v>
      </c>
      <c r="Y153" s="208"/>
      <c r="Z153" s="288">
        <f>X153+Y153</f>
        <v>5300</v>
      </c>
      <c r="AA153" s="208"/>
      <c r="AB153" s="288">
        <f>Z153+AA153</f>
        <v>5300</v>
      </c>
      <c r="AC153" s="208">
        <v>-22</v>
      </c>
      <c r="AD153" s="288">
        <f>AB153+AC153</f>
        <v>5278</v>
      </c>
    </row>
    <row r="154" spans="1:30" ht="15.75" customHeight="1">
      <c r="A154" s="139">
        <v>97</v>
      </c>
      <c r="B154" s="139">
        <v>3123</v>
      </c>
      <c r="C154" s="91"/>
      <c r="D154" s="90"/>
      <c r="E154" s="241" t="s">
        <v>72</v>
      </c>
      <c r="F154" s="360"/>
      <c r="G154" s="361"/>
      <c r="H154" s="362"/>
      <c r="I154" s="140"/>
      <c r="J154" s="141"/>
      <c r="K154" s="202"/>
      <c r="L154" s="196"/>
      <c r="M154" s="202"/>
      <c r="N154" s="196"/>
      <c r="O154" s="202"/>
      <c r="P154" s="196"/>
      <c r="Q154" s="202"/>
      <c r="R154" s="196"/>
      <c r="S154" s="202"/>
      <c r="T154" s="196"/>
      <c r="U154" s="202"/>
      <c r="V154" s="196"/>
      <c r="W154" s="202"/>
      <c r="X154" s="196"/>
      <c r="Y154" s="202"/>
      <c r="Z154" s="196"/>
      <c r="AA154" s="202"/>
      <c r="AB154" s="196"/>
      <c r="AC154" s="202"/>
      <c r="AD154" s="196"/>
    </row>
    <row r="155" spans="1:30" ht="12.75" customHeight="1">
      <c r="A155" s="197"/>
      <c r="B155" s="198"/>
      <c r="C155" s="59">
        <v>6351</v>
      </c>
      <c r="D155" s="265" t="s">
        <v>21</v>
      </c>
      <c r="E155" s="242" t="s">
        <v>73</v>
      </c>
      <c r="F155" s="363"/>
      <c r="G155" s="142"/>
      <c r="H155" s="199"/>
      <c r="I155" s="281" t="s">
        <v>85</v>
      </c>
      <c r="J155" s="200">
        <v>10150</v>
      </c>
      <c r="K155" s="203"/>
      <c r="L155" s="269">
        <f>J155+K155</f>
        <v>10150</v>
      </c>
      <c r="M155" s="203"/>
      <c r="N155" s="269">
        <f>L155+M155</f>
        <v>10150</v>
      </c>
      <c r="O155" s="203"/>
      <c r="P155" s="269">
        <f>N155+O155</f>
        <v>10150</v>
      </c>
      <c r="Q155" s="203"/>
      <c r="R155" s="269">
        <f>P155+Q155</f>
        <v>10150</v>
      </c>
      <c r="S155" s="203"/>
      <c r="T155" s="269">
        <f>R155+S155</f>
        <v>10150</v>
      </c>
      <c r="U155" s="203"/>
      <c r="V155" s="269">
        <f>T155+U155</f>
        <v>10150</v>
      </c>
      <c r="W155" s="203"/>
      <c r="X155" s="269">
        <f>V155+W155</f>
        <v>10150</v>
      </c>
      <c r="Y155" s="203"/>
      <c r="Z155" s="269">
        <f>X155+Y155</f>
        <v>10150</v>
      </c>
      <c r="AA155" s="203"/>
      <c r="AB155" s="269">
        <f>Z155+AA155</f>
        <v>10150</v>
      </c>
      <c r="AC155" s="203"/>
      <c r="AD155" s="269">
        <f>AB155+AC155</f>
        <v>10150</v>
      </c>
    </row>
    <row r="156" spans="1:30" ht="12.75" customHeight="1">
      <c r="A156" s="197"/>
      <c r="B156" s="198"/>
      <c r="C156" s="59">
        <v>6351</v>
      </c>
      <c r="D156" s="265" t="s">
        <v>21</v>
      </c>
      <c r="E156" s="242" t="s">
        <v>91</v>
      </c>
      <c r="F156" s="364"/>
      <c r="G156" s="289"/>
      <c r="H156" s="199"/>
      <c r="I156" s="281"/>
      <c r="J156" s="200"/>
      <c r="K156" s="203">
        <v>72</v>
      </c>
      <c r="L156" s="269">
        <v>72</v>
      </c>
      <c r="M156" s="203"/>
      <c r="N156" s="269">
        <v>72</v>
      </c>
      <c r="O156" s="203"/>
      <c r="P156" s="269">
        <v>72</v>
      </c>
      <c r="Q156" s="203"/>
      <c r="R156" s="269">
        <f>P156+Q156</f>
        <v>72</v>
      </c>
      <c r="S156" s="203"/>
      <c r="T156" s="269">
        <f>R156+S156</f>
        <v>72</v>
      </c>
      <c r="U156" s="203"/>
      <c r="V156" s="269">
        <f>T156+U156</f>
        <v>72</v>
      </c>
      <c r="W156" s="203"/>
      <c r="X156" s="269">
        <f>V156+W156</f>
        <v>72</v>
      </c>
      <c r="Y156" s="203"/>
      <c r="Z156" s="269">
        <f>X156+Y156</f>
        <v>72</v>
      </c>
      <c r="AA156" s="203"/>
      <c r="AB156" s="269">
        <f>Z156+AA156</f>
        <v>72</v>
      </c>
      <c r="AC156" s="203"/>
      <c r="AD156" s="269">
        <f>AB156+AC156</f>
        <v>72</v>
      </c>
    </row>
    <row r="157" spans="1:30" ht="12.75" customHeight="1">
      <c r="A157" s="197"/>
      <c r="B157" s="198"/>
      <c r="C157" s="59">
        <v>6351</v>
      </c>
      <c r="D157" s="265" t="s">
        <v>136</v>
      </c>
      <c r="E157" s="242" t="s">
        <v>144</v>
      </c>
      <c r="F157" s="363"/>
      <c r="G157" s="142"/>
      <c r="H157" s="199"/>
      <c r="I157" s="281"/>
      <c r="J157" s="200"/>
      <c r="K157" s="203"/>
      <c r="L157" s="269"/>
      <c r="M157" s="203"/>
      <c r="N157" s="269"/>
      <c r="O157" s="203"/>
      <c r="P157" s="269"/>
      <c r="Q157" s="203">
        <v>400</v>
      </c>
      <c r="R157" s="269">
        <f>P157+Q157</f>
        <v>400</v>
      </c>
      <c r="S157" s="203"/>
      <c r="T157" s="269">
        <f>R157+S157</f>
        <v>400</v>
      </c>
      <c r="U157" s="203"/>
      <c r="V157" s="269">
        <f>T157+U157</f>
        <v>400</v>
      </c>
      <c r="W157" s="203"/>
      <c r="X157" s="269">
        <f>V157+W157</f>
        <v>400</v>
      </c>
      <c r="Y157" s="203"/>
      <c r="Z157" s="269">
        <f>X157+Y157</f>
        <v>400</v>
      </c>
      <c r="AA157" s="203"/>
      <c r="AB157" s="269">
        <f>Z157+AA157</f>
        <v>400</v>
      </c>
      <c r="AC157" s="203"/>
      <c r="AD157" s="269">
        <f>AB157+AC157</f>
        <v>400</v>
      </c>
    </row>
    <row r="158" spans="1:30" ht="12.75" customHeight="1" thickBot="1">
      <c r="A158" s="113"/>
      <c r="B158" s="112"/>
      <c r="C158" s="76">
        <v>6351</v>
      </c>
      <c r="D158" s="75"/>
      <c r="E158" s="213" t="s">
        <v>20</v>
      </c>
      <c r="F158" s="352"/>
      <c r="G158" s="114"/>
      <c r="H158" s="144"/>
      <c r="I158" s="144"/>
      <c r="J158" s="131">
        <v>10150</v>
      </c>
      <c r="K158" s="311">
        <v>72</v>
      </c>
      <c r="L158" s="272">
        <f>J158+K158</f>
        <v>10222</v>
      </c>
      <c r="M158" s="311"/>
      <c r="N158" s="272">
        <f>L158+M158</f>
        <v>10222</v>
      </c>
      <c r="O158" s="311"/>
      <c r="P158" s="272">
        <f>N158+O158</f>
        <v>10222</v>
      </c>
      <c r="Q158" s="311">
        <v>400</v>
      </c>
      <c r="R158" s="272">
        <f>P158+Q158</f>
        <v>10622</v>
      </c>
      <c r="S158" s="311"/>
      <c r="T158" s="272">
        <f>R158+S158</f>
        <v>10622</v>
      </c>
      <c r="U158" s="311"/>
      <c r="V158" s="272">
        <f>T158+U158</f>
        <v>10622</v>
      </c>
      <c r="W158" s="311"/>
      <c r="X158" s="272">
        <f>V158+W158</f>
        <v>10622</v>
      </c>
      <c r="Y158" s="311"/>
      <c r="Z158" s="288">
        <f>X158+Y158</f>
        <v>10622</v>
      </c>
      <c r="AA158" s="311"/>
      <c r="AB158" s="288">
        <f>Z158+AA158</f>
        <v>10622</v>
      </c>
      <c r="AC158" s="311"/>
      <c r="AD158" s="288">
        <f>AB158+AC158</f>
        <v>10622</v>
      </c>
    </row>
    <row r="159" spans="1:30" ht="24.75" customHeight="1">
      <c r="A159" s="118">
        <v>101</v>
      </c>
      <c r="B159" s="118">
        <v>3124</v>
      </c>
      <c r="C159" s="119"/>
      <c r="D159" s="82"/>
      <c r="E159" s="350" t="s">
        <v>189</v>
      </c>
      <c r="F159" s="351"/>
      <c r="G159" s="134"/>
      <c r="H159" s="135"/>
      <c r="I159" s="325"/>
      <c r="J159" s="136"/>
      <c r="K159" s="207"/>
      <c r="L159" s="204"/>
      <c r="M159" s="207"/>
      <c r="N159" s="204"/>
      <c r="O159" s="207"/>
      <c r="P159" s="204"/>
      <c r="Q159" s="207"/>
      <c r="R159" s="204"/>
      <c r="S159" s="207"/>
      <c r="T159" s="204"/>
      <c r="U159" s="207"/>
      <c r="V159" s="204"/>
      <c r="W159" s="207"/>
      <c r="X159" s="204"/>
      <c r="Y159" s="202"/>
      <c r="Z159" s="196"/>
      <c r="AA159" s="287"/>
      <c r="AB159" s="196"/>
      <c r="AC159" s="287"/>
      <c r="AD159" s="196"/>
    </row>
    <row r="160" spans="1:30" ht="16.5" customHeight="1">
      <c r="A160" s="106"/>
      <c r="B160" s="105"/>
      <c r="C160" s="59">
        <v>6351</v>
      </c>
      <c r="D160" s="265" t="s">
        <v>122</v>
      </c>
      <c r="E160" s="421" t="s">
        <v>109</v>
      </c>
      <c r="F160" s="347"/>
      <c r="G160" s="108"/>
      <c r="H160" s="109"/>
      <c r="I160" s="326"/>
      <c r="J160" s="143"/>
      <c r="K160" s="111"/>
      <c r="L160" s="269">
        <f>J160+K160</f>
        <v>0</v>
      </c>
      <c r="M160" s="111">
        <v>2000</v>
      </c>
      <c r="N160" s="269">
        <f>L160+M160</f>
        <v>2000</v>
      </c>
      <c r="O160" s="111"/>
      <c r="P160" s="269">
        <f>N160+O160</f>
        <v>2000</v>
      </c>
      <c r="Q160" s="111"/>
      <c r="R160" s="269">
        <f>P160+Q160</f>
        <v>2000</v>
      </c>
      <c r="S160" s="111"/>
      <c r="T160" s="269">
        <f>R160+S160</f>
        <v>2000</v>
      </c>
      <c r="U160" s="111"/>
      <c r="V160" s="269">
        <f>T160+U160</f>
        <v>2000</v>
      </c>
      <c r="W160" s="111">
        <v>-277</v>
      </c>
      <c r="X160" s="269">
        <f>V160+W160</f>
        <v>1723</v>
      </c>
      <c r="Y160" s="203"/>
      <c r="Z160" s="269">
        <f>X160+Y160</f>
        <v>1723</v>
      </c>
      <c r="AA160" s="203"/>
      <c r="AB160" s="269">
        <f>Z160+AA160</f>
        <v>1723</v>
      </c>
      <c r="AC160" s="203">
        <v>-220</v>
      </c>
      <c r="AD160" s="269">
        <f>AB160+AC160</f>
        <v>1503</v>
      </c>
    </row>
    <row r="161" spans="1:30" ht="16.5" customHeight="1">
      <c r="A161" s="198"/>
      <c r="B161" s="197"/>
      <c r="C161" s="416">
        <v>6351</v>
      </c>
      <c r="D161" s="265" t="s">
        <v>175</v>
      </c>
      <c r="E161" s="315" t="s">
        <v>177</v>
      </c>
      <c r="F161" s="417"/>
      <c r="G161" s="285"/>
      <c r="H161" s="286"/>
      <c r="I161" s="336"/>
      <c r="J161" s="141"/>
      <c r="K161" s="287"/>
      <c r="L161" s="418"/>
      <c r="M161" s="287"/>
      <c r="N161" s="418"/>
      <c r="O161" s="287"/>
      <c r="P161" s="418"/>
      <c r="Q161" s="287"/>
      <c r="R161" s="418"/>
      <c r="S161" s="287"/>
      <c r="T161" s="418"/>
      <c r="U161" s="287"/>
      <c r="V161" s="418"/>
      <c r="W161" s="287">
        <v>217</v>
      </c>
      <c r="X161" s="269">
        <f>V161+W161</f>
        <v>217</v>
      </c>
      <c r="Y161" s="203"/>
      <c r="Z161" s="269">
        <f>X161+Y161</f>
        <v>217</v>
      </c>
      <c r="AA161" s="203"/>
      <c r="AB161" s="269">
        <f>Z161+AA161</f>
        <v>217</v>
      </c>
      <c r="AC161" s="203"/>
      <c r="AD161" s="269">
        <f>AB161+AC161</f>
        <v>217</v>
      </c>
    </row>
    <row r="162" spans="1:30" ht="16.5" customHeight="1">
      <c r="A162" s="198"/>
      <c r="B162" s="197"/>
      <c r="C162" s="416">
        <v>6351</v>
      </c>
      <c r="D162" s="265" t="s">
        <v>176</v>
      </c>
      <c r="E162" s="420" t="s">
        <v>178</v>
      </c>
      <c r="F162" s="347"/>
      <c r="G162" s="108"/>
      <c r="H162" s="109"/>
      <c r="I162" s="326"/>
      <c r="J162" s="143"/>
      <c r="K162" s="111"/>
      <c r="L162" s="269"/>
      <c r="M162" s="111"/>
      <c r="N162" s="269"/>
      <c r="O162" s="111"/>
      <c r="P162" s="269"/>
      <c r="Q162" s="111"/>
      <c r="R162" s="269"/>
      <c r="S162" s="111"/>
      <c r="T162" s="269"/>
      <c r="U162" s="111"/>
      <c r="V162" s="269"/>
      <c r="W162" s="111">
        <v>60</v>
      </c>
      <c r="X162" s="269">
        <f>V162+W162</f>
        <v>60</v>
      </c>
      <c r="Y162" s="203"/>
      <c r="Z162" s="269">
        <f>X162+Y162</f>
        <v>60</v>
      </c>
      <c r="AA162" s="203"/>
      <c r="AB162" s="269">
        <f>Z162+AA162</f>
        <v>60</v>
      </c>
      <c r="AC162" s="203"/>
      <c r="AD162" s="269">
        <f>AB162+AC162</f>
        <v>60</v>
      </c>
    </row>
    <row r="163" spans="1:30" ht="13.5" customHeight="1" thickBot="1">
      <c r="A163" s="113"/>
      <c r="B163" s="112"/>
      <c r="C163" s="66">
        <v>6351</v>
      </c>
      <c r="D163" s="219"/>
      <c r="E163" s="352" t="s">
        <v>20</v>
      </c>
      <c r="F163" s="352"/>
      <c r="G163" s="114"/>
      <c r="H163" s="137"/>
      <c r="I163" s="327"/>
      <c r="J163" s="138"/>
      <c r="K163" s="208"/>
      <c r="L163" s="419">
        <f>J163+K163</f>
        <v>0</v>
      </c>
      <c r="M163" s="208">
        <v>2000</v>
      </c>
      <c r="N163" s="419">
        <f>L163+M163</f>
        <v>2000</v>
      </c>
      <c r="O163" s="208"/>
      <c r="P163" s="419">
        <f>N163+O163</f>
        <v>2000</v>
      </c>
      <c r="Q163" s="208"/>
      <c r="R163" s="419">
        <f>P163+Q163</f>
        <v>2000</v>
      </c>
      <c r="S163" s="208"/>
      <c r="T163" s="419">
        <f>R163+S163</f>
        <v>2000</v>
      </c>
      <c r="U163" s="208"/>
      <c r="V163" s="419">
        <f>T163+U163</f>
        <v>2000</v>
      </c>
      <c r="W163" s="208">
        <f>SUM(W160:W162)</f>
        <v>0</v>
      </c>
      <c r="X163" s="419">
        <f>V163+W163</f>
        <v>2000</v>
      </c>
      <c r="Y163" s="311"/>
      <c r="Z163" s="272">
        <f>X163+Y163</f>
        <v>2000</v>
      </c>
      <c r="AA163" s="311"/>
      <c r="AB163" s="272">
        <f>Z163+AA163</f>
        <v>2000</v>
      </c>
      <c r="AC163" s="311">
        <v>-220</v>
      </c>
      <c r="AD163" s="272">
        <f>AB163+AC163</f>
        <v>1780</v>
      </c>
    </row>
    <row r="164" spans="1:30" ht="24.75" customHeight="1">
      <c r="A164" s="118">
        <v>115</v>
      </c>
      <c r="B164" s="118">
        <v>3122</v>
      </c>
      <c r="C164" s="119"/>
      <c r="D164" s="82"/>
      <c r="E164" s="237" t="s">
        <v>22</v>
      </c>
      <c r="F164" s="231"/>
      <c r="G164" s="134"/>
      <c r="H164" s="135"/>
      <c r="I164" s="135"/>
      <c r="J164" s="136"/>
      <c r="K164" s="207"/>
      <c r="L164" s="204"/>
      <c r="M164" s="207"/>
      <c r="N164" s="204"/>
      <c r="O164" s="207"/>
      <c r="P164" s="204"/>
      <c r="Q164" s="207"/>
      <c r="R164" s="204"/>
      <c r="S164" s="207"/>
      <c r="T164" s="204"/>
      <c r="U164" s="207"/>
      <c r="V164" s="204"/>
      <c r="W164" s="207"/>
      <c r="X164" s="204"/>
      <c r="Y164" s="207"/>
      <c r="Z164" s="204"/>
      <c r="AA164" s="207"/>
      <c r="AB164" s="204"/>
      <c r="AC164" s="207"/>
      <c r="AD164" s="204"/>
    </row>
    <row r="165" spans="1:30" ht="16.5" customHeight="1">
      <c r="A165" s="106"/>
      <c r="B165" s="105"/>
      <c r="C165" s="59">
        <v>6351</v>
      </c>
      <c r="D165" s="221" t="s">
        <v>47</v>
      </c>
      <c r="E165" s="238" t="s">
        <v>74</v>
      </c>
      <c r="F165" s="107"/>
      <c r="G165" s="108"/>
      <c r="H165" s="109"/>
      <c r="I165" s="282" t="s">
        <v>85</v>
      </c>
      <c r="J165" s="143">
        <v>12000</v>
      </c>
      <c r="K165" s="111"/>
      <c r="L165" s="269">
        <f>J165+K165</f>
        <v>12000</v>
      </c>
      <c r="M165" s="111"/>
      <c r="N165" s="269">
        <f>L165+M165</f>
        <v>12000</v>
      </c>
      <c r="O165" s="111"/>
      <c r="P165" s="269">
        <f>N165+O165</f>
        <v>12000</v>
      </c>
      <c r="Q165" s="111"/>
      <c r="R165" s="269">
        <f>P165+Q165</f>
        <v>12000</v>
      </c>
      <c r="S165" s="111"/>
      <c r="T165" s="269">
        <f>R165+S165</f>
        <v>12000</v>
      </c>
      <c r="U165" s="111"/>
      <c r="V165" s="269">
        <f>T165+U165</f>
        <v>12000</v>
      </c>
      <c r="W165" s="111"/>
      <c r="X165" s="269">
        <f>V165+W165</f>
        <v>12000</v>
      </c>
      <c r="Y165" s="111"/>
      <c r="Z165" s="269">
        <f>X165+Y165</f>
        <v>12000</v>
      </c>
      <c r="AA165" s="111"/>
      <c r="AB165" s="269">
        <f>Z165+AA165</f>
        <v>12000</v>
      </c>
      <c r="AC165" s="111"/>
      <c r="AD165" s="269">
        <f>AB165+AC165</f>
        <v>12000</v>
      </c>
    </row>
    <row r="166" spans="1:30" ht="13.5" customHeight="1" thickBot="1">
      <c r="A166" s="113"/>
      <c r="B166" s="112"/>
      <c r="C166" s="66">
        <v>6351</v>
      </c>
      <c r="D166" s="65"/>
      <c r="E166" s="240" t="s">
        <v>20</v>
      </c>
      <c r="F166" s="13"/>
      <c r="G166" s="114"/>
      <c r="H166" s="137"/>
      <c r="I166" s="137"/>
      <c r="J166" s="138">
        <v>12000</v>
      </c>
      <c r="K166" s="208"/>
      <c r="L166" s="272">
        <f>J166+K166</f>
        <v>12000</v>
      </c>
      <c r="M166" s="208"/>
      <c r="N166" s="272">
        <f>L166+M166</f>
        <v>12000</v>
      </c>
      <c r="O166" s="208"/>
      <c r="P166" s="272">
        <f>N166+O166</f>
        <v>12000</v>
      </c>
      <c r="Q166" s="208"/>
      <c r="R166" s="272">
        <f>P166+Q166</f>
        <v>12000</v>
      </c>
      <c r="S166" s="208"/>
      <c r="T166" s="272">
        <f>R166+S166</f>
        <v>12000</v>
      </c>
      <c r="U166" s="208"/>
      <c r="V166" s="272">
        <f>T166+U166</f>
        <v>12000</v>
      </c>
      <c r="W166" s="208"/>
      <c r="X166" s="272">
        <f>V166+W166</f>
        <v>12000</v>
      </c>
      <c r="Y166" s="208"/>
      <c r="Z166" s="272">
        <f>X166+Y166</f>
        <v>12000</v>
      </c>
      <c r="AA166" s="208"/>
      <c r="AB166" s="272">
        <f>Z166+AA166</f>
        <v>12000</v>
      </c>
      <c r="AC166" s="208"/>
      <c r="AD166" s="272">
        <f>AB166+AC166</f>
        <v>12000</v>
      </c>
    </row>
    <row r="167" spans="1:30" ht="24.75" customHeight="1">
      <c r="A167" s="118">
        <v>119</v>
      </c>
      <c r="B167" s="118">
        <v>3123</v>
      </c>
      <c r="C167" s="119"/>
      <c r="D167" s="82"/>
      <c r="E167" s="350" t="s">
        <v>110</v>
      </c>
      <c r="F167" s="351"/>
      <c r="G167" s="134"/>
      <c r="H167" s="135"/>
      <c r="I167" s="325"/>
      <c r="J167" s="136"/>
      <c r="K167" s="207"/>
      <c r="L167" s="204"/>
      <c r="M167" s="207"/>
      <c r="N167" s="204"/>
      <c r="O167" s="207"/>
      <c r="P167" s="204"/>
      <c r="Q167" s="207"/>
      <c r="R167" s="204"/>
      <c r="S167" s="207"/>
      <c r="T167" s="204"/>
      <c r="U167" s="207"/>
      <c r="V167" s="204"/>
      <c r="W167" s="207"/>
      <c r="X167" s="204"/>
      <c r="Y167" s="207"/>
      <c r="Z167" s="204"/>
      <c r="AA167" s="207"/>
      <c r="AB167" s="204"/>
      <c r="AC167" s="207"/>
      <c r="AD167" s="204"/>
    </row>
    <row r="168" spans="1:30" ht="16.5" customHeight="1">
      <c r="A168" s="106"/>
      <c r="B168" s="105"/>
      <c r="C168" s="59">
        <v>5331</v>
      </c>
      <c r="D168" s="265" t="s">
        <v>123</v>
      </c>
      <c r="E168" s="315" t="s">
        <v>124</v>
      </c>
      <c r="F168" s="347"/>
      <c r="G168" s="108"/>
      <c r="H168" s="109"/>
      <c r="I168" s="326"/>
      <c r="J168" s="143"/>
      <c r="K168" s="111"/>
      <c r="L168" s="269">
        <f>J168+K168</f>
        <v>0</v>
      </c>
      <c r="M168" s="111">
        <v>2800</v>
      </c>
      <c r="N168" s="269">
        <f>L168+M168</f>
        <v>2800</v>
      </c>
      <c r="O168" s="111"/>
      <c r="P168" s="269">
        <f>N168+O168</f>
        <v>2800</v>
      </c>
      <c r="Q168" s="111"/>
      <c r="R168" s="269">
        <f>P168+Q168</f>
        <v>2800</v>
      </c>
      <c r="S168" s="111"/>
      <c r="T168" s="269">
        <f>R168+S168</f>
        <v>2800</v>
      </c>
      <c r="U168" s="111"/>
      <c r="V168" s="269">
        <f>T168+U168</f>
        <v>2800</v>
      </c>
      <c r="W168" s="111"/>
      <c r="X168" s="269">
        <f>V168+W168</f>
        <v>2800</v>
      </c>
      <c r="Y168" s="111"/>
      <c r="Z168" s="269">
        <f>X168+Y168</f>
        <v>2800</v>
      </c>
      <c r="AA168" s="111"/>
      <c r="AB168" s="269">
        <f>Z168+AA168</f>
        <v>2800</v>
      </c>
      <c r="AC168" s="111">
        <v>-17</v>
      </c>
      <c r="AD168" s="269">
        <f>AB168+AC168</f>
        <v>2783</v>
      </c>
    </row>
    <row r="169" spans="1:30" ht="13.5" customHeight="1" thickBot="1">
      <c r="A169" s="113"/>
      <c r="B169" s="112"/>
      <c r="C169" s="76">
        <v>5331</v>
      </c>
      <c r="D169" s="295"/>
      <c r="E169" s="353" t="s">
        <v>37</v>
      </c>
      <c r="F169" s="352"/>
      <c r="G169" s="114"/>
      <c r="H169" s="137"/>
      <c r="I169" s="327"/>
      <c r="J169" s="138"/>
      <c r="K169" s="208"/>
      <c r="L169" s="288">
        <f>J169+K169</f>
        <v>0</v>
      </c>
      <c r="M169" s="208">
        <v>2800</v>
      </c>
      <c r="N169" s="288">
        <f>L169+M169</f>
        <v>2800</v>
      </c>
      <c r="O169" s="208"/>
      <c r="P169" s="288">
        <f>N169+O169</f>
        <v>2800</v>
      </c>
      <c r="Q169" s="208"/>
      <c r="R169" s="288">
        <f>P169+Q169</f>
        <v>2800</v>
      </c>
      <c r="S169" s="208"/>
      <c r="T169" s="288">
        <f>R169+S169</f>
        <v>2800</v>
      </c>
      <c r="U169" s="208"/>
      <c r="V169" s="288">
        <f>T169+U169</f>
        <v>2800</v>
      </c>
      <c r="W169" s="208"/>
      <c r="X169" s="288">
        <f>V169+W169</f>
        <v>2800</v>
      </c>
      <c r="Y169" s="208"/>
      <c r="Z169" s="272">
        <f>X169+Y169</f>
        <v>2800</v>
      </c>
      <c r="AA169" s="208"/>
      <c r="AB169" s="272">
        <f>Z169+AA169</f>
        <v>2800</v>
      </c>
      <c r="AC169" s="208">
        <v>-17</v>
      </c>
      <c r="AD169" s="272">
        <f>AB169+AC169</f>
        <v>2783</v>
      </c>
    </row>
    <row r="170" spans="1:30" ht="24.75" customHeight="1">
      <c r="A170" s="118">
        <v>147</v>
      </c>
      <c r="B170" s="118">
        <v>3123</v>
      </c>
      <c r="C170" s="119"/>
      <c r="D170" s="82"/>
      <c r="E170" s="350" t="s">
        <v>137</v>
      </c>
      <c r="F170" s="351"/>
      <c r="G170" s="134"/>
      <c r="H170" s="135"/>
      <c r="I170" s="325"/>
      <c r="J170" s="136"/>
      <c r="K170" s="207"/>
      <c r="L170" s="204"/>
      <c r="M170" s="207"/>
      <c r="N170" s="204"/>
      <c r="O170" s="207"/>
      <c r="P170" s="204"/>
      <c r="Q170" s="207"/>
      <c r="R170" s="204"/>
      <c r="S170" s="207"/>
      <c r="T170" s="204"/>
      <c r="U170" s="207"/>
      <c r="V170" s="204"/>
      <c r="W170" s="207"/>
      <c r="X170" s="204"/>
      <c r="Y170" s="207"/>
      <c r="Z170" s="204"/>
      <c r="AA170" s="207"/>
      <c r="AB170" s="204"/>
      <c r="AC170" s="207"/>
      <c r="AD170" s="204"/>
    </row>
    <row r="171" spans="1:30" ht="16.5" customHeight="1">
      <c r="A171" s="106"/>
      <c r="B171" s="105"/>
      <c r="C171" s="59">
        <v>5331</v>
      </c>
      <c r="D171" s="265" t="s">
        <v>143</v>
      </c>
      <c r="E171" s="421" t="s">
        <v>138</v>
      </c>
      <c r="F171" s="347"/>
      <c r="G171" s="108"/>
      <c r="H171" s="109"/>
      <c r="I171" s="326"/>
      <c r="J171" s="143"/>
      <c r="K171" s="111"/>
      <c r="L171" s="269"/>
      <c r="M171" s="111"/>
      <c r="N171" s="269"/>
      <c r="O171" s="111"/>
      <c r="P171" s="269"/>
      <c r="Q171" s="111"/>
      <c r="R171" s="269">
        <f>P171+Q171</f>
        <v>0</v>
      </c>
      <c r="S171" s="111">
        <v>500</v>
      </c>
      <c r="T171" s="269">
        <f>R171+S171</f>
        <v>500</v>
      </c>
      <c r="U171" s="111"/>
      <c r="V171" s="269">
        <f>T171+U171</f>
        <v>500</v>
      </c>
      <c r="W171" s="111"/>
      <c r="X171" s="269">
        <f>V171+W171</f>
        <v>500</v>
      </c>
      <c r="Y171" s="111"/>
      <c r="Z171" s="269">
        <f>X171+Y171</f>
        <v>500</v>
      </c>
      <c r="AA171" s="111"/>
      <c r="AB171" s="269">
        <f>Z171+AA171</f>
        <v>500</v>
      </c>
      <c r="AC171" s="111">
        <v>-5</v>
      </c>
      <c r="AD171" s="269">
        <f>AB171+AC171</f>
        <v>495</v>
      </c>
    </row>
    <row r="172" spans="1:30" ht="16.5" customHeight="1">
      <c r="A172" s="198"/>
      <c r="B172" s="197"/>
      <c r="C172" s="59">
        <v>6351</v>
      </c>
      <c r="D172" s="265" t="s">
        <v>218</v>
      </c>
      <c r="E172" s="533" t="s">
        <v>222</v>
      </c>
      <c r="F172" s="126"/>
      <c r="G172" s="127"/>
      <c r="H172" s="128"/>
      <c r="I172" s="523"/>
      <c r="J172" s="183"/>
      <c r="K172" s="206"/>
      <c r="L172" s="269"/>
      <c r="M172" s="206"/>
      <c r="N172" s="269"/>
      <c r="O172" s="206"/>
      <c r="P172" s="269"/>
      <c r="Q172" s="206"/>
      <c r="R172" s="269"/>
      <c r="S172" s="206"/>
      <c r="T172" s="269"/>
      <c r="U172" s="206"/>
      <c r="V172" s="269"/>
      <c r="W172" s="206"/>
      <c r="X172" s="269"/>
      <c r="Y172" s="206"/>
      <c r="Z172" s="269"/>
      <c r="AA172" s="206"/>
      <c r="AB172" s="269"/>
      <c r="AC172" s="206">
        <v>140</v>
      </c>
      <c r="AD172" s="269">
        <f>AB172+AC172</f>
        <v>140</v>
      </c>
    </row>
    <row r="173" spans="1:30" ht="13.5" customHeight="1">
      <c r="A173" s="105"/>
      <c r="B173" s="106"/>
      <c r="C173" s="312">
        <v>5331</v>
      </c>
      <c r="D173" s="59"/>
      <c r="E173" s="530" t="s">
        <v>37</v>
      </c>
      <c r="F173" s="10"/>
      <c r="G173" s="531"/>
      <c r="H173" s="109"/>
      <c r="I173" s="326"/>
      <c r="J173" s="532"/>
      <c r="K173" s="323"/>
      <c r="L173" s="272"/>
      <c r="M173" s="323"/>
      <c r="N173" s="272"/>
      <c r="O173" s="323"/>
      <c r="P173" s="272"/>
      <c r="Q173" s="323"/>
      <c r="R173" s="272">
        <f>P173+Q173</f>
        <v>0</v>
      </c>
      <c r="S173" s="323">
        <v>500</v>
      </c>
      <c r="T173" s="272">
        <f>R173+S173</f>
        <v>500</v>
      </c>
      <c r="U173" s="323"/>
      <c r="V173" s="272">
        <f>T173+U173</f>
        <v>500</v>
      </c>
      <c r="W173" s="323"/>
      <c r="X173" s="272">
        <f>V173+W173</f>
        <v>500</v>
      </c>
      <c r="Y173" s="323"/>
      <c r="Z173" s="272">
        <f>X173+Y173</f>
        <v>500</v>
      </c>
      <c r="AA173" s="323"/>
      <c r="AB173" s="272">
        <f>Z173+AA173</f>
        <v>500</v>
      </c>
      <c r="AC173" s="323">
        <v>-5</v>
      </c>
      <c r="AD173" s="272">
        <f>AB173+AC173</f>
        <v>495</v>
      </c>
    </row>
    <row r="174" spans="1:30" ht="13.5" customHeight="1" thickBot="1">
      <c r="A174" s="284"/>
      <c r="B174" s="139"/>
      <c r="C174" s="76">
        <v>6351</v>
      </c>
      <c r="D174" s="526"/>
      <c r="E174" s="213" t="s">
        <v>20</v>
      </c>
      <c r="F174" s="528"/>
      <c r="G174" s="527"/>
      <c r="H174" s="286"/>
      <c r="I174" s="336"/>
      <c r="J174" s="337"/>
      <c r="K174" s="338"/>
      <c r="L174" s="529"/>
      <c r="M174" s="338"/>
      <c r="N174" s="529"/>
      <c r="O174" s="338"/>
      <c r="P174" s="529"/>
      <c r="Q174" s="338"/>
      <c r="R174" s="529"/>
      <c r="S174" s="338"/>
      <c r="T174" s="529"/>
      <c r="U174" s="338"/>
      <c r="V174" s="529"/>
      <c r="W174" s="338"/>
      <c r="X174" s="529"/>
      <c r="Y174" s="338"/>
      <c r="Z174" s="529"/>
      <c r="AA174" s="338"/>
      <c r="AB174" s="529"/>
      <c r="AC174" s="338">
        <v>140</v>
      </c>
      <c r="AD174" s="272">
        <f>AB174+AC174</f>
        <v>140</v>
      </c>
    </row>
    <row r="175" spans="1:30" ht="39.75" customHeight="1">
      <c r="A175" s="118">
        <v>155</v>
      </c>
      <c r="B175" s="118">
        <v>3146</v>
      </c>
      <c r="C175" s="119"/>
      <c r="D175" s="82"/>
      <c r="E175" s="350" t="s">
        <v>139</v>
      </c>
      <c r="F175" s="351"/>
      <c r="G175" s="134"/>
      <c r="H175" s="135"/>
      <c r="I175" s="325"/>
      <c r="J175" s="136"/>
      <c r="K175" s="207"/>
      <c r="L175" s="204"/>
      <c r="M175" s="207"/>
      <c r="N175" s="204"/>
      <c r="O175" s="207"/>
      <c r="P175" s="204"/>
      <c r="Q175" s="207"/>
      <c r="R175" s="204"/>
      <c r="S175" s="207"/>
      <c r="T175" s="204"/>
      <c r="U175" s="207"/>
      <c r="V175" s="204"/>
      <c r="W175" s="207"/>
      <c r="X175" s="204"/>
      <c r="Y175" s="207"/>
      <c r="Z175" s="204"/>
      <c r="AA175" s="207"/>
      <c r="AB175" s="204"/>
      <c r="AC175" s="207"/>
      <c r="AD175" s="204"/>
    </row>
    <row r="176" spans="1:30" ht="16.5" customHeight="1">
      <c r="A176" s="106"/>
      <c r="B176" s="105"/>
      <c r="C176" s="59">
        <v>5331</v>
      </c>
      <c r="D176" s="265" t="s">
        <v>166</v>
      </c>
      <c r="E176" s="315" t="s">
        <v>140</v>
      </c>
      <c r="F176" s="347"/>
      <c r="G176" s="108"/>
      <c r="H176" s="109"/>
      <c r="I176" s="326"/>
      <c r="J176" s="143"/>
      <c r="K176" s="111"/>
      <c r="L176" s="269"/>
      <c r="M176" s="111"/>
      <c r="N176" s="269"/>
      <c r="O176" s="111"/>
      <c r="P176" s="269"/>
      <c r="Q176" s="111"/>
      <c r="R176" s="269">
        <f>P176+Q176</f>
        <v>0</v>
      </c>
      <c r="S176" s="111">
        <v>280</v>
      </c>
      <c r="T176" s="269">
        <f>R176+S176</f>
        <v>280</v>
      </c>
      <c r="U176" s="111"/>
      <c r="V176" s="269">
        <f>T176+U176</f>
        <v>280</v>
      </c>
      <c r="W176" s="111"/>
      <c r="X176" s="269">
        <f>V176+W176</f>
        <v>280</v>
      </c>
      <c r="Y176" s="111"/>
      <c r="Z176" s="269">
        <f>X176+Y176</f>
        <v>280</v>
      </c>
      <c r="AA176" s="111"/>
      <c r="AB176" s="269">
        <f>Z176+AA176</f>
        <v>280</v>
      </c>
      <c r="AC176" s="111"/>
      <c r="AD176" s="269">
        <f>AB176+AC176</f>
        <v>280</v>
      </c>
    </row>
    <row r="177" spans="1:30" ht="13.5" customHeight="1" thickBot="1">
      <c r="A177" s="113"/>
      <c r="B177" s="112"/>
      <c r="C177" s="76">
        <v>5331</v>
      </c>
      <c r="D177" s="295"/>
      <c r="E177" s="353" t="s">
        <v>37</v>
      </c>
      <c r="F177" s="352"/>
      <c r="G177" s="114"/>
      <c r="H177" s="137"/>
      <c r="I177" s="327"/>
      <c r="J177" s="138"/>
      <c r="K177" s="208"/>
      <c r="L177" s="288"/>
      <c r="M177" s="208"/>
      <c r="N177" s="288"/>
      <c r="O177" s="208"/>
      <c r="P177" s="288"/>
      <c r="Q177" s="208"/>
      <c r="R177" s="288">
        <f>P177+Q177</f>
        <v>0</v>
      </c>
      <c r="S177" s="208">
        <v>280</v>
      </c>
      <c r="T177" s="288">
        <f>R177+S177</f>
        <v>280</v>
      </c>
      <c r="U177" s="208"/>
      <c r="V177" s="288">
        <f>T177+U177</f>
        <v>280</v>
      </c>
      <c r="W177" s="208"/>
      <c r="X177" s="288">
        <f>V177+W177</f>
        <v>280</v>
      </c>
      <c r="Y177" s="208"/>
      <c r="Z177" s="272">
        <f>X177+Y177</f>
        <v>280</v>
      </c>
      <c r="AA177" s="208"/>
      <c r="AB177" s="272">
        <f>Z177+AA177</f>
        <v>280</v>
      </c>
      <c r="AC177" s="208"/>
      <c r="AD177" s="272">
        <f>AB177+AC177</f>
        <v>280</v>
      </c>
    </row>
    <row r="178" spans="1:30" ht="17.25" customHeight="1" thickBot="1">
      <c r="A178" s="214"/>
      <c r="B178" s="212"/>
      <c r="C178" s="215"/>
      <c r="D178" s="212"/>
      <c r="E178" s="211" t="s">
        <v>23</v>
      </c>
      <c r="F178" s="145"/>
      <c r="G178" s="146"/>
      <c r="H178" s="365"/>
      <c r="I178" s="146"/>
      <c r="J178" s="147">
        <f>J56+J79+J88+J96+J94+J104+J113+J118+J122+J142+J144+J147+J150+J158+J166</f>
        <v>50950</v>
      </c>
      <c r="K178" s="270">
        <f>K127+K122+K53+K107+K70+K84+K158</f>
        <v>10358.2</v>
      </c>
      <c r="L178" s="270">
        <f>L56+L79+L88+L96+L94+L104+L113+L118+L122+L142+L144+L147+L150+L158+L166+L53+L127+L107+L70+L84</f>
        <v>61308.2</v>
      </c>
      <c r="M178" s="270">
        <f>M50+M85+M91+M104+M130+M138+M153+M163+M169</f>
        <v>20000</v>
      </c>
      <c r="N178" s="270">
        <f>N56+N79+N88+N96+N94+N104+N113+N118+N122+N142+N144+N147+N150+N158+N166+N53+N127+N107+N70+N84+N50+N85+N91+N130+N138+N153+N163+N169</f>
        <v>81308.2</v>
      </c>
      <c r="O178" s="270">
        <f>O73</f>
        <v>1691.1</v>
      </c>
      <c r="P178" s="270">
        <f>P56+P79+P88+P96+P94+P104+P113+P118+P122+P142+P144+P147+P150+P158+P166+P53+P127+P107+P70+P84+P50+P85+P91+P130+P138+P153+P163+P73+P169</f>
        <v>82999.3</v>
      </c>
      <c r="Q178" s="270">
        <f>Q70+Q118+Q144+Q158+Q85+Q142</f>
        <v>2215</v>
      </c>
      <c r="R178" s="270">
        <f>R56+R79+R88+R96+R94+R104+R113+R118+R122+R142+R144+R147+R150+R158+R166+R53+R127+R107+R70+R84+R50+R85+R91+R130+R138+R153+R163+R73+R169</f>
        <v>85214.3</v>
      </c>
      <c r="S178" s="270">
        <f>S177+S173+S138+S130+S79+S78+S126+S127+S64+S59</f>
        <v>1949</v>
      </c>
      <c r="T178" s="270">
        <f>T56+T79+T88+T96+T94+T104+T113+T118+T122+T142+T144+T147+T150+T158+T166+T53+T127+T107+T70+T84+T50+T85+T91+T130+T138+T153+T163+T73+T169+T173+T177+T78+T126+T64+T59</f>
        <v>87163.3</v>
      </c>
      <c r="U178" s="270">
        <f>U63+U100+U107</f>
        <v>300</v>
      </c>
      <c r="V178" s="270">
        <f>V56+V79+V88+V96+V94+V104+V113+V118+V122+V142+V144+V147+V150+V158+V166+V53+V127+V107+V70+V84+V50+V85+V91+V130+V138+V153+V163+V73+V169+V173+V177+V78+V126+V63+V59+V100+V64</f>
        <v>87463.3</v>
      </c>
      <c r="W178" s="270">
        <f>W63+W50+W163+W69+W79+W127+W84+W85</f>
        <v>360</v>
      </c>
      <c r="X178" s="270">
        <f>X56+X79+X88+X96+X94+X104+X113+X118+X122+X142+X144+X147+X150+X158+X166+X53+X127+X107+X70+X84+X50+X85+X91+X130+X138+X153+X163+X73+X169+X173+X177+X78+X126+X63+X59+X100+X64+X69</f>
        <v>87823.3</v>
      </c>
      <c r="Y178" s="270">
        <f>Y64+Y70+Y117</f>
        <v>20650</v>
      </c>
      <c r="Z178" s="270">
        <f>Z56+Z79+Z88+Z96+Z94+Z104+Z113+Z118+Z122+Z142+Z144+Z147+Z150+Z158+Z166+Z53+Z127+Z107+Z70+Z84+Z50+Z85+Z91+Z130+Z138+Z153+Z73+Z169+Z173+Z177+Z78+Z126+Z63+Z59+Z100+Z64+Z69+Z133+Z117+Z163</f>
        <v>108473.3</v>
      </c>
      <c r="AA178" s="270">
        <f>AA133+AA138</f>
        <v>1806.9</v>
      </c>
      <c r="AB178" s="270">
        <f>AB56+AB79+AB88+AB96+AB94+AB104+AB113+AB118+AB122+AB142+AB144+AB147+AB150+AB158+AB166+AB53+AB127+AB107+AB70+AB84+AB50+AB85+AB91+AB130+AB138+AB153+AB163+AB73+AB169+AB173+AB177+AB78+AB126+AB63+AB59+AB100+AB64+AB69+AB133+AB117</f>
        <v>110280.2</v>
      </c>
      <c r="AC178" s="270">
        <f>AC59+AC84+AC85+AC100+AC118++AC127+AC130+AC133+AC153+AC163+AC169+AC173+AC78+AC79+AC63+AC147+AC150+AC110+AC174</f>
        <v>0</v>
      </c>
      <c r="AD178" s="270">
        <f>AD56+AD79+AD88+AD96+AD94+AD104+AD113+AD118+AD122+AD142+AD144+AD147+AD150+AD158+AD166+AD53+AD127+AD107+AD70+AD84+AD50+AD85+AD91+AD130+AD138+AD153+AD163+AD73+AD169+AD173+AD177+AD78+AD126+AD63+AD59+AD100+AD64+AD69+AD133+AD117+AD174+AD110</f>
        <v>110280.2</v>
      </c>
    </row>
    <row r="179" spans="1:30" ht="12.75" customHeight="1">
      <c r="A179" s="148"/>
      <c r="B179" s="149"/>
      <c r="C179" s="149"/>
      <c r="D179" s="149"/>
      <c r="E179" s="149"/>
      <c r="F179" s="149"/>
      <c r="G179" s="149"/>
      <c r="H179" s="149"/>
      <c r="I179" s="149"/>
      <c r="J179" s="150"/>
      <c r="K179" s="151"/>
      <c r="L179" s="151"/>
      <c r="M179" s="151"/>
      <c r="N179" s="151"/>
      <c r="O179" s="151"/>
      <c r="P179" s="151"/>
      <c r="Q179" s="151"/>
      <c r="R179" s="151"/>
      <c r="S179" s="151"/>
      <c r="T179" s="151"/>
      <c r="U179" s="151"/>
      <c r="V179" s="151"/>
      <c r="W179" s="151"/>
      <c r="X179" s="151"/>
      <c r="Y179" s="460"/>
      <c r="Z179" s="460"/>
      <c r="AA179" s="151"/>
      <c r="AB179" s="151"/>
      <c r="AC179" s="151"/>
      <c r="AD179" s="151"/>
    </row>
    <row r="180" spans="1:30" ht="18" customHeight="1" thickBot="1">
      <c r="A180" s="6" t="s">
        <v>24</v>
      </c>
      <c r="B180" s="6"/>
      <c r="C180" s="6"/>
      <c r="J180" s="152"/>
      <c r="K180" s="152"/>
      <c r="L180" s="152"/>
      <c r="M180" s="152"/>
      <c r="N180" s="152"/>
      <c r="O180" s="152"/>
      <c r="P180" s="152"/>
      <c r="Q180" s="152"/>
      <c r="R180" s="152"/>
      <c r="S180" s="152"/>
      <c r="T180" s="152"/>
      <c r="U180" s="152"/>
      <c r="V180" s="152"/>
      <c r="W180" s="152"/>
      <c r="X180" s="152"/>
      <c r="Y180" s="461"/>
      <c r="Z180" s="461"/>
      <c r="AA180" s="152"/>
      <c r="AB180" s="152"/>
      <c r="AC180" s="152"/>
      <c r="AD180" s="152"/>
    </row>
    <row r="181" spans="1:30" ht="18" customHeight="1" thickBot="1">
      <c r="A181" s="153" t="s">
        <v>25</v>
      </c>
      <c r="B181" s="154"/>
      <c r="C181" s="155"/>
      <c r="D181" s="156"/>
      <c r="E181" s="157"/>
      <c r="F181" s="158"/>
      <c r="G181" s="158"/>
      <c r="H181" s="157"/>
      <c r="I181" s="173"/>
      <c r="J181" s="160" t="s">
        <v>26</v>
      </c>
      <c r="K181" s="159" t="s">
        <v>27</v>
      </c>
      <c r="L181" s="160" t="s">
        <v>28</v>
      </c>
      <c r="M181" s="159" t="s">
        <v>27</v>
      </c>
      <c r="N181" s="160" t="s">
        <v>28</v>
      </c>
      <c r="O181" s="159" t="s">
        <v>27</v>
      </c>
      <c r="P181" s="160" t="s">
        <v>28</v>
      </c>
      <c r="Q181" s="159" t="s">
        <v>27</v>
      </c>
      <c r="R181" s="160" t="s">
        <v>28</v>
      </c>
      <c r="S181" s="159" t="s">
        <v>27</v>
      </c>
      <c r="T181" s="160" t="s">
        <v>28</v>
      </c>
      <c r="U181" s="159" t="s">
        <v>27</v>
      </c>
      <c r="V181" s="160" t="s">
        <v>28</v>
      </c>
      <c r="W181" s="159" t="s">
        <v>27</v>
      </c>
      <c r="X181" s="160" t="s">
        <v>28</v>
      </c>
      <c r="Y181" s="469" t="s">
        <v>27</v>
      </c>
      <c r="Z181" s="470" t="s">
        <v>28</v>
      </c>
      <c r="AA181" s="159" t="s">
        <v>27</v>
      </c>
      <c r="AB181" s="160" t="s">
        <v>28</v>
      </c>
      <c r="AC181" s="159" t="s">
        <v>27</v>
      </c>
      <c r="AD181" s="160" t="s">
        <v>28</v>
      </c>
    </row>
    <row r="182" spans="1:30" ht="18" customHeight="1">
      <c r="A182" s="126" t="s">
        <v>29</v>
      </c>
      <c r="B182" s="185"/>
      <c r="C182" s="249">
        <v>5331</v>
      </c>
      <c r="D182" s="249"/>
      <c r="E182" s="184" t="s">
        <v>36</v>
      </c>
      <c r="F182" s="186"/>
      <c r="G182" s="187"/>
      <c r="H182" s="164"/>
      <c r="I182" s="251"/>
      <c r="J182" s="244">
        <f>J75+J115+J143+J146+J149</f>
        <v>10600</v>
      </c>
      <c r="K182" s="188">
        <f>K81</f>
        <v>93</v>
      </c>
      <c r="L182" s="189">
        <f aca="true" t="shared" si="0" ref="L182:L187">SUM(J182:K182)</f>
        <v>10693</v>
      </c>
      <c r="M182" s="188">
        <f>M129+M168</f>
        <v>3600</v>
      </c>
      <c r="N182" s="189">
        <f aca="true" t="shared" si="1" ref="N182:N187">SUM(L182:M182)</f>
        <v>14293</v>
      </c>
      <c r="O182" s="188">
        <f>O129+O168</f>
        <v>0</v>
      </c>
      <c r="P182" s="189">
        <f aca="true" t="shared" si="2" ref="P182:P187">SUM(N182:O182)</f>
        <v>14293</v>
      </c>
      <c r="Q182" s="188">
        <f>Q115</f>
        <v>150</v>
      </c>
      <c r="R182" s="189">
        <f aca="true" t="shared" si="3" ref="R182:R187">SUM(P182:Q182)</f>
        <v>14443</v>
      </c>
      <c r="S182" s="188">
        <f>S176+S171+S129+S125+S75+S58</f>
        <v>1630</v>
      </c>
      <c r="T182" s="189">
        <f aca="true" t="shared" si="4" ref="T182:T187">SUM(R182:S182)</f>
        <v>16073</v>
      </c>
      <c r="U182" s="188">
        <f>U98+U62</f>
        <v>250</v>
      </c>
      <c r="V182" s="189">
        <f aca="true" t="shared" si="5" ref="V182:V187">SUM(T182:U182)</f>
        <v>16323</v>
      </c>
      <c r="W182" s="188">
        <f>W62+W68+W75+W76+W81</f>
        <v>790</v>
      </c>
      <c r="X182" s="189">
        <f aca="true" t="shared" si="6" ref="X182:X187">SUM(V182:W182)</f>
        <v>17113</v>
      </c>
      <c r="Y182" s="209">
        <f>Y132</f>
        <v>0</v>
      </c>
      <c r="Z182" s="471">
        <f>SUM(X182:Y182)</f>
        <v>17113</v>
      </c>
      <c r="AA182" s="188">
        <f>AA132</f>
        <v>900</v>
      </c>
      <c r="AB182" s="189">
        <f aca="true" t="shared" si="7" ref="AB182:AB187">SUM(Z182:AA182)</f>
        <v>18013</v>
      </c>
      <c r="AC182" s="188">
        <f>AC132+AC58+AC62+AC75+AC81+AC99+AC115+AC129+AC146+AC149+AC168+AC171+AC109</f>
        <v>286</v>
      </c>
      <c r="AD182" s="189">
        <f aca="true" t="shared" si="8" ref="AD182:AD187">SUM(AB182:AC182)</f>
        <v>18299</v>
      </c>
    </row>
    <row r="183" spans="1:30" ht="25.5" customHeight="1">
      <c r="A183" s="126" t="s">
        <v>29</v>
      </c>
      <c r="B183" s="185"/>
      <c r="C183" s="250">
        <v>6121</v>
      </c>
      <c r="D183" s="238"/>
      <c r="E183" s="161" t="s">
        <v>30</v>
      </c>
      <c r="F183" s="186"/>
      <c r="G183" s="187"/>
      <c r="H183" s="164"/>
      <c r="I183" s="251"/>
      <c r="J183" s="244">
        <f>J93</f>
        <v>500</v>
      </c>
      <c r="K183" s="188">
        <v>0</v>
      </c>
      <c r="L183" s="189">
        <f t="shared" si="0"/>
        <v>500</v>
      </c>
      <c r="M183" s="188">
        <v>0</v>
      </c>
      <c r="N183" s="189">
        <f t="shared" si="1"/>
        <v>500</v>
      </c>
      <c r="O183" s="188">
        <v>0</v>
      </c>
      <c r="P183" s="189">
        <f t="shared" si="2"/>
        <v>500</v>
      </c>
      <c r="Q183" s="188">
        <v>0</v>
      </c>
      <c r="R183" s="189">
        <f t="shared" si="3"/>
        <v>500</v>
      </c>
      <c r="S183" s="188">
        <v>0</v>
      </c>
      <c r="T183" s="189">
        <f t="shared" si="4"/>
        <v>500</v>
      </c>
      <c r="U183" s="188">
        <v>0</v>
      </c>
      <c r="V183" s="189">
        <f t="shared" si="5"/>
        <v>500</v>
      </c>
      <c r="W183" s="188">
        <v>0</v>
      </c>
      <c r="X183" s="189">
        <f t="shared" si="6"/>
        <v>500</v>
      </c>
      <c r="Y183" s="209">
        <v>0</v>
      </c>
      <c r="Z183" s="471">
        <f>SUM(X183:Y183)</f>
        <v>500</v>
      </c>
      <c r="AA183" s="188">
        <v>0</v>
      </c>
      <c r="AB183" s="189">
        <f t="shared" si="7"/>
        <v>500</v>
      </c>
      <c r="AC183" s="188">
        <v>0</v>
      </c>
      <c r="AD183" s="189">
        <f t="shared" si="8"/>
        <v>500</v>
      </c>
    </row>
    <row r="184" spans="1:30" ht="18" customHeight="1">
      <c r="A184" s="162" t="s">
        <v>31</v>
      </c>
      <c r="B184" s="26"/>
      <c r="C184" s="250">
        <v>6130</v>
      </c>
      <c r="D184" s="238"/>
      <c r="E184" s="107" t="s">
        <v>18</v>
      </c>
      <c r="F184" s="163"/>
      <c r="G184" s="127"/>
      <c r="H184" s="164"/>
      <c r="I184" s="251"/>
      <c r="J184" s="245">
        <f>J95</f>
        <v>250</v>
      </c>
      <c r="K184" s="209">
        <v>0</v>
      </c>
      <c r="L184" s="189">
        <f t="shared" si="0"/>
        <v>250</v>
      </c>
      <c r="M184" s="209">
        <v>0</v>
      </c>
      <c r="N184" s="189">
        <f t="shared" si="1"/>
        <v>250</v>
      </c>
      <c r="O184" s="209">
        <v>0</v>
      </c>
      <c r="P184" s="189">
        <f t="shared" si="2"/>
        <v>250</v>
      </c>
      <c r="Q184" s="209">
        <v>0</v>
      </c>
      <c r="R184" s="189">
        <f t="shared" si="3"/>
        <v>250</v>
      </c>
      <c r="S184" s="209">
        <v>0</v>
      </c>
      <c r="T184" s="189">
        <f t="shared" si="4"/>
        <v>250</v>
      </c>
      <c r="U184" s="209">
        <v>0</v>
      </c>
      <c r="V184" s="189">
        <f t="shared" si="5"/>
        <v>250</v>
      </c>
      <c r="W184" s="209">
        <v>0</v>
      </c>
      <c r="X184" s="189">
        <f t="shared" si="6"/>
        <v>250</v>
      </c>
      <c r="Y184" s="209">
        <v>0</v>
      </c>
      <c r="Z184" s="471">
        <f>SUM(X184:Y184)</f>
        <v>250</v>
      </c>
      <c r="AA184" s="209">
        <v>0</v>
      </c>
      <c r="AB184" s="189">
        <f t="shared" si="7"/>
        <v>250</v>
      </c>
      <c r="AC184" s="209">
        <v>0</v>
      </c>
      <c r="AD184" s="189">
        <f t="shared" si="8"/>
        <v>250</v>
      </c>
    </row>
    <row r="185" spans="1:30" ht="18" customHeight="1">
      <c r="A185" s="25" t="s">
        <v>29</v>
      </c>
      <c r="B185" s="164"/>
      <c r="C185" s="251">
        <v>6351</v>
      </c>
      <c r="D185" s="239"/>
      <c r="E185" s="125" t="s">
        <v>32</v>
      </c>
      <c r="F185" s="163"/>
      <c r="G185" s="127"/>
      <c r="H185" s="26"/>
      <c r="I185" s="250"/>
      <c r="J185" s="246">
        <f>J55+J87+J102+J112+J120+J140+J155+J165</f>
        <v>39600</v>
      </c>
      <c r="K185" s="273">
        <f>K52+K121+K124+K106+K66+K156</f>
        <v>10265.2</v>
      </c>
      <c r="L185" s="189">
        <f t="shared" si="0"/>
        <v>49865.2</v>
      </c>
      <c r="M185" s="273">
        <f>M49+M82+M90+M103+M136+M152+M160</f>
        <v>16400</v>
      </c>
      <c r="N185" s="189">
        <f t="shared" si="1"/>
        <v>66265.2</v>
      </c>
      <c r="O185" s="273">
        <f>O72</f>
        <v>1691.1</v>
      </c>
      <c r="P185" s="189">
        <f t="shared" si="2"/>
        <v>67956.3</v>
      </c>
      <c r="Q185" s="273">
        <f>Q66+Q82+Q143+Q157+Q141</f>
        <v>2065</v>
      </c>
      <c r="R185" s="189">
        <f t="shared" si="3"/>
        <v>70021.3</v>
      </c>
      <c r="S185" s="273">
        <f>S135+S77+S61+S124</f>
        <v>319</v>
      </c>
      <c r="T185" s="189">
        <f t="shared" si="4"/>
        <v>70340.3</v>
      </c>
      <c r="U185" s="273">
        <f>U106</f>
        <v>50</v>
      </c>
      <c r="V185" s="189">
        <f t="shared" si="5"/>
        <v>70390.3</v>
      </c>
      <c r="W185" s="273">
        <f>W49+W82+W160+W161+W162+W124</f>
        <v>-430</v>
      </c>
      <c r="X185" s="189">
        <f t="shared" si="6"/>
        <v>69960.3</v>
      </c>
      <c r="Y185" s="273">
        <f>Y61+Y67+Y116</f>
        <v>20650</v>
      </c>
      <c r="Z185" s="471">
        <f>SUM(X185:Y185)</f>
        <v>90610.3</v>
      </c>
      <c r="AA185" s="273">
        <f>AA137</f>
        <v>906.9</v>
      </c>
      <c r="AB185" s="189">
        <f t="shared" si="7"/>
        <v>91517.2</v>
      </c>
      <c r="AC185" s="273">
        <f>AC77+AC82+AC83+AC124+AC152+AC160+AC172</f>
        <v>-286</v>
      </c>
      <c r="AD185" s="189">
        <f t="shared" si="8"/>
        <v>91231.2</v>
      </c>
    </row>
    <row r="186" spans="1:30" ht="18" customHeight="1" thickBot="1">
      <c r="A186" s="165" t="s">
        <v>31</v>
      </c>
      <c r="B186" s="166"/>
      <c r="C186" s="252">
        <v>6901</v>
      </c>
      <c r="D186" s="253"/>
      <c r="E186" s="167" t="s">
        <v>33</v>
      </c>
      <c r="F186" s="168"/>
      <c r="G186" s="169"/>
      <c r="H186" s="32"/>
      <c r="I186" s="252"/>
      <c r="J186" s="247">
        <v>0</v>
      </c>
      <c r="K186" s="210">
        <v>0</v>
      </c>
      <c r="L186" s="189">
        <f t="shared" si="0"/>
        <v>0</v>
      </c>
      <c r="M186" s="210">
        <v>0</v>
      </c>
      <c r="N186" s="189">
        <f t="shared" si="1"/>
        <v>0</v>
      </c>
      <c r="O186" s="210">
        <v>0</v>
      </c>
      <c r="P186" s="189">
        <f t="shared" si="2"/>
        <v>0</v>
      </c>
      <c r="Q186" s="210">
        <v>0</v>
      </c>
      <c r="R186" s="189">
        <f t="shared" si="3"/>
        <v>0</v>
      </c>
      <c r="S186" s="210">
        <v>660</v>
      </c>
      <c r="T186" s="189">
        <v>660</v>
      </c>
      <c r="U186" s="210">
        <v>-300</v>
      </c>
      <c r="V186" s="189">
        <f t="shared" si="5"/>
        <v>360</v>
      </c>
      <c r="W186" s="210">
        <v>-360</v>
      </c>
      <c r="X186" s="189">
        <f t="shared" si="6"/>
        <v>0</v>
      </c>
      <c r="Y186" s="210">
        <v>0</v>
      </c>
      <c r="Z186" s="471">
        <f>SUM(Y186:Y186)</f>
        <v>0</v>
      </c>
      <c r="AA186" s="210">
        <v>0</v>
      </c>
      <c r="AB186" s="189">
        <f t="shared" si="7"/>
        <v>0</v>
      </c>
      <c r="AC186" s="210">
        <v>0</v>
      </c>
      <c r="AD186" s="189">
        <f t="shared" si="8"/>
        <v>0</v>
      </c>
    </row>
    <row r="187" spans="1:30" ht="18" customHeight="1" thickBot="1">
      <c r="A187" s="170"/>
      <c r="B187" s="157"/>
      <c r="C187" s="173"/>
      <c r="D187" s="254"/>
      <c r="E187" s="171" t="s">
        <v>34</v>
      </c>
      <c r="F187" s="172"/>
      <c r="G187" s="171"/>
      <c r="H187" s="170"/>
      <c r="I187" s="173"/>
      <c r="J187" s="248">
        <f>SUM(J182:J186)</f>
        <v>50950</v>
      </c>
      <c r="K187" s="274">
        <f>SUM(K182:K186)</f>
        <v>10358.2</v>
      </c>
      <c r="L187" s="275">
        <f t="shared" si="0"/>
        <v>61308.2</v>
      </c>
      <c r="M187" s="274">
        <f>SUM(M182:M186)</f>
        <v>20000</v>
      </c>
      <c r="N187" s="275">
        <f t="shared" si="1"/>
        <v>81308.2</v>
      </c>
      <c r="O187" s="274">
        <f>SUM(O182:O186)</f>
        <v>1691.1</v>
      </c>
      <c r="P187" s="275">
        <f t="shared" si="2"/>
        <v>82999.3</v>
      </c>
      <c r="Q187" s="274">
        <f>SUM(Q182:Q186)</f>
        <v>2215</v>
      </c>
      <c r="R187" s="275">
        <f t="shared" si="3"/>
        <v>85214.3</v>
      </c>
      <c r="S187" s="274">
        <f>SUM(S182:S186)</f>
        <v>2609</v>
      </c>
      <c r="T187" s="275">
        <f t="shared" si="4"/>
        <v>87823.3</v>
      </c>
      <c r="U187" s="274">
        <f>SUM(U182:U186)</f>
        <v>0</v>
      </c>
      <c r="V187" s="275">
        <f t="shared" si="5"/>
        <v>87823.3</v>
      </c>
      <c r="W187" s="274">
        <f>SUM(W182:W186)</f>
        <v>0</v>
      </c>
      <c r="X187" s="275">
        <f t="shared" si="6"/>
        <v>87823.3</v>
      </c>
      <c r="Y187" s="472">
        <f>SUM(Y182:Y186)</f>
        <v>20650</v>
      </c>
      <c r="Z187" s="473">
        <f>SUM(X187:Y187)</f>
        <v>108473.3</v>
      </c>
      <c r="AA187" s="274">
        <f>SUM(AA182:AA186)</f>
        <v>1806.9</v>
      </c>
      <c r="AB187" s="275">
        <f t="shared" si="7"/>
        <v>110280.2</v>
      </c>
      <c r="AC187" s="274">
        <f>SUM(AC182:AC186)</f>
        <v>0</v>
      </c>
      <c r="AD187" s="275">
        <f t="shared" si="8"/>
        <v>110280.2</v>
      </c>
    </row>
    <row r="189" spans="1:9" ht="12.75">
      <c r="A189" s="6" t="s">
        <v>46</v>
      </c>
      <c r="H189" s="174"/>
      <c r="I189" s="174"/>
    </row>
    <row r="190" ht="12.75">
      <c r="A190" s="243" t="s">
        <v>49</v>
      </c>
    </row>
    <row r="191" ht="12.75">
      <c r="N191" s="6"/>
    </row>
    <row r="192" ht="12.75">
      <c r="N192" s="6"/>
    </row>
    <row r="193" spans="1:26" s="6" customFormat="1" ht="12.75">
      <c r="A193" s="6" t="s">
        <v>223</v>
      </c>
      <c r="Y193" s="392"/>
      <c r="Z193" s="392"/>
    </row>
    <row r="194" spans="1:4" ht="12.75">
      <c r="A194" s="6" t="s">
        <v>50</v>
      </c>
      <c r="D194"/>
    </row>
  </sheetData>
  <sheetProtection/>
  <mergeCells count="10">
    <mergeCell ref="AC46:AD46"/>
    <mergeCell ref="Y46:Z46"/>
    <mergeCell ref="AA46:AB46"/>
    <mergeCell ref="W46:X46"/>
    <mergeCell ref="K46:L46"/>
    <mergeCell ref="M46:N46"/>
    <mergeCell ref="O46:P46"/>
    <mergeCell ref="Q46:R46"/>
    <mergeCell ref="S46:T46"/>
    <mergeCell ref="U46:V46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scale="45" r:id="rId1"/>
  <headerFooter alignWithMargins="0">
    <oddFooter>&amp;Rstránka &amp;P z &amp;N</oddFooter>
  </headerFooter>
  <rowBreaks count="3" manualBreakCount="3">
    <brk id="56" max="29" man="1"/>
    <brk id="110" max="29" man="1"/>
    <brk id="1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385</dc:creator>
  <cp:keywords/>
  <dc:description/>
  <cp:lastModifiedBy>Dana Třísková</cp:lastModifiedBy>
  <cp:lastPrinted>2010-10-18T09:42:49Z</cp:lastPrinted>
  <dcterms:created xsi:type="dcterms:W3CDTF">2008-12-30T11:25:59Z</dcterms:created>
  <dcterms:modified xsi:type="dcterms:W3CDTF">2010-10-18T11:33:40Z</dcterms:modified>
  <cp:category/>
  <cp:version/>
  <cp:contentType/>
  <cp:contentStatus/>
</cp:coreProperties>
</file>