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rozpočet'!$A$1:$R$110</definedName>
  </definedNames>
  <calcPr fullCalcOnLoad="1"/>
</workbook>
</file>

<file path=xl/sharedStrings.xml><?xml version="1.0" encoding="utf-8"?>
<sst xmlns="http://schemas.openxmlformats.org/spreadsheetml/2006/main" count="154" uniqueCount="100">
  <si>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</si>
  <si>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</si>
  <si>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</si>
  <si>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</si>
  <si>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</si>
  <si>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</si>
  <si>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</si>
  <si>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</si>
  <si>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</si>
  <si>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</si>
  <si>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</si>
  <si>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</si>
  <si>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</si>
  <si>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</si>
  <si>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</si>
  <si>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</si>
  <si>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</si>
  <si>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</si>
  <si>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</si>
  <si>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</si>
  <si>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</si>
  <si>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</si>
  <si>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 xml:space="preserve">Domov sociálních služeb Skřivany </t>
  </si>
  <si>
    <t>SV/08/601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</si>
  <si>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</si>
  <si>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</si>
  <si>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</si>
  <si>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</si>
  <si>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</si>
  <si>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</si>
  <si>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>SV/06/630</t>
  </si>
  <si>
    <t>SV/08/602</t>
  </si>
  <si>
    <t>SV/08/603</t>
  </si>
  <si>
    <t xml:space="preserve">Domov důchodců Albrechtice nad Orlicí </t>
  </si>
  <si>
    <t xml:space="preserve">Domov důchodců Humburky </t>
  </si>
  <si>
    <t>položka</t>
  </si>
  <si>
    <t>Odvětví: sociálních věcí ( kap. 28)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</si>
  <si>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</si>
  <si>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</si>
  <si>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Zateplení objektu ústavu - II.etapa (hl.objekt)</t>
  </si>
  <si>
    <t>Vytápění objektů a vrty pro tepelná čerpadla</t>
  </si>
  <si>
    <t>Celkem</t>
  </si>
  <si>
    <t>SV/07/632</t>
  </si>
  <si>
    <t>SV/07/628</t>
  </si>
  <si>
    <t>Zateplení objektu ústavu - I.etapa (vedlejší objekty)</t>
  </si>
  <si>
    <t xml:space="preserve">Nové limity: </t>
  </si>
  <si>
    <t>Kontroly:</t>
  </si>
  <si>
    <t xml:space="preserve">Zpracoval: </t>
  </si>
  <si>
    <t>Michal Žehan</t>
  </si>
  <si>
    <t>celkem pozemky</t>
  </si>
  <si>
    <t>kapitálové výdaje - pozemky</t>
  </si>
  <si>
    <t>SV/08/614</t>
  </si>
  <si>
    <t>Úprava</t>
  </si>
  <si>
    <t>UR</t>
  </si>
  <si>
    <t xml:space="preserve">DD Police nad Metují - rekonstrukce a přístavba </t>
  </si>
  <si>
    <t>navýšení - Zastupitelstvo ze dne 28. 1. 2010</t>
  </si>
  <si>
    <t>Zastupitelstvo 2.12.2009 -ZK/10/637/2009</t>
  </si>
  <si>
    <t>I. úprava - zvýšení - převod nedočerp. fin. prostř. k 31.12.09 na schvál. akce do r. 2010 Zast. z 28.1.10</t>
  </si>
  <si>
    <t>II. uvolnění - zapojení nedočerp. fin. prostř. k 31.12.09 na schvál. akce do rozpočtu 2010 Zast. z 28.1.10</t>
  </si>
  <si>
    <t>Dostavba domova důchodců Albrechtice nad Orlicí</t>
  </si>
  <si>
    <t>DD Černožice - přístavba ubytovacího objektu</t>
  </si>
  <si>
    <t>SV/10/601</t>
  </si>
  <si>
    <t>Rekonstrukce  vodovodních rozvodů - pokračování</t>
  </si>
  <si>
    <t>Domov pro seniory Pilníkov</t>
  </si>
  <si>
    <t>SV/09/604</t>
  </si>
  <si>
    <t>Provedení disp. úprav objektu - soc. a hyg. zař.</t>
  </si>
  <si>
    <t>Domov pro seniory Vrchlabí</t>
  </si>
  <si>
    <t>Rekonstrukce č. p. 506</t>
  </si>
  <si>
    <t>Rekonstrukce a modernizace hlavního objektu</t>
  </si>
  <si>
    <t>Barevné domky Hajnice</t>
  </si>
  <si>
    <t>Doplnění území areálu Domova na Stříbrném vrchu</t>
  </si>
  <si>
    <t>SV/09/603</t>
  </si>
  <si>
    <t>Rekonstrukce č. p. 10</t>
  </si>
  <si>
    <t>Nová výstavba - II. etapa</t>
  </si>
  <si>
    <t>SV/10/602</t>
  </si>
  <si>
    <t>Dodávka vnitřního vybavení DD Police n/M. - II. etapa</t>
  </si>
  <si>
    <t>SV/09/605</t>
  </si>
  <si>
    <t>Obnova areálové kanalizace Domova Dolní zámek - havárie</t>
  </si>
  <si>
    <t>Domov Dolní zámek Teplice nad Metují</t>
  </si>
  <si>
    <t>Přestavba domova  - dispoz.úpravy (změny klientely)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</si>
  <si>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2010</t>
    </r>
    <r>
      <rPr>
        <sz val="10"/>
        <rFont val="Arial"/>
        <family val="2"/>
      </rPr>
      <t xml:space="preserve"> Zastupitelstvo 2.12.2009-ZK/10/637/09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</si>
  <si>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6.1.10 Zastupitelstva konaného dne 28.1.10  </t>
    </r>
  </si>
  <si>
    <t>Schválil: Ing. Ludmila Lorencová, vedoucí odboru sociálních věcí</t>
  </si>
  <si>
    <t>Budovy, haly a stavby</t>
  </si>
  <si>
    <t>Drobný hmotný dlouhodobý majetek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</si>
  <si>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 17. 3. 2010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</si>
  <si>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3.2.2010</t>
    </r>
  </si>
  <si>
    <t>SV/10/603</t>
  </si>
  <si>
    <t>DD Černožice - rekonstrukce stávajícího ubyt. objektu</t>
  </si>
  <si>
    <t>Výstavba a rekonstrukce Domova Dolní zámek Teplice nad Metují na zvl. režim</t>
  </si>
  <si>
    <t>SV/10/604</t>
  </si>
  <si>
    <t>budovy, haly a stavby</t>
  </si>
  <si>
    <t>drobný hmotný dlouhodobý majetek</t>
  </si>
  <si>
    <t>SV/10/605</t>
  </si>
  <si>
    <t>Zahradní altán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</si>
  <si>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14.4.2010  Zastupitelstva konaného dne 6.5.2010    </t>
    </r>
  </si>
  <si>
    <t>Kapitola 50 - Fond rozvoje a reprodukce Královéhradeckého kraje rok 2010 - sumář -  2. návrh změn</t>
  </si>
  <si>
    <t>SV/08/618</t>
  </si>
  <si>
    <r>
      <t>změna dle usnesení Rady KHK a Zastupitelstva KHK č.</t>
    </r>
    <r>
      <rPr>
        <b/>
        <sz val="10"/>
        <rFont val="Arial"/>
        <family val="2"/>
      </rPr>
      <t xml:space="preserve"> 2.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</si>
  <si>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12.5.2010  Zastupitelstva konaného dne 17.6.2010   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</si>
</sst>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8" applyAlignment="0">
      <protection/>
    </xf>
    <xf numFmtId="0" fontId="46" fillId="0" borderId="0" applyNumberFormat="0" applyFill="0" applyBorder="0" applyAlignment="0" applyProtection="0"/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8" fillId="33" borderId="3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164" fontId="0" fillId="0" borderId="25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5" xfId="0" applyNumberFormat="1" applyFont="1" applyFill="1" applyBorder="1" applyAlignment="1">
      <alignment horizontal="right"/>
    </xf>
    <xf numFmtId="164" fontId="4" fillId="34" borderId="26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8" fillId="33" borderId="37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164" fontId="0" fillId="33" borderId="40" xfId="0" applyNumberFormat="1" applyFont="1" applyFill="1" applyBorder="1" applyAlignment="1">
      <alignment horizontal="right"/>
    </xf>
    <xf numFmtId="164" fontId="4" fillId="35" borderId="26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164" fontId="4" fillId="36" borderId="23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4" fillId="0" borderId="42" xfId="0" applyNumberFormat="1" applyFont="1" applyFill="1" applyBorder="1" applyAlignment="1">
      <alignment horizontal="right"/>
    </xf>
    <xf numFmtId="164" fontId="4" fillId="33" borderId="35" xfId="0" applyNumberFormat="1" applyFont="1" applyFill="1" applyBorder="1" applyAlignment="1">
      <alignment horizontal="right"/>
    </xf>
    <xf numFmtId="0" fontId="0" fillId="0" borderId="4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164" fontId="7" fillId="0" borderId="44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4" fillId="36" borderId="45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4" fontId="0" fillId="0" borderId="46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4" xfId="0" applyNumberFormat="1" applyFont="1" applyBorder="1" applyAlignment="1">
      <alignment horizontal="righ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9" xfId="0" applyBorder="1" applyAlignment="1">
      <alignment horizontal="left"/>
    </xf>
    <xf numFmtId="164" fontId="12" fillId="0" borderId="50" xfId="0" applyNumberFormat="1" applyFont="1" applyBorder="1" applyAlignment="1">
      <alignment horizontal="right"/>
    </xf>
    <xf numFmtId="164" fontId="8" fillId="0" borderId="48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6" borderId="21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164" fontId="12" fillId="0" borderId="54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5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7" xfId="0" applyNumberFormat="1" applyFont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164" fontId="3" fillId="0" borderId="56" xfId="0" applyNumberFormat="1" applyFont="1" applyBorder="1" applyAlignment="1">
      <alignment horizontal="right"/>
    </xf>
    <xf numFmtId="0" fontId="0" fillId="0" borderId="5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4" fillId="33" borderId="15" xfId="0" applyFont="1" applyFill="1" applyBorder="1" applyAlignment="1">
      <alignment horizontal="center" wrapText="1"/>
    </xf>
    <xf numFmtId="0" fontId="0" fillId="0" borderId="43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164" fontId="12" fillId="0" borderId="59" xfId="0" applyNumberFormat="1" applyFont="1" applyBorder="1" applyAlignment="1">
      <alignment horizontal="right"/>
    </xf>
    <xf numFmtId="164" fontId="4" fillId="34" borderId="24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37" borderId="6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1" xfId="0" applyNumberFormat="1" applyFont="1" applyFill="1" applyBorder="1" applyAlignment="1">
      <alignment horizontal="right"/>
    </xf>
    <xf numFmtId="164" fontId="4" fillId="36" borderId="8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0" fontId="0" fillId="0" borderId="61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0" borderId="62" xfId="0" applyNumberFormat="1" applyFont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8" borderId="26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1" fillId="33" borderId="31" xfId="0" applyNumberFormat="1" applyFont="1" applyFill="1" applyBorder="1" applyAlignment="1">
      <alignment horizontal="right"/>
    </xf>
    <xf numFmtId="164" fontId="51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4" fontId="0" fillId="0" borderId="52" xfId="0" applyNumberFormat="1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164" fontId="0" fillId="0" borderId="53" xfId="0" applyNumberFormat="1" applyFont="1" applyBorder="1" applyAlignment="1">
      <alignment horizontal="right"/>
    </xf>
    <xf numFmtId="164" fontId="3" fillId="37" borderId="13" xfId="0" applyNumberFormat="1" applyFont="1" applyFill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4" xfId="0" applyNumberFormat="1" applyFont="1" applyFill="1" applyBorder="1" applyAlignment="1">
      <alignment horizontal="right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40" xfId="0" applyNumberForma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164" fontId="0" fillId="0" borderId="66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164" fontId="0" fillId="0" borderId="60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164" fontId="4" fillId="34" borderId="67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4" fillId="36" borderId="41" xfId="0" applyNumberFormat="1" applyFont="1" applyFill="1" applyBorder="1" applyAlignment="1">
      <alignment horizontal="right"/>
    </xf>
    <xf numFmtId="164" fontId="4" fillId="33" borderId="32" xfId="0" applyNumberFormat="1" applyFont="1" applyFill="1" applyBorder="1" applyAlignment="1">
      <alignment horizontal="right"/>
    </xf>
    <xf numFmtId="164" fontId="14" fillId="33" borderId="32" xfId="0" applyNumberFormat="1" applyFont="1" applyFill="1" applyBorder="1" applyAlignment="1">
      <alignment horizontal="right"/>
    </xf>
    <xf numFmtId="164" fontId="51" fillId="33" borderId="33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56" xfId="0" applyBorder="1" applyAlignment="1">
      <alignment/>
    </xf>
    <xf numFmtId="0" fontId="4" fillId="0" borderId="4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/>
    </xf>
    <xf numFmtId="4" fontId="0" fillId="0" borderId="39" xfId="0" applyNumberFormat="1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7" width="13.00390625" style="0" customWidth="1"/>
    <col min="18" max="18" width="7.28125" style="0" customWidth="1"/>
  </cols>
  <sheetData>
    <row r="1" spans="1:15" s="1" customFormat="1" ht="19.5" customHeight="1">
      <c r="A1" s="16" t="s">
        <v>96</v>
      </c>
      <c r="B1" s="17"/>
      <c r="C1" s="17"/>
      <c r="D1" s="17"/>
      <c r="E1" s="17"/>
      <c r="F1" s="17"/>
      <c r="G1" s="17"/>
      <c r="H1" s="15"/>
      <c r="I1" s="15"/>
      <c r="J1" s="15"/>
      <c r="K1" s="15"/>
      <c r="L1" s="15"/>
      <c r="M1" s="15"/>
      <c r="N1" s="15"/>
      <c r="O1" s="15"/>
    </row>
    <row r="2" spans="1:15" ht="13.5" thickBot="1">
      <c r="A2" s="15"/>
      <c r="B2" s="15"/>
      <c r="C2" s="15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 customHeight="1" thickBot="1">
      <c r="A3" s="15"/>
      <c r="B3" s="15"/>
      <c r="C3" s="15"/>
      <c r="D3" s="18"/>
      <c r="E3" s="19" t="s">
        <v>1</v>
      </c>
      <c r="F3" s="20"/>
      <c r="G3" s="132">
        <v>69031</v>
      </c>
      <c r="H3" s="21"/>
      <c r="I3" s="21"/>
      <c r="J3" s="18"/>
      <c r="K3" s="18"/>
      <c r="L3" s="18"/>
      <c r="M3" s="18"/>
      <c r="N3" s="18"/>
      <c r="O3" s="18"/>
    </row>
    <row r="4" spans="1:15" ht="15" customHeight="1">
      <c r="A4" s="15"/>
      <c r="B4" s="15"/>
      <c r="C4" s="15"/>
      <c r="D4" s="18"/>
      <c r="E4" s="22" t="s">
        <v>55</v>
      </c>
      <c r="F4" s="23"/>
      <c r="G4" s="158">
        <v>71853.1</v>
      </c>
      <c r="H4" s="21"/>
      <c r="I4" s="21"/>
      <c r="J4" s="18"/>
      <c r="K4" s="18"/>
      <c r="L4" s="18"/>
      <c r="M4" s="18"/>
      <c r="N4" s="18"/>
      <c r="O4" s="18"/>
    </row>
    <row r="5" spans="1:15" ht="15" customHeight="1" thickBot="1">
      <c r="A5" s="15"/>
      <c r="B5" s="15"/>
      <c r="C5" s="15"/>
      <c r="D5" s="18"/>
      <c r="E5" s="28" t="s">
        <v>41</v>
      </c>
      <c r="F5" s="29"/>
      <c r="G5" s="151">
        <f>SUM(G3:G4)</f>
        <v>140884.1</v>
      </c>
      <c r="H5" s="21"/>
      <c r="I5" s="21"/>
      <c r="J5" s="18"/>
      <c r="K5" s="18"/>
      <c r="L5" s="18"/>
      <c r="M5" s="18"/>
      <c r="N5" s="18"/>
      <c r="O5" s="18"/>
    </row>
    <row r="6" spans="1:15" ht="15" customHeight="1">
      <c r="A6" s="43" t="s">
        <v>36</v>
      </c>
      <c r="B6" s="18"/>
      <c r="C6" s="18"/>
      <c r="D6" s="18"/>
      <c r="E6" s="133"/>
      <c r="F6" s="133"/>
      <c r="G6" s="134"/>
      <c r="H6" s="21"/>
      <c r="I6" s="21"/>
      <c r="J6" s="18"/>
      <c r="K6" s="18"/>
      <c r="L6" s="18"/>
      <c r="M6" s="18"/>
      <c r="N6" s="18"/>
      <c r="O6" s="18"/>
    </row>
    <row r="7" spans="1:15" ht="15" customHeight="1" thickBot="1">
      <c r="A7" s="18"/>
      <c r="B7" s="18"/>
      <c r="C7" s="18"/>
      <c r="D7" s="18"/>
      <c r="E7" s="18"/>
      <c r="F7" s="18"/>
      <c r="G7" s="25"/>
      <c r="H7" s="21"/>
      <c r="I7" s="21"/>
      <c r="J7" s="18"/>
      <c r="K7" s="18"/>
      <c r="L7" s="18"/>
      <c r="M7" s="18"/>
      <c r="N7" s="18"/>
      <c r="O7" s="18"/>
    </row>
    <row r="8" spans="1:15" ht="15" customHeight="1" thickBot="1">
      <c r="A8" s="24" t="s">
        <v>0</v>
      </c>
      <c r="B8" s="26"/>
      <c r="C8" s="26"/>
      <c r="D8" s="26"/>
      <c r="E8" s="26"/>
      <c r="F8" s="26"/>
      <c r="G8" s="52">
        <v>69031</v>
      </c>
      <c r="H8" s="150" t="s">
        <v>45</v>
      </c>
      <c r="I8" s="172" t="s">
        <v>46</v>
      </c>
      <c r="J8" s="14"/>
      <c r="K8" s="14"/>
      <c r="L8" s="14"/>
      <c r="M8" s="14"/>
      <c r="N8" s="18"/>
      <c r="O8" s="18"/>
    </row>
    <row r="9" spans="1:15" ht="15" customHeight="1">
      <c r="A9" s="22" t="s">
        <v>2</v>
      </c>
      <c r="B9" s="23"/>
      <c r="C9" s="23"/>
      <c r="D9" s="23"/>
      <c r="E9" s="23" t="s">
        <v>56</v>
      </c>
      <c r="F9" s="152"/>
      <c r="G9" s="153">
        <v>-69031</v>
      </c>
      <c r="H9" s="21"/>
      <c r="I9" s="21"/>
      <c r="J9" s="14"/>
      <c r="K9" s="14"/>
      <c r="L9" s="14"/>
      <c r="M9" s="14"/>
      <c r="N9" s="18"/>
      <c r="O9" s="18"/>
    </row>
    <row r="10" spans="1:15" ht="15" customHeight="1">
      <c r="A10" s="170" t="s">
        <v>3</v>
      </c>
      <c r="B10" s="155"/>
      <c r="C10" s="155"/>
      <c r="D10" s="155"/>
      <c r="E10" s="155"/>
      <c r="F10" s="156"/>
      <c r="G10" s="171">
        <f>SUM(G8+G9)</f>
        <v>0</v>
      </c>
      <c r="H10" s="21"/>
      <c r="I10" s="21"/>
      <c r="J10" s="14"/>
      <c r="K10" s="14"/>
      <c r="L10" s="14"/>
      <c r="M10" s="14"/>
      <c r="N10" s="18"/>
      <c r="O10" s="18"/>
    </row>
    <row r="11" spans="1:15" ht="15" customHeight="1">
      <c r="A11" s="166" t="s">
        <v>57</v>
      </c>
      <c r="B11" s="167"/>
      <c r="C11" s="167"/>
      <c r="D11" s="167"/>
      <c r="E11" s="167"/>
      <c r="F11" s="168"/>
      <c r="G11" s="169">
        <v>71853.1</v>
      </c>
      <c r="H11" s="173">
        <f>SUM(G8+G11)</f>
        <v>140884.1</v>
      </c>
      <c r="I11" s="21"/>
      <c r="J11" s="14"/>
      <c r="K11" s="14"/>
      <c r="L11" s="14"/>
      <c r="M11" s="14"/>
      <c r="N11" s="18"/>
      <c r="O11" s="18"/>
    </row>
    <row r="12" spans="1:15" ht="15" customHeight="1">
      <c r="A12" s="154" t="s">
        <v>58</v>
      </c>
      <c r="B12" s="155"/>
      <c r="C12" s="155"/>
      <c r="D12" s="155"/>
      <c r="E12" s="155"/>
      <c r="F12" s="156"/>
      <c r="G12" s="157">
        <v>-71853.1</v>
      </c>
      <c r="H12" s="21"/>
      <c r="I12" s="21"/>
      <c r="J12" s="14"/>
      <c r="K12" s="14"/>
      <c r="L12" s="14"/>
      <c r="M12" s="14"/>
      <c r="N12" s="18"/>
      <c r="O12" s="18"/>
    </row>
    <row r="13" spans="1:15" ht="15" customHeight="1">
      <c r="A13" s="187"/>
      <c r="B13" s="188"/>
      <c r="C13" s="188"/>
      <c r="D13" s="188"/>
      <c r="E13" s="188"/>
      <c r="F13" s="189"/>
      <c r="G13" s="190"/>
      <c r="H13" s="173"/>
      <c r="I13" s="21"/>
      <c r="J13" s="14"/>
      <c r="K13" s="14"/>
      <c r="L13" s="14"/>
      <c r="M13" s="14"/>
      <c r="N13" s="18"/>
      <c r="O13" s="18"/>
    </row>
    <row r="14" spans="1:15" ht="15" customHeight="1">
      <c r="A14" s="187"/>
      <c r="B14" s="188"/>
      <c r="C14" s="188"/>
      <c r="D14" s="188"/>
      <c r="E14" s="188"/>
      <c r="F14" s="189"/>
      <c r="G14" s="190"/>
      <c r="H14" s="173"/>
      <c r="I14" s="21"/>
      <c r="J14" s="14"/>
      <c r="K14" s="14"/>
      <c r="L14" s="14"/>
      <c r="M14" s="14"/>
      <c r="N14" s="18"/>
      <c r="O14" s="18"/>
    </row>
    <row r="15" spans="1:15" ht="15" customHeight="1">
      <c r="A15" s="187"/>
      <c r="B15" s="188"/>
      <c r="C15" s="188"/>
      <c r="D15" s="188"/>
      <c r="E15" s="188"/>
      <c r="F15" s="189"/>
      <c r="G15" s="190"/>
      <c r="H15" s="173"/>
      <c r="I15" s="21"/>
      <c r="J15" s="14"/>
      <c r="K15" s="14"/>
      <c r="L15" s="14"/>
      <c r="M15" s="14"/>
      <c r="N15" s="18"/>
      <c r="O15" s="18"/>
    </row>
    <row r="16" spans="1:15" ht="15" customHeight="1">
      <c r="A16" s="187"/>
      <c r="B16" s="188"/>
      <c r="C16" s="188"/>
      <c r="D16" s="188"/>
      <c r="E16" s="188"/>
      <c r="F16" s="189"/>
      <c r="G16" s="190"/>
      <c r="H16" s="173"/>
      <c r="I16" s="21"/>
      <c r="J16" s="14"/>
      <c r="K16" s="14"/>
      <c r="L16" s="14"/>
      <c r="M16" s="14"/>
      <c r="N16" s="18"/>
      <c r="O16" s="18"/>
    </row>
    <row r="17" spans="1:15" ht="15" customHeight="1">
      <c r="A17" s="187"/>
      <c r="B17" s="188"/>
      <c r="C17" s="188"/>
      <c r="D17" s="188"/>
      <c r="E17" s="188"/>
      <c r="F17" s="189"/>
      <c r="G17" s="190"/>
      <c r="H17" s="173"/>
      <c r="I17" s="21"/>
      <c r="J17" s="14"/>
      <c r="K17" s="14"/>
      <c r="L17" s="14"/>
      <c r="M17" s="14"/>
      <c r="N17" s="18"/>
      <c r="O17" s="18"/>
    </row>
    <row r="18" spans="1:15" ht="15" customHeight="1">
      <c r="A18" s="187"/>
      <c r="B18" s="188"/>
      <c r="C18" s="188"/>
      <c r="D18" s="188"/>
      <c r="E18" s="188"/>
      <c r="F18" s="189"/>
      <c r="G18" s="190"/>
      <c r="H18" s="173"/>
      <c r="I18" s="21"/>
      <c r="J18" s="14"/>
      <c r="K18" s="14"/>
      <c r="L18" s="14"/>
      <c r="M18" s="14"/>
      <c r="N18" s="18"/>
      <c r="O18" s="18"/>
    </row>
    <row r="19" spans="1:15" ht="15" customHeight="1">
      <c r="A19" s="187"/>
      <c r="B19" s="188"/>
      <c r="C19" s="188"/>
      <c r="D19" s="188"/>
      <c r="E19" s="188"/>
      <c r="F19" s="189"/>
      <c r="G19" s="190"/>
      <c r="H19" s="173"/>
      <c r="I19" s="21"/>
      <c r="J19" s="14"/>
      <c r="K19" s="14"/>
      <c r="L19" s="14"/>
      <c r="M19" s="14"/>
      <c r="N19" s="18"/>
      <c r="O19" s="18"/>
    </row>
    <row r="20" spans="1:15" ht="15" customHeight="1">
      <c r="A20" s="187"/>
      <c r="B20" s="188"/>
      <c r="C20" s="188"/>
      <c r="D20" s="188"/>
      <c r="E20" s="188"/>
      <c r="F20" s="189"/>
      <c r="G20" s="190"/>
      <c r="H20" s="173"/>
      <c r="I20" s="21"/>
      <c r="J20" s="14"/>
      <c r="K20" s="14"/>
      <c r="L20" s="14"/>
      <c r="M20" s="14"/>
      <c r="N20" s="18"/>
      <c r="O20" s="18"/>
    </row>
    <row r="21" spans="1:15" ht="15" customHeight="1">
      <c r="A21" s="187"/>
      <c r="B21" s="188"/>
      <c r="C21" s="188"/>
      <c r="D21" s="188"/>
      <c r="E21" s="188"/>
      <c r="F21" s="189"/>
      <c r="G21" s="190"/>
      <c r="H21" s="173"/>
      <c r="I21" s="21"/>
      <c r="J21" s="14"/>
      <c r="K21" s="14"/>
      <c r="L21" s="14"/>
      <c r="M21" s="14"/>
      <c r="N21" s="18"/>
      <c r="O21" s="18"/>
    </row>
    <row r="22" spans="1:15" ht="15" customHeight="1">
      <c r="A22" s="187"/>
      <c r="B22" s="188"/>
      <c r="C22" s="188"/>
      <c r="D22" s="188"/>
      <c r="E22" s="188"/>
      <c r="F22" s="189"/>
      <c r="G22" s="190"/>
      <c r="H22" s="173"/>
      <c r="I22" s="21"/>
      <c r="J22" s="14"/>
      <c r="K22" s="14"/>
      <c r="L22" s="14"/>
      <c r="M22" s="14"/>
      <c r="N22" s="18"/>
      <c r="O22" s="18"/>
    </row>
    <row r="23" spans="1:15" ht="15" customHeight="1">
      <c r="A23" s="187"/>
      <c r="B23" s="188"/>
      <c r="C23" s="188"/>
      <c r="D23" s="188"/>
      <c r="E23" s="188"/>
      <c r="F23" s="189"/>
      <c r="G23" s="190"/>
      <c r="H23" s="173"/>
      <c r="I23" s="21"/>
      <c r="J23" s="14"/>
      <c r="K23" s="14"/>
      <c r="L23" s="14"/>
      <c r="M23" s="14"/>
      <c r="N23" s="18"/>
      <c r="O23" s="18"/>
    </row>
    <row r="24" spans="1:15" ht="15" customHeight="1">
      <c r="A24" s="187"/>
      <c r="B24" s="188"/>
      <c r="C24" s="188"/>
      <c r="D24" s="188"/>
      <c r="E24" s="188"/>
      <c r="F24" s="189"/>
      <c r="G24" s="190"/>
      <c r="H24" s="173"/>
      <c r="I24" s="21"/>
      <c r="J24" s="14"/>
      <c r="K24" s="14"/>
      <c r="L24" s="14"/>
      <c r="M24" s="14"/>
      <c r="N24" s="18"/>
      <c r="O24" s="18"/>
    </row>
    <row r="25" spans="1:15" ht="15" customHeight="1" thickBot="1">
      <c r="A25" s="28" t="s">
        <v>3</v>
      </c>
      <c r="B25" s="29"/>
      <c r="C25" s="29"/>
      <c r="D25" s="29"/>
      <c r="E25" s="29"/>
      <c r="F25" s="30"/>
      <c r="G25" s="140">
        <f>SUM(G10)</f>
        <v>0</v>
      </c>
      <c r="H25" s="173">
        <f>SUM(G8+G11)</f>
        <v>140884.1</v>
      </c>
      <c r="I25" s="150">
        <f>H11+G9+G12</f>
        <v>0</v>
      </c>
      <c r="J25" s="14"/>
      <c r="K25" s="14"/>
      <c r="L25" s="14"/>
      <c r="M25" s="14"/>
      <c r="N25" s="18"/>
      <c r="O25" s="18"/>
    </row>
    <row r="26" spans="1:15" ht="15" customHeight="1">
      <c r="A26" s="41"/>
      <c r="B26" s="14"/>
      <c r="C26" s="14"/>
      <c r="D26" s="14"/>
      <c r="E26" s="14"/>
      <c r="F26" s="14"/>
      <c r="G26" s="134"/>
      <c r="H26" s="21"/>
      <c r="I26" s="150"/>
      <c r="J26" s="14"/>
      <c r="K26" s="14"/>
      <c r="L26" s="14"/>
      <c r="M26" s="14"/>
      <c r="N26" s="18"/>
      <c r="O26" s="18"/>
    </row>
    <row r="27" spans="1:15" ht="12" customHeight="1" thickBot="1">
      <c r="A27" s="14"/>
      <c r="B27" s="14"/>
      <c r="C27" s="14"/>
      <c r="D27" s="14"/>
      <c r="E27" s="14"/>
      <c r="F27" s="14"/>
      <c r="G27" s="27"/>
      <c r="H27" s="21" t="s">
        <v>37</v>
      </c>
      <c r="I27" s="21"/>
      <c r="J27" s="18"/>
      <c r="K27" s="18"/>
      <c r="L27" s="18"/>
      <c r="M27" s="18"/>
      <c r="N27" s="18"/>
      <c r="O27" s="18"/>
    </row>
    <row r="28" spans="1:17" ht="57.75" customHeight="1" thickBot="1">
      <c r="A28" s="14"/>
      <c r="B28" s="14"/>
      <c r="C28" s="14"/>
      <c r="D28" s="14"/>
      <c r="E28" s="14"/>
      <c r="F28" s="14"/>
      <c r="G28" s="27"/>
      <c r="H28" s="248" t="s">
        <v>38</v>
      </c>
      <c r="I28" s="249"/>
      <c r="J28" s="250"/>
      <c r="K28" s="251"/>
      <c r="L28" s="248" t="s">
        <v>98</v>
      </c>
      <c r="M28" s="250"/>
      <c r="N28" s="250"/>
      <c r="O28" s="250"/>
      <c r="P28" s="252"/>
      <c r="Q28" s="253"/>
    </row>
    <row r="29" spans="1:21" ht="107.25" customHeight="1" thickBot="1">
      <c r="A29" s="3" t="s">
        <v>14</v>
      </c>
      <c r="B29" s="4" t="s">
        <v>4</v>
      </c>
      <c r="C29" s="12" t="s">
        <v>5</v>
      </c>
      <c r="D29" s="5" t="s">
        <v>6</v>
      </c>
      <c r="E29" s="5" t="s">
        <v>7</v>
      </c>
      <c r="F29" s="5" t="s">
        <v>12</v>
      </c>
      <c r="G29" s="71" t="s">
        <v>80</v>
      </c>
      <c r="H29" s="186" t="s">
        <v>81</v>
      </c>
      <c r="I29" s="71" t="s">
        <v>11</v>
      </c>
      <c r="J29" s="70" t="s">
        <v>86</v>
      </c>
      <c r="K29" s="6" t="s">
        <v>11</v>
      </c>
      <c r="L29" s="70" t="s">
        <v>85</v>
      </c>
      <c r="M29" s="6" t="s">
        <v>11</v>
      </c>
      <c r="N29" s="194" t="s">
        <v>95</v>
      </c>
      <c r="O29" s="6" t="s">
        <v>11</v>
      </c>
      <c r="P29" s="194" t="s">
        <v>99</v>
      </c>
      <c r="Q29" s="6" t="s">
        <v>11</v>
      </c>
      <c r="U29" s="2"/>
    </row>
    <row r="30" spans="1:17" ht="14.25" customHeight="1">
      <c r="A30" s="100">
        <v>1</v>
      </c>
      <c r="B30" s="101">
        <v>4357</v>
      </c>
      <c r="C30" s="88"/>
      <c r="D30" s="72"/>
      <c r="E30" s="89" t="s">
        <v>33</v>
      </c>
      <c r="F30" s="90"/>
      <c r="G30" s="136">
        <f>SUM(G37+G35+G34)</f>
        <v>6330</v>
      </c>
      <c r="H30" s="57"/>
      <c r="I30" s="136">
        <f>SUM(I37+I35+I34)</f>
        <v>14590.2</v>
      </c>
      <c r="J30" s="57"/>
      <c r="K30" s="136">
        <f>SUM(K37+K35+K34)</f>
        <v>14590.2</v>
      </c>
      <c r="L30" s="57"/>
      <c r="M30" s="136">
        <f>SUM(M37+M35+M34)</f>
        <v>14590.2</v>
      </c>
      <c r="N30" s="195"/>
      <c r="O30" s="136">
        <f>SUM(O37+O35+O34+O36)</f>
        <v>14590.2</v>
      </c>
      <c r="P30" s="195"/>
      <c r="Q30" s="136">
        <f>SUM(Q37+Q35+Q34+Q36)</f>
        <v>14590.2</v>
      </c>
    </row>
    <row r="31" spans="1:17" ht="14.25" customHeight="1">
      <c r="A31" s="79"/>
      <c r="B31" s="69"/>
      <c r="C31" s="69">
        <v>6121</v>
      </c>
      <c r="D31" s="31" t="s">
        <v>42</v>
      </c>
      <c r="E31" s="31" t="s">
        <v>59</v>
      </c>
      <c r="F31" s="80"/>
      <c r="G31" s="148">
        <v>4440</v>
      </c>
      <c r="H31" s="55">
        <v>7960.2</v>
      </c>
      <c r="I31" s="125">
        <v>12400.2</v>
      </c>
      <c r="J31" s="55"/>
      <c r="K31" s="125">
        <v>12400.2</v>
      </c>
      <c r="L31" s="55"/>
      <c r="M31" s="125">
        <v>12400.2</v>
      </c>
      <c r="N31" s="55">
        <v>-1200</v>
      </c>
      <c r="O31" s="125">
        <v>11200.2</v>
      </c>
      <c r="P31" s="55"/>
      <c r="Q31" s="125">
        <v>11200.2</v>
      </c>
    </row>
    <row r="32" spans="1:17" ht="14.25" customHeight="1">
      <c r="A32" s="79"/>
      <c r="B32" s="69"/>
      <c r="C32" s="104">
        <v>5137</v>
      </c>
      <c r="D32" s="39" t="s">
        <v>42</v>
      </c>
      <c r="E32" s="39" t="s">
        <v>59</v>
      </c>
      <c r="F32" s="76"/>
      <c r="G32" s="207">
        <v>1890</v>
      </c>
      <c r="H32" s="56"/>
      <c r="I32" s="207">
        <v>1890</v>
      </c>
      <c r="J32" s="56"/>
      <c r="K32" s="207">
        <v>1890</v>
      </c>
      <c r="L32" s="56"/>
      <c r="M32" s="207">
        <v>1890</v>
      </c>
      <c r="N32" s="56"/>
      <c r="O32" s="207">
        <v>1890</v>
      </c>
      <c r="P32" s="56"/>
      <c r="Q32" s="207">
        <v>1890</v>
      </c>
    </row>
    <row r="33" spans="1:17" ht="14.25" customHeight="1">
      <c r="A33" s="79"/>
      <c r="B33" s="69"/>
      <c r="C33" s="104">
        <v>6351</v>
      </c>
      <c r="D33" s="39" t="s">
        <v>93</v>
      </c>
      <c r="E33" s="39" t="s">
        <v>94</v>
      </c>
      <c r="F33" s="76"/>
      <c r="G33" s="207"/>
      <c r="H33" s="56"/>
      <c r="I33" s="126"/>
      <c r="J33" s="56"/>
      <c r="K33" s="126"/>
      <c r="L33" s="56"/>
      <c r="M33" s="126"/>
      <c r="N33" s="56">
        <v>1200</v>
      </c>
      <c r="O33" s="207">
        <v>1200</v>
      </c>
      <c r="P33" s="56"/>
      <c r="Q33" s="207">
        <v>1200</v>
      </c>
    </row>
    <row r="34" spans="1:17" ht="14.25" customHeight="1">
      <c r="A34" s="79"/>
      <c r="B34" s="69"/>
      <c r="C34" s="93">
        <v>6121</v>
      </c>
      <c r="D34" s="39"/>
      <c r="E34" s="33" t="s">
        <v>91</v>
      </c>
      <c r="F34" s="76"/>
      <c r="G34" s="143">
        <v>4440</v>
      </c>
      <c r="H34" s="159">
        <v>7960.2</v>
      </c>
      <c r="I34" s="143">
        <v>12400.2</v>
      </c>
      <c r="J34" s="159"/>
      <c r="K34" s="143">
        <v>12400.2</v>
      </c>
      <c r="L34" s="159"/>
      <c r="M34" s="143">
        <v>12400.2</v>
      </c>
      <c r="N34" s="159">
        <v>-1200</v>
      </c>
      <c r="O34" s="143">
        <v>11200.2</v>
      </c>
      <c r="P34" s="159"/>
      <c r="Q34" s="143">
        <v>11200.2</v>
      </c>
    </row>
    <row r="35" spans="1:17" ht="14.25" customHeight="1">
      <c r="A35" s="79"/>
      <c r="B35" s="69"/>
      <c r="C35" s="97">
        <v>5137</v>
      </c>
      <c r="D35" s="31"/>
      <c r="E35" s="122" t="s">
        <v>92</v>
      </c>
      <c r="F35" s="80"/>
      <c r="G35" s="196">
        <v>1890</v>
      </c>
      <c r="H35" s="55"/>
      <c r="I35" s="196">
        <v>1890</v>
      </c>
      <c r="J35" s="55"/>
      <c r="K35" s="196">
        <v>1890</v>
      </c>
      <c r="L35" s="55"/>
      <c r="M35" s="196">
        <v>1890</v>
      </c>
      <c r="N35" s="55"/>
      <c r="O35" s="196">
        <v>1890</v>
      </c>
      <c r="P35" s="55"/>
      <c r="Q35" s="196">
        <v>1890</v>
      </c>
    </row>
    <row r="36" spans="1:17" ht="14.25" customHeight="1">
      <c r="A36" s="79"/>
      <c r="B36" s="69"/>
      <c r="C36" s="97">
        <v>6351</v>
      </c>
      <c r="D36" s="31"/>
      <c r="E36" s="36" t="s">
        <v>13</v>
      </c>
      <c r="F36" s="80"/>
      <c r="G36" s="243">
        <v>0</v>
      </c>
      <c r="H36" s="55"/>
      <c r="I36" s="243">
        <v>0</v>
      </c>
      <c r="J36" s="55"/>
      <c r="K36" s="243">
        <v>0</v>
      </c>
      <c r="L36" s="55"/>
      <c r="M36" s="243">
        <v>0</v>
      </c>
      <c r="N36" s="215">
        <v>1200</v>
      </c>
      <c r="O36" s="243">
        <v>1200</v>
      </c>
      <c r="P36" s="215"/>
      <c r="Q36" s="243">
        <v>1200</v>
      </c>
    </row>
    <row r="37" spans="1:17" ht="14.25" customHeight="1" thickBot="1">
      <c r="A37" s="86"/>
      <c r="B37" s="87"/>
      <c r="C37" s="197">
        <v>6130</v>
      </c>
      <c r="D37" s="72"/>
      <c r="E37" s="198" t="s">
        <v>49</v>
      </c>
      <c r="F37" s="90"/>
      <c r="G37" s="212">
        <v>0</v>
      </c>
      <c r="H37" s="212">
        <v>300</v>
      </c>
      <c r="I37" s="212">
        <v>300</v>
      </c>
      <c r="J37" s="212"/>
      <c r="K37" s="212">
        <v>300</v>
      </c>
      <c r="L37" s="212"/>
      <c r="M37" s="212">
        <v>300</v>
      </c>
      <c r="N37" s="199"/>
      <c r="O37" s="212">
        <v>300</v>
      </c>
      <c r="P37" s="199"/>
      <c r="Q37" s="212">
        <v>300</v>
      </c>
    </row>
    <row r="38" spans="1:17" ht="14.25" customHeight="1">
      <c r="A38" s="100">
        <v>3</v>
      </c>
      <c r="B38" s="101">
        <v>4357</v>
      </c>
      <c r="C38" s="101"/>
      <c r="D38" s="37"/>
      <c r="E38" s="102" t="s">
        <v>28</v>
      </c>
      <c r="F38" s="103"/>
      <c r="G38" s="139">
        <f>SUM(G43+G42)</f>
        <v>8109</v>
      </c>
      <c r="H38" s="57"/>
      <c r="I38" s="139">
        <f>SUM(I43+I42)</f>
        <v>19216.2</v>
      </c>
      <c r="J38" s="57"/>
      <c r="K38" s="139">
        <f>SUM(K43+K42)</f>
        <v>19216.2</v>
      </c>
      <c r="L38" s="57"/>
      <c r="M38" s="139">
        <f>SUM(M43+M42)</f>
        <v>19336.2</v>
      </c>
      <c r="N38" s="57"/>
      <c r="O38" s="139">
        <f>SUM(O43+O42)</f>
        <v>19336.2</v>
      </c>
      <c r="P38" s="57"/>
      <c r="Q38" s="139">
        <f>SUM(Q43+Q42)</f>
        <v>19336.2</v>
      </c>
    </row>
    <row r="39" spans="1:17" ht="14.25" customHeight="1">
      <c r="A39" s="79"/>
      <c r="B39" s="69"/>
      <c r="C39" s="69">
        <v>6121</v>
      </c>
      <c r="D39" s="39" t="s">
        <v>29</v>
      </c>
      <c r="E39" s="119" t="s">
        <v>60</v>
      </c>
      <c r="F39" s="80"/>
      <c r="G39" s="81">
        <v>3685</v>
      </c>
      <c r="H39" s="56">
        <v>11107.2</v>
      </c>
      <c r="I39" s="81">
        <v>14792.2</v>
      </c>
      <c r="J39" s="56"/>
      <c r="K39" s="81">
        <v>14792.2</v>
      </c>
      <c r="L39" s="56"/>
      <c r="M39" s="81">
        <v>14792.2</v>
      </c>
      <c r="N39" s="56"/>
      <c r="O39" s="81">
        <v>14792.2</v>
      </c>
      <c r="P39" s="56"/>
      <c r="Q39" s="81">
        <v>14792.2</v>
      </c>
    </row>
    <row r="40" spans="1:17" ht="14.25" customHeight="1">
      <c r="A40" s="92"/>
      <c r="B40" s="104"/>
      <c r="C40" s="69">
        <v>5137</v>
      </c>
      <c r="D40" s="39" t="s">
        <v>29</v>
      </c>
      <c r="E40" s="119" t="s">
        <v>60</v>
      </c>
      <c r="F40" s="80"/>
      <c r="G40" s="81">
        <v>4424</v>
      </c>
      <c r="H40" s="56"/>
      <c r="I40" s="81">
        <v>4424</v>
      </c>
      <c r="J40" s="56"/>
      <c r="K40" s="81">
        <v>4424</v>
      </c>
      <c r="L40" s="56"/>
      <c r="M40" s="81">
        <v>4424</v>
      </c>
      <c r="N40" s="56"/>
      <c r="O40" s="81">
        <v>4424</v>
      </c>
      <c r="P40" s="56"/>
      <c r="Q40" s="81">
        <v>4424</v>
      </c>
    </row>
    <row r="41" spans="1:17" ht="14.25" customHeight="1">
      <c r="A41" s="92"/>
      <c r="B41" s="104"/>
      <c r="C41" s="69">
        <v>6121</v>
      </c>
      <c r="D41" s="39" t="s">
        <v>90</v>
      </c>
      <c r="E41" s="119" t="s">
        <v>88</v>
      </c>
      <c r="F41" s="80"/>
      <c r="G41" s="81"/>
      <c r="H41" s="56"/>
      <c r="I41" s="81"/>
      <c r="J41" s="56"/>
      <c r="K41" s="81"/>
      <c r="L41" s="56">
        <v>120</v>
      </c>
      <c r="M41" s="81">
        <v>120</v>
      </c>
      <c r="N41" s="56"/>
      <c r="O41" s="81">
        <v>120</v>
      </c>
      <c r="P41" s="56"/>
      <c r="Q41" s="81">
        <v>120</v>
      </c>
    </row>
    <row r="42" spans="1:17" ht="14.25" customHeight="1">
      <c r="A42" s="92"/>
      <c r="B42" s="104"/>
      <c r="C42" s="97">
        <v>6121</v>
      </c>
      <c r="D42" s="36"/>
      <c r="E42" s="33" t="s">
        <v>91</v>
      </c>
      <c r="F42" s="80"/>
      <c r="G42" s="111">
        <v>3685</v>
      </c>
      <c r="H42" s="159">
        <v>11107.2</v>
      </c>
      <c r="I42" s="111">
        <v>14792.2</v>
      </c>
      <c r="J42" s="159"/>
      <c r="K42" s="111">
        <v>14792.2</v>
      </c>
      <c r="L42" s="159">
        <v>120</v>
      </c>
      <c r="M42" s="111">
        <v>14912.2</v>
      </c>
      <c r="N42" s="73"/>
      <c r="O42" s="111">
        <v>14912.2</v>
      </c>
      <c r="P42" s="73"/>
      <c r="Q42" s="111">
        <v>14912.2</v>
      </c>
    </row>
    <row r="43" spans="1:17" ht="14.25" customHeight="1" thickBot="1">
      <c r="A43" s="82"/>
      <c r="B43" s="83"/>
      <c r="C43" s="84">
        <v>5137</v>
      </c>
      <c r="D43" s="32"/>
      <c r="E43" s="122" t="s">
        <v>92</v>
      </c>
      <c r="F43" s="85"/>
      <c r="G43" s="142">
        <v>4424</v>
      </c>
      <c r="H43" s="8"/>
      <c r="I43" s="142">
        <v>4424</v>
      </c>
      <c r="J43" s="8"/>
      <c r="K43" s="142">
        <v>4424</v>
      </c>
      <c r="L43" s="8"/>
      <c r="M43" s="142">
        <v>4424</v>
      </c>
      <c r="N43" s="8"/>
      <c r="O43" s="142">
        <v>4424</v>
      </c>
      <c r="P43" s="8"/>
      <c r="Q43" s="142">
        <v>4424</v>
      </c>
    </row>
    <row r="44" spans="1:17" ht="14.25" customHeight="1">
      <c r="A44" s="92">
        <v>6</v>
      </c>
      <c r="B44" s="93">
        <v>4357</v>
      </c>
      <c r="C44" s="93"/>
      <c r="D44" s="39"/>
      <c r="E44" s="102" t="s">
        <v>34</v>
      </c>
      <c r="F44" s="235">
        <v>1700</v>
      </c>
      <c r="G44" s="137">
        <f>SUM(G47+G46)</f>
        <v>1700</v>
      </c>
      <c r="H44" s="53"/>
      <c r="I44" s="137">
        <f>SUM(I47+I46)</f>
        <v>1700</v>
      </c>
      <c r="J44" s="53"/>
      <c r="K44" s="137">
        <f>SUM(K47+K46)</f>
        <v>1700</v>
      </c>
      <c r="L44" s="53"/>
      <c r="M44" s="137">
        <f>SUM(M47+M46)</f>
        <v>1700</v>
      </c>
      <c r="N44" s="53"/>
      <c r="O44" s="137">
        <f>SUM(O47+O46)</f>
        <v>1700</v>
      </c>
      <c r="P44" s="53"/>
      <c r="Q44" s="137">
        <f>SUM(Q47+Q46)</f>
        <v>1700</v>
      </c>
    </row>
    <row r="45" spans="1:17" ht="14.25" customHeight="1">
      <c r="A45" s="79"/>
      <c r="B45" s="69"/>
      <c r="C45" s="69">
        <v>6351</v>
      </c>
      <c r="D45" s="31" t="s">
        <v>61</v>
      </c>
      <c r="E45" s="39" t="s">
        <v>62</v>
      </c>
      <c r="F45" s="81">
        <v>1700</v>
      </c>
      <c r="G45" s="81">
        <v>1700</v>
      </c>
      <c r="H45" s="55"/>
      <c r="I45" s="81">
        <v>1700</v>
      </c>
      <c r="J45" s="55"/>
      <c r="K45" s="81">
        <v>1700</v>
      </c>
      <c r="L45" s="55"/>
      <c r="M45" s="81">
        <v>1700</v>
      </c>
      <c r="N45" s="55"/>
      <c r="O45" s="81">
        <v>1700</v>
      </c>
      <c r="P45" s="55"/>
      <c r="Q45" s="81">
        <v>1700</v>
      </c>
    </row>
    <row r="46" spans="1:17" ht="14.25" customHeight="1">
      <c r="A46" s="79"/>
      <c r="B46" s="69"/>
      <c r="C46" s="88">
        <v>6351</v>
      </c>
      <c r="D46" s="72"/>
      <c r="E46" s="35" t="s">
        <v>13</v>
      </c>
      <c r="F46" s="90"/>
      <c r="G46" s="110">
        <v>1700</v>
      </c>
      <c r="H46" s="56"/>
      <c r="I46" s="110">
        <v>1700</v>
      </c>
      <c r="J46" s="56"/>
      <c r="K46" s="110">
        <v>1700</v>
      </c>
      <c r="L46" s="56"/>
      <c r="M46" s="110">
        <v>1700</v>
      </c>
      <c r="N46" s="56"/>
      <c r="O46" s="110">
        <v>1700</v>
      </c>
      <c r="P46" s="56"/>
      <c r="Q46" s="110">
        <v>1700</v>
      </c>
    </row>
    <row r="47" spans="1:17" ht="14.25" customHeight="1" thickBot="1">
      <c r="A47" s="82"/>
      <c r="B47" s="83"/>
      <c r="C47" s="84">
        <v>5331</v>
      </c>
      <c r="D47" s="32"/>
      <c r="E47" s="32" t="s">
        <v>20</v>
      </c>
      <c r="F47" s="85"/>
      <c r="G47" s="124">
        <v>0</v>
      </c>
      <c r="H47" s="54"/>
      <c r="I47" s="124">
        <v>0</v>
      </c>
      <c r="J47" s="54"/>
      <c r="K47" s="124">
        <v>0</v>
      </c>
      <c r="L47" s="54"/>
      <c r="M47" s="124">
        <v>0</v>
      </c>
      <c r="N47" s="54"/>
      <c r="O47" s="124">
        <v>0</v>
      </c>
      <c r="P47" s="54"/>
      <c r="Q47" s="124">
        <v>0</v>
      </c>
    </row>
    <row r="48" spans="1:17" ht="14.25" customHeight="1">
      <c r="A48" s="86">
        <v>10</v>
      </c>
      <c r="B48" s="88">
        <v>4357</v>
      </c>
      <c r="C48" s="88"/>
      <c r="D48" s="37"/>
      <c r="E48" s="89" t="s">
        <v>63</v>
      </c>
      <c r="F48" s="76"/>
      <c r="G48" s="137">
        <f>SUM(G51+G50)</f>
        <v>0</v>
      </c>
      <c r="H48" s="57"/>
      <c r="I48" s="137">
        <f>SUM(I51+I50)</f>
        <v>924.1</v>
      </c>
      <c r="J48" s="57"/>
      <c r="K48" s="137">
        <f>SUM(K51+K50)</f>
        <v>924.1</v>
      </c>
      <c r="L48" s="57"/>
      <c r="M48" s="137">
        <f>SUM(M51+M50)</f>
        <v>924.1</v>
      </c>
      <c r="N48" s="57"/>
      <c r="O48" s="137">
        <f>SUM(O51+O50)</f>
        <v>924.1</v>
      </c>
      <c r="P48" s="57"/>
      <c r="Q48" s="137">
        <f>SUM(Q51+Q50)</f>
        <v>924.1</v>
      </c>
    </row>
    <row r="49" spans="1:17" ht="14.25" customHeight="1">
      <c r="A49" s="74"/>
      <c r="B49" s="75"/>
      <c r="C49" s="69">
        <v>6351</v>
      </c>
      <c r="D49" s="39" t="s">
        <v>64</v>
      </c>
      <c r="E49" s="34" t="s">
        <v>65</v>
      </c>
      <c r="F49" s="76"/>
      <c r="G49" s="77">
        <v>0</v>
      </c>
      <c r="H49" s="55">
        <v>924.1</v>
      </c>
      <c r="I49" s="77">
        <v>924.1</v>
      </c>
      <c r="J49" s="55"/>
      <c r="K49" s="77">
        <v>924.1</v>
      </c>
      <c r="L49" s="55"/>
      <c r="M49" s="77">
        <v>924.1</v>
      </c>
      <c r="N49" s="55"/>
      <c r="O49" s="77">
        <v>924.1</v>
      </c>
      <c r="P49" s="55"/>
      <c r="Q49" s="77">
        <v>924.1</v>
      </c>
    </row>
    <row r="50" spans="1:17" ht="14.25" customHeight="1">
      <c r="A50" s="74"/>
      <c r="B50" s="75"/>
      <c r="C50" s="97">
        <v>6351</v>
      </c>
      <c r="D50" s="31"/>
      <c r="E50" s="36" t="s">
        <v>13</v>
      </c>
      <c r="F50" s="80"/>
      <c r="G50" s="111">
        <v>0</v>
      </c>
      <c r="H50" s="162">
        <v>924.1</v>
      </c>
      <c r="I50" s="111">
        <v>924.1</v>
      </c>
      <c r="J50" s="162"/>
      <c r="K50" s="111">
        <v>924.1</v>
      </c>
      <c r="L50" s="162"/>
      <c r="M50" s="111">
        <v>924.1</v>
      </c>
      <c r="N50" s="58"/>
      <c r="O50" s="111">
        <v>924.1</v>
      </c>
      <c r="P50" s="58"/>
      <c r="Q50" s="111">
        <v>924.1</v>
      </c>
    </row>
    <row r="51" spans="1:17" ht="14.25" customHeight="1" thickBot="1">
      <c r="A51" s="82"/>
      <c r="B51" s="83"/>
      <c r="C51" s="84">
        <v>5331</v>
      </c>
      <c r="D51" s="32"/>
      <c r="E51" s="32" t="s">
        <v>20</v>
      </c>
      <c r="F51" s="85"/>
      <c r="G51" s="124">
        <v>0</v>
      </c>
      <c r="H51" s="53"/>
      <c r="I51" s="124">
        <v>0</v>
      </c>
      <c r="J51" s="53"/>
      <c r="K51" s="124">
        <v>0</v>
      </c>
      <c r="L51" s="53"/>
      <c r="M51" s="124">
        <v>0</v>
      </c>
      <c r="N51" s="54"/>
      <c r="O51" s="124">
        <v>0</v>
      </c>
      <c r="P51" s="54"/>
      <c r="Q51" s="124">
        <v>0</v>
      </c>
    </row>
    <row r="52" spans="1:17" ht="14.25" customHeight="1">
      <c r="A52" s="86">
        <v>11</v>
      </c>
      <c r="B52" s="88">
        <v>4357</v>
      </c>
      <c r="C52" s="88"/>
      <c r="D52" s="37"/>
      <c r="E52" s="89" t="s">
        <v>66</v>
      </c>
      <c r="F52" s="235">
        <v>38000</v>
      </c>
      <c r="G52" s="137">
        <f>SUM(G57+G55)</f>
        <v>38000</v>
      </c>
      <c r="H52" s="57"/>
      <c r="I52" s="137">
        <f>SUM(I57+I55)</f>
        <v>38000</v>
      </c>
      <c r="J52" s="57"/>
      <c r="K52" s="137">
        <f>SUM(K57+K55)</f>
        <v>38000</v>
      </c>
      <c r="L52" s="57"/>
      <c r="M52" s="137">
        <f>SUM(M57+M55)</f>
        <v>38000</v>
      </c>
      <c r="N52" s="57"/>
      <c r="O52" s="137">
        <f>SUM(O57+O55)</f>
        <v>38000</v>
      </c>
      <c r="P52" s="57"/>
      <c r="Q52" s="137">
        <f>SUM(Q57+Q55)</f>
        <v>38000</v>
      </c>
    </row>
    <row r="53" spans="1:17" ht="14.25" customHeight="1">
      <c r="A53" s="74"/>
      <c r="B53" s="75"/>
      <c r="C53" s="69">
        <v>6351</v>
      </c>
      <c r="D53" s="39" t="s">
        <v>97</v>
      </c>
      <c r="E53" s="34" t="s">
        <v>67</v>
      </c>
      <c r="F53" s="77">
        <v>38000</v>
      </c>
      <c r="G53" s="77">
        <v>38000</v>
      </c>
      <c r="H53" s="55"/>
      <c r="I53" s="77">
        <v>38000</v>
      </c>
      <c r="J53" s="55"/>
      <c r="K53" s="77">
        <v>38000</v>
      </c>
      <c r="L53" s="55"/>
      <c r="M53" s="77">
        <v>38000</v>
      </c>
      <c r="N53" s="55"/>
      <c r="O53" s="77">
        <v>38000</v>
      </c>
      <c r="P53" s="55">
        <v>-38000</v>
      </c>
      <c r="Q53" s="77">
        <v>0</v>
      </c>
    </row>
    <row r="54" spans="1:17" ht="14.25" customHeight="1">
      <c r="A54" s="79"/>
      <c r="B54" s="69"/>
      <c r="C54" s="69">
        <v>6121</v>
      </c>
      <c r="D54" s="31" t="s">
        <v>97</v>
      </c>
      <c r="E54" s="31" t="s">
        <v>67</v>
      </c>
      <c r="F54" s="81"/>
      <c r="G54" s="81">
        <v>0</v>
      </c>
      <c r="H54" s="55"/>
      <c r="I54" s="81">
        <v>0</v>
      </c>
      <c r="J54" s="55"/>
      <c r="K54" s="81">
        <v>0</v>
      </c>
      <c r="L54" s="55"/>
      <c r="M54" s="81">
        <v>0</v>
      </c>
      <c r="N54" s="55"/>
      <c r="O54" s="81">
        <v>0</v>
      </c>
      <c r="P54" s="55">
        <v>38000</v>
      </c>
      <c r="Q54" s="81">
        <v>38000</v>
      </c>
    </row>
    <row r="55" spans="1:17" ht="14.25" customHeight="1">
      <c r="A55" s="92"/>
      <c r="B55" s="104"/>
      <c r="C55" s="93">
        <v>6351</v>
      </c>
      <c r="D55" s="39"/>
      <c r="E55" s="33" t="s">
        <v>13</v>
      </c>
      <c r="F55" s="76"/>
      <c r="G55" s="191">
        <v>38000</v>
      </c>
      <c r="H55" s="162"/>
      <c r="I55" s="191">
        <v>38000</v>
      </c>
      <c r="J55" s="162"/>
      <c r="K55" s="191">
        <v>38000</v>
      </c>
      <c r="L55" s="162"/>
      <c r="M55" s="191">
        <v>38000</v>
      </c>
      <c r="N55" s="53"/>
      <c r="O55" s="191">
        <v>38000</v>
      </c>
      <c r="P55" s="214">
        <v>-38000</v>
      </c>
      <c r="Q55" s="191">
        <v>0</v>
      </c>
    </row>
    <row r="56" spans="1:17" ht="14.25" customHeight="1">
      <c r="A56" s="79"/>
      <c r="B56" s="69"/>
      <c r="C56" s="97">
        <v>5331</v>
      </c>
      <c r="D56" s="36"/>
      <c r="E56" s="36" t="s">
        <v>20</v>
      </c>
      <c r="F56" s="80"/>
      <c r="G56" s="196">
        <v>0</v>
      </c>
      <c r="H56" s="55"/>
      <c r="I56" s="196">
        <v>0</v>
      </c>
      <c r="J56" s="55"/>
      <c r="K56" s="196">
        <v>0</v>
      </c>
      <c r="L56" s="55"/>
      <c r="M56" s="196">
        <v>0</v>
      </c>
      <c r="N56" s="55"/>
      <c r="O56" s="196">
        <v>0</v>
      </c>
      <c r="P56" s="55"/>
      <c r="Q56" s="196">
        <v>0</v>
      </c>
    </row>
    <row r="57" spans="1:17" ht="14.25" customHeight="1" thickBot="1">
      <c r="A57" s="254"/>
      <c r="B57" s="255"/>
      <c r="C57" s="118">
        <v>6121</v>
      </c>
      <c r="D57" s="256"/>
      <c r="E57" s="33" t="s">
        <v>91</v>
      </c>
      <c r="F57" s="257"/>
      <c r="G57" s="191">
        <v>0</v>
      </c>
      <c r="H57" s="162"/>
      <c r="I57" s="191">
        <v>0</v>
      </c>
      <c r="J57" s="162"/>
      <c r="K57" s="191">
        <v>0</v>
      </c>
      <c r="L57" s="162"/>
      <c r="M57" s="191">
        <v>0</v>
      </c>
      <c r="N57" s="53"/>
      <c r="O57" s="191">
        <v>0</v>
      </c>
      <c r="P57" s="214">
        <v>38000</v>
      </c>
      <c r="Q57" s="191">
        <v>38000</v>
      </c>
    </row>
    <row r="58" spans="1:17" ht="14.25" customHeight="1">
      <c r="A58" s="100">
        <v>13</v>
      </c>
      <c r="B58" s="101">
        <v>4357</v>
      </c>
      <c r="C58" s="101"/>
      <c r="D58" s="37"/>
      <c r="E58" s="102" t="s">
        <v>69</v>
      </c>
      <c r="F58" s="103"/>
      <c r="G58" s="139">
        <f>SUM(G63+G62)</f>
        <v>0</v>
      </c>
      <c r="H58" s="57"/>
      <c r="I58" s="139">
        <f>SUM(I63+I62)</f>
        <v>8468</v>
      </c>
      <c r="J58" s="57"/>
      <c r="K58" s="139">
        <f>SUM(K63+K62)</f>
        <v>8468</v>
      </c>
      <c r="L58" s="57"/>
      <c r="M58" s="139">
        <f>SUM(M63+M62)</f>
        <v>8468</v>
      </c>
      <c r="N58" s="57"/>
      <c r="O58" s="139">
        <f>SUM(O63+O62)</f>
        <v>8468</v>
      </c>
      <c r="P58" s="57"/>
      <c r="Q58" s="139">
        <f>SUM(Q63+Q62)</f>
        <v>8468</v>
      </c>
    </row>
    <row r="59" spans="1:17" ht="14.25" customHeight="1">
      <c r="A59" s="79"/>
      <c r="B59" s="69"/>
      <c r="C59" s="69">
        <v>6351</v>
      </c>
      <c r="D59" s="39" t="s">
        <v>31</v>
      </c>
      <c r="E59" s="119" t="s">
        <v>39</v>
      </c>
      <c r="F59" s="80"/>
      <c r="G59" s="81">
        <v>0</v>
      </c>
      <c r="H59" s="55">
        <v>3530</v>
      </c>
      <c r="I59" s="81">
        <v>3530</v>
      </c>
      <c r="J59" s="55"/>
      <c r="K59" s="81">
        <v>3530</v>
      </c>
      <c r="L59" s="55"/>
      <c r="M59" s="81">
        <v>3530</v>
      </c>
      <c r="N59" s="55"/>
      <c r="O59" s="81">
        <v>3530</v>
      </c>
      <c r="P59" s="55"/>
      <c r="Q59" s="81">
        <v>3530</v>
      </c>
    </row>
    <row r="60" spans="1:17" ht="14.25" customHeight="1">
      <c r="A60" s="74"/>
      <c r="B60" s="75"/>
      <c r="C60" s="69">
        <v>6351</v>
      </c>
      <c r="D60" s="39" t="s">
        <v>32</v>
      </c>
      <c r="E60" s="119" t="s">
        <v>40</v>
      </c>
      <c r="F60" s="80"/>
      <c r="G60" s="81">
        <v>0</v>
      </c>
      <c r="H60" s="55">
        <v>450</v>
      </c>
      <c r="I60" s="81">
        <v>450</v>
      </c>
      <c r="J60" s="55"/>
      <c r="K60" s="81">
        <v>450</v>
      </c>
      <c r="L60" s="55"/>
      <c r="M60" s="81">
        <v>450</v>
      </c>
      <c r="N60" s="55"/>
      <c r="O60" s="81">
        <v>450</v>
      </c>
      <c r="P60" s="55"/>
      <c r="Q60" s="81">
        <v>450</v>
      </c>
    </row>
    <row r="61" spans="1:17" ht="14.25" customHeight="1">
      <c r="A61" s="74"/>
      <c r="B61" s="75"/>
      <c r="C61" s="69">
        <v>6351</v>
      </c>
      <c r="D61" s="39" t="s">
        <v>43</v>
      </c>
      <c r="E61" s="119" t="s">
        <v>44</v>
      </c>
      <c r="F61" s="80"/>
      <c r="G61" s="91">
        <v>0</v>
      </c>
      <c r="H61" s="53">
        <v>4488</v>
      </c>
      <c r="I61" s="81">
        <v>4488</v>
      </c>
      <c r="J61" s="53"/>
      <c r="K61" s="81">
        <v>4488</v>
      </c>
      <c r="L61" s="53"/>
      <c r="M61" s="81">
        <v>4488</v>
      </c>
      <c r="N61" s="53"/>
      <c r="O61" s="81">
        <v>4488</v>
      </c>
      <c r="P61" s="53"/>
      <c r="Q61" s="81">
        <v>4488</v>
      </c>
    </row>
    <row r="62" spans="1:17" ht="14.25" customHeight="1">
      <c r="A62" s="74"/>
      <c r="B62" s="75"/>
      <c r="C62" s="97">
        <v>6351</v>
      </c>
      <c r="D62" s="31"/>
      <c r="E62" s="36" t="s">
        <v>13</v>
      </c>
      <c r="F62" s="80"/>
      <c r="G62" s="111">
        <v>0</v>
      </c>
      <c r="H62" s="162">
        <v>8468</v>
      </c>
      <c r="I62" s="111">
        <v>8468</v>
      </c>
      <c r="J62" s="162"/>
      <c r="K62" s="111">
        <v>8468</v>
      </c>
      <c r="L62" s="162"/>
      <c r="M62" s="111">
        <v>8468</v>
      </c>
      <c r="N62" s="53"/>
      <c r="O62" s="111">
        <v>8468</v>
      </c>
      <c r="P62" s="53"/>
      <c r="Q62" s="111">
        <v>8468</v>
      </c>
    </row>
    <row r="63" spans="1:17" ht="14.25" customHeight="1" thickBot="1">
      <c r="A63" s="82"/>
      <c r="B63" s="83"/>
      <c r="C63" s="84">
        <v>5331</v>
      </c>
      <c r="D63" s="38"/>
      <c r="E63" s="32" t="s">
        <v>20</v>
      </c>
      <c r="F63" s="85"/>
      <c r="G63" s="124">
        <v>0</v>
      </c>
      <c r="H63" s="54"/>
      <c r="I63" s="124">
        <v>0</v>
      </c>
      <c r="J63" s="54"/>
      <c r="K63" s="124">
        <v>0</v>
      </c>
      <c r="L63" s="54"/>
      <c r="M63" s="124">
        <v>0</v>
      </c>
      <c r="N63" s="54"/>
      <c r="O63" s="124">
        <v>0</v>
      </c>
      <c r="P63" s="54"/>
      <c r="Q63" s="124">
        <v>0</v>
      </c>
    </row>
    <row r="64" spans="1:17" ht="14.25" customHeight="1">
      <c r="A64" s="92">
        <v>15</v>
      </c>
      <c r="B64" s="93">
        <v>4357</v>
      </c>
      <c r="C64" s="93"/>
      <c r="D64" s="33"/>
      <c r="E64" s="94" t="s">
        <v>26</v>
      </c>
      <c r="F64" s="39"/>
      <c r="G64" s="138">
        <f>SUM(G71+G70)</f>
        <v>0</v>
      </c>
      <c r="H64" s="53"/>
      <c r="I64" s="138">
        <f>SUM(I71+I70)</f>
        <v>5213.1</v>
      </c>
      <c r="J64" s="53"/>
      <c r="K64" s="138">
        <f>SUM(K71+K70)</f>
        <v>5213.1</v>
      </c>
      <c r="L64" s="53"/>
      <c r="M64" s="138">
        <f>SUM(M71+M70)</f>
        <v>5213.1</v>
      </c>
      <c r="N64" s="53"/>
      <c r="O64" s="138">
        <f>SUM(O71+O70+O69+O68)</f>
        <v>5213.1</v>
      </c>
      <c r="P64" s="53"/>
      <c r="Q64" s="138">
        <f>SUM(Q71+Q70+Q69+Q68)</f>
        <v>5213.1</v>
      </c>
    </row>
    <row r="65" spans="1:17" ht="14.25" customHeight="1">
      <c r="A65" s="79"/>
      <c r="B65" s="69"/>
      <c r="C65" s="69">
        <v>6351</v>
      </c>
      <c r="D65" s="31" t="s">
        <v>27</v>
      </c>
      <c r="E65" s="31" t="s">
        <v>68</v>
      </c>
      <c r="F65" s="99"/>
      <c r="G65" s="81">
        <v>0</v>
      </c>
      <c r="H65" s="53">
        <v>5213.1</v>
      </c>
      <c r="I65" s="81">
        <v>5213.1</v>
      </c>
      <c r="J65" s="53"/>
      <c r="K65" s="81">
        <v>5213.1</v>
      </c>
      <c r="L65" s="53"/>
      <c r="M65" s="81">
        <v>5213.1</v>
      </c>
      <c r="N65" s="53">
        <v>-2200</v>
      </c>
      <c r="O65" s="81">
        <v>3013.1</v>
      </c>
      <c r="P65" s="53"/>
      <c r="Q65" s="81">
        <v>3013.1</v>
      </c>
    </row>
    <row r="66" spans="1:17" ht="14.25" customHeight="1">
      <c r="A66" s="79"/>
      <c r="B66" s="69"/>
      <c r="C66" s="69">
        <v>6121</v>
      </c>
      <c r="D66" s="31" t="s">
        <v>27</v>
      </c>
      <c r="E66" s="31" t="s">
        <v>68</v>
      </c>
      <c r="F66" s="99"/>
      <c r="G66" s="81"/>
      <c r="H66" s="55"/>
      <c r="I66" s="81"/>
      <c r="J66" s="55"/>
      <c r="K66" s="81"/>
      <c r="L66" s="55"/>
      <c r="M66" s="81"/>
      <c r="N66" s="55">
        <v>2081</v>
      </c>
      <c r="O66" s="81">
        <v>2081</v>
      </c>
      <c r="P66" s="55"/>
      <c r="Q66" s="81">
        <v>2081</v>
      </c>
    </row>
    <row r="67" spans="1:17" ht="14.25" customHeight="1">
      <c r="A67" s="79"/>
      <c r="B67" s="69"/>
      <c r="C67" s="69">
        <v>5137</v>
      </c>
      <c r="D67" s="31" t="s">
        <v>27</v>
      </c>
      <c r="E67" s="31" t="s">
        <v>68</v>
      </c>
      <c r="F67" s="99"/>
      <c r="G67" s="81"/>
      <c r="H67" s="55"/>
      <c r="I67" s="81"/>
      <c r="J67" s="55"/>
      <c r="K67" s="81"/>
      <c r="L67" s="55"/>
      <c r="M67" s="81"/>
      <c r="N67" s="55">
        <v>119</v>
      </c>
      <c r="O67" s="81">
        <v>119</v>
      </c>
      <c r="P67" s="55"/>
      <c r="Q67" s="81">
        <v>119</v>
      </c>
    </row>
    <row r="68" spans="1:17" ht="14.25" customHeight="1">
      <c r="A68" s="92"/>
      <c r="B68" s="104"/>
      <c r="C68" s="97">
        <v>6121</v>
      </c>
      <c r="D68" s="36"/>
      <c r="E68" s="33" t="s">
        <v>91</v>
      </c>
      <c r="F68" s="80"/>
      <c r="G68" s="111">
        <v>0</v>
      </c>
      <c r="H68" s="159"/>
      <c r="I68" s="111">
        <v>0</v>
      </c>
      <c r="J68" s="159"/>
      <c r="K68" s="111">
        <v>0</v>
      </c>
      <c r="L68" s="159"/>
      <c r="M68" s="111">
        <v>0</v>
      </c>
      <c r="N68" s="247">
        <v>2081</v>
      </c>
      <c r="O68" s="111">
        <v>2081</v>
      </c>
      <c r="P68" s="247"/>
      <c r="Q68" s="111">
        <v>2081</v>
      </c>
    </row>
    <row r="69" spans="1:17" ht="14.25" customHeight="1">
      <c r="A69" s="79"/>
      <c r="B69" s="69"/>
      <c r="C69" s="97">
        <v>5137</v>
      </c>
      <c r="D69" s="36"/>
      <c r="E69" s="122" t="s">
        <v>92</v>
      </c>
      <c r="F69" s="80"/>
      <c r="G69" s="244">
        <v>0</v>
      </c>
      <c r="H69" s="245"/>
      <c r="I69" s="244">
        <v>0</v>
      </c>
      <c r="J69" s="245"/>
      <c r="K69" s="244">
        <v>0</v>
      </c>
      <c r="L69" s="245"/>
      <c r="M69" s="244">
        <v>0</v>
      </c>
      <c r="N69" s="246">
        <v>119</v>
      </c>
      <c r="O69" s="244">
        <v>119</v>
      </c>
      <c r="P69" s="246"/>
      <c r="Q69" s="244">
        <v>119</v>
      </c>
    </row>
    <row r="70" spans="1:17" ht="13.5" customHeight="1">
      <c r="A70" s="200"/>
      <c r="B70" s="88"/>
      <c r="C70" s="93">
        <v>6351</v>
      </c>
      <c r="D70" s="39"/>
      <c r="E70" s="33" t="s">
        <v>13</v>
      </c>
      <c r="F70" s="201"/>
      <c r="G70" s="191">
        <v>0</v>
      </c>
      <c r="H70" s="165">
        <v>5213.1</v>
      </c>
      <c r="I70" s="191">
        <v>5213.1</v>
      </c>
      <c r="J70" s="165"/>
      <c r="K70" s="191">
        <v>5213.1</v>
      </c>
      <c r="L70" s="165"/>
      <c r="M70" s="191">
        <v>5213.1</v>
      </c>
      <c r="N70" s="165">
        <v>-2200</v>
      </c>
      <c r="O70" s="191">
        <v>3013.1</v>
      </c>
      <c r="P70" s="165"/>
      <c r="Q70" s="191">
        <v>3013.1</v>
      </c>
    </row>
    <row r="71" spans="1:17" ht="14.25" customHeight="1" thickBot="1">
      <c r="A71" s="98"/>
      <c r="B71" s="84"/>
      <c r="C71" s="84">
        <v>5331</v>
      </c>
      <c r="D71" s="32"/>
      <c r="E71" s="32" t="s">
        <v>20</v>
      </c>
      <c r="F71" s="38"/>
      <c r="G71" s="160">
        <v>0</v>
      </c>
      <c r="H71" s="54"/>
      <c r="I71" s="160">
        <v>0</v>
      </c>
      <c r="J71" s="54"/>
      <c r="K71" s="160">
        <v>0</v>
      </c>
      <c r="L71" s="54"/>
      <c r="M71" s="160">
        <v>0</v>
      </c>
      <c r="N71" s="54"/>
      <c r="O71" s="160">
        <v>0</v>
      </c>
      <c r="P71" s="54"/>
      <c r="Q71" s="160">
        <v>0</v>
      </c>
    </row>
    <row r="72" spans="1:17" ht="14.25" customHeight="1">
      <c r="A72" s="115">
        <v>19</v>
      </c>
      <c r="B72" s="116">
        <v>4357</v>
      </c>
      <c r="C72" s="117"/>
      <c r="D72" s="141"/>
      <c r="E72" s="145" t="s">
        <v>17</v>
      </c>
      <c r="F72" s="144"/>
      <c r="G72" s="135">
        <f>SUM(G75+G74)</f>
        <v>0</v>
      </c>
      <c r="H72" s="53"/>
      <c r="I72" s="135">
        <f>SUM(I75+I74)</f>
        <v>555</v>
      </c>
      <c r="J72" s="53"/>
      <c r="K72" s="135">
        <f>SUM(K75+K74)</f>
        <v>555</v>
      </c>
      <c r="L72" s="53"/>
      <c r="M72" s="135">
        <f>SUM(M75+M74)</f>
        <v>555</v>
      </c>
      <c r="N72" s="53"/>
      <c r="O72" s="135">
        <f>SUM(O75+O74)</f>
        <v>555</v>
      </c>
      <c r="P72" s="53"/>
      <c r="Q72" s="135">
        <f>SUM(Q75+Q74)</f>
        <v>555</v>
      </c>
    </row>
    <row r="73" spans="1:17" ht="14.25" customHeight="1">
      <c r="A73" s="79"/>
      <c r="B73" s="69"/>
      <c r="C73" s="209">
        <v>6351</v>
      </c>
      <c r="D73" s="31" t="s">
        <v>51</v>
      </c>
      <c r="E73" s="210" t="s">
        <v>70</v>
      </c>
      <c r="F73" s="80"/>
      <c r="G73" s="81">
        <v>0</v>
      </c>
      <c r="H73" s="55">
        <v>555</v>
      </c>
      <c r="I73" s="81">
        <v>555</v>
      </c>
      <c r="J73" s="55"/>
      <c r="K73" s="81">
        <v>555</v>
      </c>
      <c r="L73" s="55"/>
      <c r="M73" s="81">
        <v>555</v>
      </c>
      <c r="N73" s="55"/>
      <c r="O73" s="81">
        <v>555</v>
      </c>
      <c r="P73" s="55"/>
      <c r="Q73" s="81">
        <v>555</v>
      </c>
    </row>
    <row r="74" spans="1:17" ht="14.25" customHeight="1">
      <c r="A74" s="74"/>
      <c r="B74" s="75"/>
      <c r="C74" s="97">
        <v>6351</v>
      </c>
      <c r="D74" s="36"/>
      <c r="E74" s="36" t="s">
        <v>13</v>
      </c>
      <c r="F74" s="80"/>
      <c r="G74" s="111">
        <v>0</v>
      </c>
      <c r="H74" s="165">
        <v>555</v>
      </c>
      <c r="I74" s="111">
        <v>555</v>
      </c>
      <c r="J74" s="165"/>
      <c r="K74" s="111">
        <v>555</v>
      </c>
      <c r="L74" s="165"/>
      <c r="M74" s="111">
        <v>555</v>
      </c>
      <c r="N74" s="162"/>
      <c r="O74" s="111">
        <v>555</v>
      </c>
      <c r="P74" s="162"/>
      <c r="Q74" s="111">
        <v>555</v>
      </c>
    </row>
    <row r="75" spans="1:17" ht="14.25" customHeight="1" thickBot="1">
      <c r="A75" s="82"/>
      <c r="B75" s="83"/>
      <c r="C75" s="84">
        <v>5331</v>
      </c>
      <c r="D75" s="32"/>
      <c r="E75" s="32" t="s">
        <v>20</v>
      </c>
      <c r="F75" s="85"/>
      <c r="G75" s="124">
        <v>0</v>
      </c>
      <c r="H75" s="161"/>
      <c r="I75" s="124">
        <v>0</v>
      </c>
      <c r="J75" s="161"/>
      <c r="K75" s="124">
        <v>0</v>
      </c>
      <c r="L75" s="161"/>
      <c r="M75" s="124">
        <v>0</v>
      </c>
      <c r="N75" s="54"/>
      <c r="O75" s="124">
        <v>0</v>
      </c>
      <c r="P75" s="54"/>
      <c r="Q75" s="124">
        <v>0</v>
      </c>
    </row>
    <row r="76" spans="1:17" ht="14.25" customHeight="1">
      <c r="A76" s="86">
        <v>21</v>
      </c>
      <c r="B76" s="88">
        <v>4357</v>
      </c>
      <c r="C76" s="88"/>
      <c r="D76" s="35"/>
      <c r="E76" s="89" t="s">
        <v>22</v>
      </c>
      <c r="F76" s="90"/>
      <c r="G76" s="136">
        <f>SUM(G81+G80)</f>
        <v>0</v>
      </c>
      <c r="H76" s="57"/>
      <c r="I76" s="136">
        <f>SUM(I81+I80)</f>
        <v>13604.7</v>
      </c>
      <c r="J76" s="57"/>
      <c r="K76" s="136">
        <f>SUM(K81+K80)</f>
        <v>13604.7</v>
      </c>
      <c r="L76" s="57"/>
      <c r="M76" s="136">
        <f>SUM(M81+M80)</f>
        <v>13604.7</v>
      </c>
      <c r="N76" s="57"/>
      <c r="O76" s="136">
        <f>SUM(O81+O80)</f>
        <v>13604.7</v>
      </c>
      <c r="P76" s="57"/>
      <c r="Q76" s="136">
        <f>SUM(Q81+Q80)</f>
        <v>13604.7</v>
      </c>
    </row>
    <row r="77" spans="1:17" ht="14.25" customHeight="1">
      <c r="A77" s="79"/>
      <c r="B77" s="69"/>
      <c r="C77" s="69">
        <v>6351</v>
      </c>
      <c r="D77" s="34" t="s">
        <v>23</v>
      </c>
      <c r="E77" s="34" t="s">
        <v>73</v>
      </c>
      <c r="F77" s="78"/>
      <c r="G77" s="96">
        <v>0</v>
      </c>
      <c r="H77" s="58">
        <v>7565.6</v>
      </c>
      <c r="I77" s="96">
        <v>7565.6</v>
      </c>
      <c r="J77" s="58"/>
      <c r="K77" s="96">
        <v>7565.6</v>
      </c>
      <c r="L77" s="58"/>
      <c r="M77" s="96">
        <v>7565.6</v>
      </c>
      <c r="N77" s="58"/>
      <c r="O77" s="96">
        <v>7565.6</v>
      </c>
      <c r="P77" s="58"/>
      <c r="Q77" s="96">
        <v>7565.6</v>
      </c>
    </row>
    <row r="78" spans="1:17" ht="14.25" customHeight="1">
      <c r="A78" s="79"/>
      <c r="B78" s="69"/>
      <c r="C78" s="69">
        <v>5331</v>
      </c>
      <c r="D78" s="31" t="s">
        <v>23</v>
      </c>
      <c r="E78" s="31" t="s">
        <v>73</v>
      </c>
      <c r="F78" s="80"/>
      <c r="G78" s="81">
        <v>0</v>
      </c>
      <c r="H78" s="55">
        <v>5639.1</v>
      </c>
      <c r="I78" s="81">
        <v>5639.1</v>
      </c>
      <c r="J78" s="55"/>
      <c r="K78" s="81">
        <v>5639.1</v>
      </c>
      <c r="L78" s="55"/>
      <c r="M78" s="81">
        <v>5639.1</v>
      </c>
      <c r="N78" s="55"/>
      <c r="O78" s="81">
        <v>5639.1</v>
      </c>
      <c r="P78" s="55"/>
      <c r="Q78" s="81">
        <v>5639.1</v>
      </c>
    </row>
    <row r="79" spans="1:17" ht="14.25" customHeight="1">
      <c r="A79" s="79"/>
      <c r="B79" s="69"/>
      <c r="C79" s="69">
        <v>6351</v>
      </c>
      <c r="D79" s="31" t="s">
        <v>71</v>
      </c>
      <c r="E79" s="31" t="s">
        <v>72</v>
      </c>
      <c r="F79" s="80"/>
      <c r="G79" s="81">
        <v>0</v>
      </c>
      <c r="H79" s="55">
        <v>400</v>
      </c>
      <c r="I79" s="81">
        <v>400</v>
      </c>
      <c r="J79" s="55"/>
      <c r="K79" s="81">
        <v>400</v>
      </c>
      <c r="L79" s="55"/>
      <c r="M79" s="81">
        <v>400</v>
      </c>
      <c r="N79" s="55"/>
      <c r="O79" s="81">
        <v>400</v>
      </c>
      <c r="P79" s="55"/>
      <c r="Q79" s="81">
        <v>400</v>
      </c>
    </row>
    <row r="80" spans="1:17" ht="14.25" customHeight="1">
      <c r="A80" s="86"/>
      <c r="B80" s="87"/>
      <c r="C80" s="93">
        <v>6351</v>
      </c>
      <c r="D80" s="35"/>
      <c r="E80" s="33" t="s">
        <v>13</v>
      </c>
      <c r="F80" s="90"/>
      <c r="G80" s="110">
        <v>0</v>
      </c>
      <c r="H80" s="214">
        <v>7965.6</v>
      </c>
      <c r="I80" s="110">
        <v>7965.6</v>
      </c>
      <c r="J80" s="214"/>
      <c r="K80" s="110">
        <v>7965.6</v>
      </c>
      <c r="L80" s="214"/>
      <c r="M80" s="110">
        <v>7965.6</v>
      </c>
      <c r="N80" s="53"/>
      <c r="O80" s="110">
        <v>7965.6</v>
      </c>
      <c r="P80" s="53"/>
      <c r="Q80" s="110">
        <v>7965.6</v>
      </c>
    </row>
    <row r="81" spans="1:17" ht="14.25" customHeight="1" thickBot="1">
      <c r="A81" s="82"/>
      <c r="B81" s="83"/>
      <c r="C81" s="84">
        <v>5331</v>
      </c>
      <c r="D81" s="32"/>
      <c r="E81" s="32" t="s">
        <v>20</v>
      </c>
      <c r="F81" s="85"/>
      <c r="G81" s="124">
        <v>0</v>
      </c>
      <c r="H81" s="161">
        <v>5639.1</v>
      </c>
      <c r="I81" s="124">
        <v>5639.1</v>
      </c>
      <c r="J81" s="161"/>
      <c r="K81" s="124">
        <v>5639.1</v>
      </c>
      <c r="L81" s="161"/>
      <c r="M81" s="124">
        <v>5639.1</v>
      </c>
      <c r="N81" s="161"/>
      <c r="O81" s="124">
        <v>5639.1</v>
      </c>
      <c r="P81" s="161"/>
      <c r="Q81" s="124">
        <v>5639.1</v>
      </c>
    </row>
    <row r="82" spans="1:17" ht="14.25" customHeight="1">
      <c r="A82" s="92">
        <v>27</v>
      </c>
      <c r="B82" s="93">
        <v>4357</v>
      </c>
      <c r="C82" s="93"/>
      <c r="D82" s="33"/>
      <c r="E82" s="94" t="s">
        <v>25</v>
      </c>
      <c r="F82" s="235">
        <v>13899</v>
      </c>
      <c r="G82" s="137">
        <f>SUM(G87+G86)</f>
        <v>14892</v>
      </c>
      <c r="H82" s="57"/>
      <c r="I82" s="137">
        <f>SUM(I87+I86)</f>
        <v>36944</v>
      </c>
      <c r="J82" s="57"/>
      <c r="K82" s="137">
        <f>SUM(K87+K86)</f>
        <v>36944</v>
      </c>
      <c r="L82" s="57"/>
      <c r="M82" s="137">
        <f>SUM(M87+M86)</f>
        <v>36944</v>
      </c>
      <c r="N82" s="57"/>
      <c r="O82" s="137">
        <f>SUM(O87+O86)</f>
        <v>36944</v>
      </c>
      <c r="P82" s="57"/>
      <c r="Q82" s="137">
        <f>SUM(Q87+Q86)</f>
        <v>36944</v>
      </c>
    </row>
    <row r="83" spans="1:17" ht="14.25" customHeight="1">
      <c r="A83" s="79"/>
      <c r="B83" s="69"/>
      <c r="C83" s="69">
        <v>6351</v>
      </c>
      <c r="D83" s="147" t="s">
        <v>24</v>
      </c>
      <c r="E83" s="95" t="s">
        <v>54</v>
      </c>
      <c r="F83" s="236">
        <v>13899</v>
      </c>
      <c r="G83" s="81">
        <v>13899</v>
      </c>
      <c r="H83" s="55">
        <v>19567</v>
      </c>
      <c r="I83" s="81">
        <v>33466</v>
      </c>
      <c r="J83" s="55">
        <v>-2677</v>
      </c>
      <c r="K83" s="81">
        <v>30789</v>
      </c>
      <c r="L83" s="55"/>
      <c r="M83" s="81">
        <v>30789</v>
      </c>
      <c r="N83" s="55"/>
      <c r="O83" s="81">
        <v>30789</v>
      </c>
      <c r="P83" s="55"/>
      <c r="Q83" s="81">
        <v>30789</v>
      </c>
    </row>
    <row r="84" spans="1:17" ht="14.25" customHeight="1">
      <c r="A84" s="79"/>
      <c r="B84" s="69"/>
      <c r="C84" s="69">
        <v>5331</v>
      </c>
      <c r="D84" s="147" t="s">
        <v>24</v>
      </c>
      <c r="E84" s="95" t="s">
        <v>54</v>
      </c>
      <c r="F84" s="211"/>
      <c r="G84" s="81">
        <v>993</v>
      </c>
      <c r="H84" s="55">
        <v>2485</v>
      </c>
      <c r="I84" s="81">
        <v>3478</v>
      </c>
      <c r="J84" s="55"/>
      <c r="K84" s="81">
        <v>3478</v>
      </c>
      <c r="L84" s="55"/>
      <c r="M84" s="81">
        <v>3478</v>
      </c>
      <c r="N84" s="55"/>
      <c r="O84" s="81">
        <v>3478</v>
      </c>
      <c r="P84" s="55"/>
      <c r="Q84" s="81">
        <v>3478</v>
      </c>
    </row>
    <row r="85" spans="1:17" ht="14.25" customHeight="1">
      <c r="A85" s="79"/>
      <c r="B85" s="69"/>
      <c r="C85" s="69">
        <v>5331</v>
      </c>
      <c r="D85" s="216" t="s">
        <v>74</v>
      </c>
      <c r="E85" s="95" t="s">
        <v>75</v>
      </c>
      <c r="F85" s="211"/>
      <c r="G85" s="81"/>
      <c r="H85" s="55"/>
      <c r="I85" s="81"/>
      <c r="J85" s="55">
        <v>2677</v>
      </c>
      <c r="K85" s="81">
        <v>2677</v>
      </c>
      <c r="L85" s="55"/>
      <c r="M85" s="81">
        <v>2677</v>
      </c>
      <c r="N85" s="55"/>
      <c r="O85" s="81">
        <v>2677</v>
      </c>
      <c r="P85" s="55"/>
      <c r="Q85" s="81">
        <v>2677</v>
      </c>
    </row>
    <row r="86" spans="1:17" ht="14.25" customHeight="1">
      <c r="A86" s="164"/>
      <c r="B86" s="97"/>
      <c r="C86" s="97">
        <v>6351</v>
      </c>
      <c r="D86" s="31"/>
      <c r="E86" s="36" t="s">
        <v>13</v>
      </c>
      <c r="F86" s="211"/>
      <c r="G86" s="111">
        <v>13899</v>
      </c>
      <c r="H86" s="215">
        <v>19567</v>
      </c>
      <c r="I86" s="111">
        <v>33466</v>
      </c>
      <c r="J86" s="215">
        <v>-2677</v>
      </c>
      <c r="K86" s="111">
        <v>30789</v>
      </c>
      <c r="L86" s="215"/>
      <c r="M86" s="111">
        <v>30789</v>
      </c>
      <c r="N86" s="55"/>
      <c r="O86" s="111">
        <v>30789</v>
      </c>
      <c r="P86" s="55"/>
      <c r="Q86" s="111">
        <v>30789</v>
      </c>
    </row>
    <row r="87" spans="1:17" ht="14.25" customHeight="1" thickBot="1">
      <c r="A87" s="98"/>
      <c r="B87" s="84"/>
      <c r="C87" s="84">
        <v>5331</v>
      </c>
      <c r="D87" s="32"/>
      <c r="E87" s="32" t="s">
        <v>20</v>
      </c>
      <c r="F87" s="32"/>
      <c r="G87" s="124">
        <v>993</v>
      </c>
      <c r="H87" s="161">
        <v>2485</v>
      </c>
      <c r="I87" s="124">
        <v>3478</v>
      </c>
      <c r="J87" s="161">
        <v>2677</v>
      </c>
      <c r="K87" s="124">
        <v>6155</v>
      </c>
      <c r="L87" s="161"/>
      <c r="M87" s="124">
        <v>6155</v>
      </c>
      <c r="N87" s="54"/>
      <c r="O87" s="124">
        <v>6155</v>
      </c>
      <c r="P87" s="54"/>
      <c r="Q87" s="124">
        <v>6155</v>
      </c>
    </row>
    <row r="88" spans="1:17" ht="14.25" customHeight="1">
      <c r="A88" s="100">
        <v>28</v>
      </c>
      <c r="B88" s="101">
        <v>4357</v>
      </c>
      <c r="C88" s="101"/>
      <c r="D88" s="37"/>
      <c r="E88" s="102" t="s">
        <v>78</v>
      </c>
      <c r="F88" s="103"/>
      <c r="G88" s="139">
        <f>SUM(G94+G92)</f>
        <v>0</v>
      </c>
      <c r="H88" s="57"/>
      <c r="I88" s="139">
        <f>SUM(I94+I92)</f>
        <v>1668.8</v>
      </c>
      <c r="J88" s="57"/>
      <c r="K88" s="139">
        <f>SUM(K94+K92)</f>
        <v>1668.8</v>
      </c>
      <c r="L88" s="57"/>
      <c r="M88" s="139">
        <f>SUM(M94+M92+M93)</f>
        <v>1548.8</v>
      </c>
      <c r="N88" s="57"/>
      <c r="O88" s="139">
        <f>SUM(O94+O92+O93)</f>
        <v>1548.8</v>
      </c>
      <c r="P88" s="57"/>
      <c r="Q88" s="139">
        <f>SUM(Q94+Q92+Q93)</f>
        <v>1548.8</v>
      </c>
    </row>
    <row r="89" spans="1:17" ht="27" customHeight="1">
      <c r="A89" s="79"/>
      <c r="B89" s="69"/>
      <c r="C89" s="146">
        <v>6351</v>
      </c>
      <c r="D89" s="147" t="s">
        <v>30</v>
      </c>
      <c r="E89" s="219" t="s">
        <v>79</v>
      </c>
      <c r="F89" s="76"/>
      <c r="G89" s="77">
        <v>0</v>
      </c>
      <c r="H89" s="53">
        <v>1318.8</v>
      </c>
      <c r="I89" s="77">
        <v>1318.8</v>
      </c>
      <c r="J89" s="53"/>
      <c r="K89" s="77">
        <v>1318.8</v>
      </c>
      <c r="L89" s="53">
        <v>-300</v>
      </c>
      <c r="M89" s="77">
        <v>1018.8</v>
      </c>
      <c r="N89" s="53"/>
      <c r="O89" s="77">
        <v>1018.8</v>
      </c>
      <c r="P89" s="53"/>
      <c r="Q89" s="77">
        <v>1018.8</v>
      </c>
    </row>
    <row r="90" spans="1:17" ht="27" customHeight="1">
      <c r="A90" s="79"/>
      <c r="B90" s="69"/>
      <c r="C90" s="146">
        <v>6351</v>
      </c>
      <c r="D90" s="216" t="s">
        <v>76</v>
      </c>
      <c r="E90" s="219" t="s">
        <v>77</v>
      </c>
      <c r="F90" s="76"/>
      <c r="G90" s="77">
        <v>0</v>
      </c>
      <c r="H90" s="53">
        <v>350</v>
      </c>
      <c r="I90" s="77">
        <v>350</v>
      </c>
      <c r="J90" s="53"/>
      <c r="K90" s="77">
        <v>350</v>
      </c>
      <c r="L90" s="53"/>
      <c r="M90" s="77">
        <v>350</v>
      </c>
      <c r="N90" s="53"/>
      <c r="O90" s="77">
        <v>350</v>
      </c>
      <c r="P90" s="53"/>
      <c r="Q90" s="77">
        <v>350</v>
      </c>
    </row>
    <row r="91" spans="1:17" ht="27" customHeight="1">
      <c r="A91" s="86"/>
      <c r="B91" s="87"/>
      <c r="C91" s="149">
        <v>6121</v>
      </c>
      <c r="D91" s="217" t="s">
        <v>87</v>
      </c>
      <c r="E91" s="218" t="s">
        <v>89</v>
      </c>
      <c r="F91" s="90"/>
      <c r="G91" s="240"/>
      <c r="H91" s="53"/>
      <c r="I91" s="240"/>
      <c r="J91" s="53"/>
      <c r="K91" s="240"/>
      <c r="L91" s="53">
        <v>180</v>
      </c>
      <c r="M91" s="240">
        <v>180</v>
      </c>
      <c r="N91" s="53"/>
      <c r="O91" s="240">
        <v>180</v>
      </c>
      <c r="P91" s="53"/>
      <c r="Q91" s="240">
        <v>180</v>
      </c>
    </row>
    <row r="92" spans="1:17" ht="14.25" customHeight="1">
      <c r="A92" s="79"/>
      <c r="B92" s="75"/>
      <c r="C92" s="97">
        <v>6351</v>
      </c>
      <c r="D92" s="31"/>
      <c r="E92" s="36" t="s">
        <v>13</v>
      </c>
      <c r="F92" s="78"/>
      <c r="G92" s="109">
        <v>0</v>
      </c>
      <c r="H92" s="163">
        <v>1668.8</v>
      </c>
      <c r="I92" s="109">
        <v>1668.8</v>
      </c>
      <c r="J92" s="163"/>
      <c r="K92" s="109">
        <v>1668.8</v>
      </c>
      <c r="L92" s="163">
        <v>-300</v>
      </c>
      <c r="M92" s="109">
        <v>1368.8</v>
      </c>
      <c r="N92" s="163"/>
      <c r="O92" s="109">
        <v>1368.8</v>
      </c>
      <c r="P92" s="163"/>
      <c r="Q92" s="109">
        <v>1368.8</v>
      </c>
    </row>
    <row r="93" spans="1:17" ht="14.25" customHeight="1">
      <c r="A93" s="74"/>
      <c r="B93" s="75"/>
      <c r="C93" s="241">
        <v>6121</v>
      </c>
      <c r="D93" s="34"/>
      <c r="E93" s="33" t="s">
        <v>91</v>
      </c>
      <c r="F93" s="78"/>
      <c r="G93" s="242"/>
      <c r="H93" s="159"/>
      <c r="I93" s="242"/>
      <c r="J93" s="159"/>
      <c r="K93" s="242"/>
      <c r="L93" s="159">
        <v>180</v>
      </c>
      <c r="M93" s="242">
        <v>180</v>
      </c>
      <c r="N93" s="159"/>
      <c r="O93" s="242">
        <v>180</v>
      </c>
      <c r="P93" s="159"/>
      <c r="Q93" s="242">
        <v>180</v>
      </c>
    </row>
    <row r="94" spans="1:17" ht="14.25" customHeight="1" thickBot="1">
      <c r="A94" s="82"/>
      <c r="B94" s="83"/>
      <c r="C94" s="84">
        <v>5331</v>
      </c>
      <c r="D94" s="32"/>
      <c r="E94" s="32" t="s">
        <v>20</v>
      </c>
      <c r="F94" s="85"/>
      <c r="G94" s="142">
        <v>0</v>
      </c>
      <c r="H94" s="161"/>
      <c r="I94" s="142">
        <v>0</v>
      </c>
      <c r="J94" s="161"/>
      <c r="K94" s="142">
        <v>0</v>
      </c>
      <c r="L94" s="161"/>
      <c r="M94" s="142">
        <v>0</v>
      </c>
      <c r="N94" s="54"/>
      <c r="O94" s="142">
        <v>0</v>
      </c>
      <c r="P94" s="54"/>
      <c r="Q94" s="142">
        <v>0</v>
      </c>
    </row>
    <row r="95" spans="1:17" ht="14.25" customHeight="1">
      <c r="A95" s="86"/>
      <c r="B95" s="87"/>
      <c r="C95" s="88"/>
      <c r="D95" s="35"/>
      <c r="E95" s="123" t="s">
        <v>15</v>
      </c>
      <c r="F95" s="90"/>
      <c r="G95" s="136">
        <v>0</v>
      </c>
      <c r="H95" s="58">
        <v>0</v>
      </c>
      <c r="I95" s="136">
        <v>0</v>
      </c>
      <c r="J95" s="58">
        <v>0</v>
      </c>
      <c r="K95" s="136">
        <v>0</v>
      </c>
      <c r="L95" s="58">
        <v>0</v>
      </c>
      <c r="M95" s="136">
        <v>0</v>
      </c>
      <c r="N95" s="58"/>
      <c r="O95" s="136">
        <v>0</v>
      </c>
      <c r="P95" s="58"/>
      <c r="Q95" s="136">
        <v>0</v>
      </c>
    </row>
    <row r="96" spans="1:17" ht="14.25" customHeight="1">
      <c r="A96" s="79"/>
      <c r="B96" s="69"/>
      <c r="C96" s="69">
        <v>6901</v>
      </c>
      <c r="D96" s="36"/>
      <c r="E96" s="51"/>
      <c r="F96" s="80"/>
      <c r="G96" s="81">
        <v>0</v>
      </c>
      <c r="H96" s="55">
        <v>0</v>
      </c>
      <c r="I96" s="81">
        <v>0</v>
      </c>
      <c r="J96" s="55">
        <v>0</v>
      </c>
      <c r="K96" s="81">
        <v>0</v>
      </c>
      <c r="L96" s="55">
        <v>0</v>
      </c>
      <c r="M96" s="81">
        <v>0</v>
      </c>
      <c r="N96" s="55"/>
      <c r="O96" s="81">
        <v>0</v>
      </c>
      <c r="P96" s="55"/>
      <c r="Q96" s="81">
        <v>0</v>
      </c>
    </row>
    <row r="97" spans="1:17" ht="14.25" customHeight="1" thickBot="1">
      <c r="A97" s="86"/>
      <c r="B97" s="87"/>
      <c r="C97" s="118">
        <v>6901</v>
      </c>
      <c r="D97" s="35"/>
      <c r="E97" s="122" t="s">
        <v>21</v>
      </c>
      <c r="F97" s="90"/>
      <c r="G97" s="121">
        <v>0</v>
      </c>
      <c r="H97" s="120">
        <v>0</v>
      </c>
      <c r="I97" s="121">
        <v>0</v>
      </c>
      <c r="J97" s="120">
        <v>0</v>
      </c>
      <c r="K97" s="121">
        <v>0</v>
      </c>
      <c r="L97" s="120">
        <v>0</v>
      </c>
      <c r="M97" s="121">
        <v>0</v>
      </c>
      <c r="N97" s="127"/>
      <c r="O97" s="121">
        <v>0</v>
      </c>
      <c r="P97" s="127"/>
      <c r="Q97" s="121">
        <v>0</v>
      </c>
    </row>
    <row r="98" spans="1:17" ht="16.5" thickBot="1">
      <c r="A98" s="105"/>
      <c r="B98" s="106"/>
      <c r="C98" s="106"/>
      <c r="D98" s="107"/>
      <c r="E98" s="108"/>
      <c r="F98" s="112">
        <f>SUM(F82+F52+F44)</f>
        <v>53599</v>
      </c>
      <c r="G98" s="112">
        <f>G97+G94+G92+G87+G86+G81+G80+G75+G74+G71+G70+G63+G62+G57+G55+G51+G50+G47+G46+G43+G42+G37+G35+G34</f>
        <v>69031</v>
      </c>
      <c r="H98" s="213">
        <f>H92+H87+H86+H81+H80+H74+H70+H62+H50+H42+H37+H34</f>
        <v>71853.09999999999</v>
      </c>
      <c r="I98" s="227">
        <f>I97+I94+I92+I87+I86+I81+I80+I75+I74+I71+I70+I63+I62+I57+I55+I51+I50+I47+I46+I43+I42+I37+I35+I34</f>
        <v>140884.1</v>
      </c>
      <c r="J98" s="213">
        <f>J92+J87+J86+J81+J80+J74+J70+J62+J50+J42+J37+J34</f>
        <v>0</v>
      </c>
      <c r="K98" s="227">
        <f>K97+K94+K92+K87+K86+K81+K80+K75+K74+K71+K70+K63+K62+K57+K55+K51+K50+K47+K46+K43+K42+K37+K35+K34</f>
        <v>140884.1</v>
      </c>
      <c r="L98" s="213">
        <f>SUM(L93+L92+L42)</f>
        <v>0</v>
      </c>
      <c r="M98" s="227">
        <f>M97+M94+M93+M92+M87+M86+M81+M80+M75+M74+M71+M70+M63+M62+M57+M55+M51+M50+M47+M46+M43+M42+M37+M35+M34</f>
        <v>140884.1</v>
      </c>
      <c r="N98" s="213">
        <f>SUM(N70+N69+N68)</f>
        <v>0</v>
      </c>
      <c r="O98" s="227">
        <f>SUM(O97+O94+O93+O92+O87+O86+O81+O80+O75+O74+O71+O70+O69+O68+O63+O62+O57+O55+O51+O50+O47+O46+O43+O42+O37+O36+O35+O34)</f>
        <v>140884.1</v>
      </c>
      <c r="P98" s="213">
        <f>SUM(P70+P69+P68)</f>
        <v>0</v>
      </c>
      <c r="Q98" s="227">
        <f>SUM(Q97+Q94+Q93+Q92+Q87+Q86+Q81+Q80+Q75+Q74+Q71+Q70+Q69+Q68+Q63+Q62+Q57+Q55+Q51+Q50+Q47+Q46+Q43+Q42+Q37+Q36+Q35+Q34)</f>
        <v>140884.1</v>
      </c>
    </row>
    <row r="99" spans="1:17" ht="12.75">
      <c r="A99" s="41"/>
      <c r="B99" s="42"/>
      <c r="C99" s="42"/>
      <c r="D99" s="42"/>
      <c r="E99" s="42"/>
      <c r="F99" s="42"/>
      <c r="G99" s="59"/>
      <c r="H99" s="60"/>
      <c r="I99" s="59"/>
      <c r="J99" s="61"/>
      <c r="K99" s="59"/>
      <c r="L99" s="61"/>
      <c r="M99" s="59"/>
      <c r="N99" s="62"/>
      <c r="O99" s="59"/>
      <c r="P99" s="62"/>
      <c r="Q99" s="59"/>
    </row>
    <row r="100" spans="1:17" ht="12.75">
      <c r="A100" s="41"/>
      <c r="B100" s="42"/>
      <c r="C100" s="42"/>
      <c r="D100" s="42"/>
      <c r="E100" s="42"/>
      <c r="F100" s="42"/>
      <c r="G100" s="59"/>
      <c r="H100" s="60"/>
      <c r="I100" s="59"/>
      <c r="J100" s="63"/>
      <c r="K100" s="64"/>
      <c r="L100" s="63"/>
      <c r="M100" s="64"/>
      <c r="N100" s="62"/>
      <c r="O100" s="64"/>
      <c r="P100" s="62"/>
      <c r="Q100" s="64"/>
    </row>
    <row r="101" spans="1:17" s="7" customFormat="1" ht="18" customHeight="1" thickBot="1">
      <c r="A101" s="43" t="s">
        <v>8</v>
      </c>
      <c r="B101" s="43"/>
      <c r="C101" s="43"/>
      <c r="D101" s="43"/>
      <c r="E101" s="43"/>
      <c r="F101" s="43"/>
      <c r="G101" s="65"/>
      <c r="H101" s="62"/>
      <c r="I101" s="62"/>
      <c r="J101" s="66"/>
      <c r="K101" s="66"/>
      <c r="L101" s="66"/>
      <c r="M101" s="66"/>
      <c r="N101" s="65"/>
      <c r="O101" s="66"/>
      <c r="P101" s="65"/>
      <c r="Q101" s="66"/>
    </row>
    <row r="102" spans="1:17" s="11" customFormat="1" ht="16.5" thickBot="1">
      <c r="A102" s="44" t="s">
        <v>9</v>
      </c>
      <c r="B102" s="40"/>
      <c r="C102" s="40"/>
      <c r="D102" s="177"/>
      <c r="E102" s="45"/>
      <c r="F102" s="46"/>
      <c r="G102" s="10" t="s">
        <v>10</v>
      </c>
      <c r="H102" s="229" t="s">
        <v>52</v>
      </c>
      <c r="I102" s="10" t="s">
        <v>53</v>
      </c>
      <c r="J102" s="13" t="s">
        <v>52</v>
      </c>
      <c r="K102" s="10" t="s">
        <v>53</v>
      </c>
      <c r="L102" s="13" t="s">
        <v>52</v>
      </c>
      <c r="M102" s="10" t="s">
        <v>53</v>
      </c>
      <c r="N102" s="9"/>
      <c r="O102" s="10" t="s">
        <v>53</v>
      </c>
      <c r="P102" s="9"/>
      <c r="Q102" s="10" t="s">
        <v>53</v>
      </c>
    </row>
    <row r="103" spans="1:17" s="11" customFormat="1" ht="15">
      <c r="A103" s="220" t="s">
        <v>35</v>
      </c>
      <c r="B103" s="47"/>
      <c r="C103" s="174">
        <v>6121</v>
      </c>
      <c r="D103" s="178"/>
      <c r="E103" s="48" t="s">
        <v>83</v>
      </c>
      <c r="F103" s="184"/>
      <c r="G103" s="181">
        <f>G34+G42</f>
        <v>8125</v>
      </c>
      <c r="H103" s="230">
        <f>H34+H42</f>
        <v>19067.4</v>
      </c>
      <c r="I103" s="181">
        <f>I34+I42</f>
        <v>27192.4</v>
      </c>
      <c r="J103" s="57">
        <v>0</v>
      </c>
      <c r="K103" s="237">
        <f>K34+K42</f>
        <v>27192.4</v>
      </c>
      <c r="L103" s="57">
        <v>300</v>
      </c>
      <c r="M103" s="237">
        <f>M34+M42+M93</f>
        <v>27492.4</v>
      </c>
      <c r="N103" s="57">
        <v>881</v>
      </c>
      <c r="O103" s="237">
        <f>O34+O42+O93+O68</f>
        <v>28373.4</v>
      </c>
      <c r="P103" s="57">
        <v>38000</v>
      </c>
      <c r="Q103" s="237">
        <f>Q34+Q42+Q57+Q93+Q68</f>
        <v>66373.4</v>
      </c>
    </row>
    <row r="104" spans="1:17" s="11" customFormat="1" ht="15">
      <c r="A104" s="220" t="s">
        <v>35</v>
      </c>
      <c r="B104" s="50"/>
      <c r="C104" s="175">
        <v>5137</v>
      </c>
      <c r="D104" s="179"/>
      <c r="E104" s="51" t="s">
        <v>84</v>
      </c>
      <c r="F104" s="185"/>
      <c r="G104" s="182">
        <f>G35+G43</f>
        <v>6314</v>
      </c>
      <c r="H104" s="231">
        <v>0</v>
      </c>
      <c r="I104" s="182">
        <f>I35+I43</f>
        <v>6314</v>
      </c>
      <c r="J104" s="55">
        <v>0</v>
      </c>
      <c r="K104" s="208">
        <f>K35+K43</f>
        <v>6314</v>
      </c>
      <c r="L104" s="55">
        <v>0</v>
      </c>
      <c r="M104" s="208">
        <f>M35+M43</f>
        <v>6314</v>
      </c>
      <c r="N104" s="55">
        <v>119</v>
      </c>
      <c r="O104" s="208">
        <f>O35+O43+O69</f>
        <v>6433</v>
      </c>
      <c r="P104" s="55"/>
      <c r="Q104" s="208">
        <f>Q35+Q43+Q69</f>
        <v>6433</v>
      </c>
    </row>
    <row r="105" spans="1:17" ht="12.75">
      <c r="A105" s="220" t="s">
        <v>35</v>
      </c>
      <c r="B105" s="221"/>
      <c r="C105" s="222">
        <v>6351</v>
      </c>
      <c r="D105" s="223"/>
      <c r="E105" s="224" t="s">
        <v>18</v>
      </c>
      <c r="F105" s="225"/>
      <c r="G105" s="226">
        <f>G86+G55+G46</f>
        <v>53599</v>
      </c>
      <c r="H105" s="232">
        <f>H92+H86+H80+H74+H70+H62+H50</f>
        <v>44361.6</v>
      </c>
      <c r="I105" s="226">
        <f>I92+I86+I80+I74+I70+I62+I55+I50+I46</f>
        <v>97960.6</v>
      </c>
      <c r="J105" s="53">
        <v>-2677</v>
      </c>
      <c r="K105" s="238">
        <f>K92+K86+K80+K74+K70+K62+K55+K50+K46</f>
        <v>95283.6</v>
      </c>
      <c r="L105" s="53">
        <v>-300</v>
      </c>
      <c r="M105" s="238">
        <f>M92+M86+M80+M74+M70+M62+M55+M50+M46</f>
        <v>94983.6</v>
      </c>
      <c r="N105" s="53">
        <v>-1000</v>
      </c>
      <c r="O105" s="238">
        <f>O92+O86+O80+O74+O70+O62+O55+O50+O46+O36</f>
        <v>93983.6</v>
      </c>
      <c r="P105" s="53">
        <v>-38000</v>
      </c>
      <c r="Q105" s="238">
        <f>Q92+Q86+Q80+Q74+Q70+Q62+Q55+Q50+Q46+Q36</f>
        <v>55983.6</v>
      </c>
    </row>
    <row r="106" spans="1:17" ht="15">
      <c r="A106" s="49" t="s">
        <v>35</v>
      </c>
      <c r="B106" s="50"/>
      <c r="C106" s="175">
        <v>5331</v>
      </c>
      <c r="D106" s="179"/>
      <c r="E106" s="51" t="s">
        <v>19</v>
      </c>
      <c r="F106" s="185"/>
      <c r="G106" s="182">
        <f>G87</f>
        <v>993</v>
      </c>
      <c r="H106" s="231">
        <f>H87+H81</f>
        <v>8124.1</v>
      </c>
      <c r="I106" s="182">
        <f>I87+I81</f>
        <v>9117.1</v>
      </c>
      <c r="J106" s="55">
        <v>2677</v>
      </c>
      <c r="K106" s="208">
        <f>K87+K81</f>
        <v>11794.1</v>
      </c>
      <c r="L106" s="55">
        <v>0</v>
      </c>
      <c r="M106" s="208">
        <f>M87+M81</f>
        <v>11794.1</v>
      </c>
      <c r="N106" s="67"/>
      <c r="O106" s="208">
        <f>O87+O81</f>
        <v>11794.1</v>
      </c>
      <c r="P106" s="67"/>
      <c r="Q106" s="208">
        <f>Q87+Q81</f>
        <v>11794.1</v>
      </c>
    </row>
    <row r="107" spans="1:17" ht="15">
      <c r="A107" s="128" t="s">
        <v>35</v>
      </c>
      <c r="B107" s="50"/>
      <c r="C107" s="175">
        <v>6130</v>
      </c>
      <c r="D107" s="179"/>
      <c r="E107" s="51" t="s">
        <v>50</v>
      </c>
      <c r="F107" s="185"/>
      <c r="G107" s="182">
        <f>G37</f>
        <v>0</v>
      </c>
      <c r="H107" s="231">
        <f>H37</f>
        <v>300</v>
      </c>
      <c r="I107" s="182">
        <f>I37</f>
        <v>300</v>
      </c>
      <c r="J107" s="55">
        <v>0</v>
      </c>
      <c r="K107" s="208">
        <f>K37</f>
        <v>300</v>
      </c>
      <c r="L107" s="55">
        <v>0</v>
      </c>
      <c r="M107" s="208">
        <f>M37</f>
        <v>300</v>
      </c>
      <c r="N107" s="67"/>
      <c r="O107" s="208">
        <f>O37</f>
        <v>300</v>
      </c>
      <c r="P107" s="67"/>
      <c r="Q107" s="208">
        <f>Q37</f>
        <v>300</v>
      </c>
    </row>
    <row r="108" spans="1:17" ht="15.75" thickBot="1">
      <c r="A108" s="128" t="s">
        <v>35</v>
      </c>
      <c r="B108" s="42"/>
      <c r="C108" s="202">
        <v>6901</v>
      </c>
      <c r="D108" s="203"/>
      <c r="E108" s="204" t="s">
        <v>21</v>
      </c>
      <c r="F108" s="205"/>
      <c r="G108" s="206">
        <f>G97</f>
        <v>0</v>
      </c>
      <c r="H108" s="233">
        <v>0</v>
      </c>
      <c r="I108" s="234">
        <f>I97</f>
        <v>0</v>
      </c>
      <c r="J108" s="120">
        <v>0</v>
      </c>
      <c r="K108" s="239">
        <v>0</v>
      </c>
      <c r="L108" s="120">
        <v>0</v>
      </c>
      <c r="M108" s="239">
        <v>0</v>
      </c>
      <c r="N108" s="113"/>
      <c r="O108" s="239">
        <v>0</v>
      </c>
      <c r="P108" s="113"/>
      <c r="Q108" s="239">
        <v>0</v>
      </c>
    </row>
    <row r="109" spans="1:17" ht="15.75" thickBot="1">
      <c r="A109" s="129"/>
      <c r="B109" s="130"/>
      <c r="C109" s="176"/>
      <c r="D109" s="180"/>
      <c r="E109" s="131" t="s">
        <v>16</v>
      </c>
      <c r="F109" s="176"/>
      <c r="G109" s="183">
        <f aca="true" t="shared" si="0" ref="G109:M109">SUM(G103:G108)</f>
        <v>69031</v>
      </c>
      <c r="H109" s="228">
        <f t="shared" si="0"/>
        <v>71853.1</v>
      </c>
      <c r="I109" s="193">
        <f t="shared" si="0"/>
        <v>140884.1</v>
      </c>
      <c r="J109" s="192">
        <f t="shared" si="0"/>
        <v>0</v>
      </c>
      <c r="K109" s="193">
        <f t="shared" si="0"/>
        <v>140884.1</v>
      </c>
      <c r="L109" s="192">
        <f t="shared" si="0"/>
        <v>0</v>
      </c>
      <c r="M109" s="193">
        <f t="shared" si="0"/>
        <v>140884.1</v>
      </c>
      <c r="N109" s="192">
        <f>SUM(N103:N108)</f>
        <v>0</v>
      </c>
      <c r="O109" s="193">
        <f>SUM(O103:O108)</f>
        <v>140884.1</v>
      </c>
      <c r="P109" s="192">
        <f>SUM(P103:P108)</f>
        <v>0</v>
      </c>
      <c r="Q109" s="193">
        <f>SUM(Q103:Q108)</f>
        <v>140884.1</v>
      </c>
    </row>
    <row r="110" spans="1:15" ht="12.75">
      <c r="A110" s="18" t="s">
        <v>47</v>
      </c>
      <c r="B110" s="18"/>
      <c r="C110" s="18" t="s">
        <v>48</v>
      </c>
      <c r="D110" s="18"/>
      <c r="E110" s="18"/>
      <c r="F110" s="43" t="s">
        <v>82</v>
      </c>
      <c r="G110" s="68"/>
      <c r="H110" s="68"/>
      <c r="I110" s="68"/>
      <c r="J110" s="68"/>
      <c r="K110" s="68"/>
      <c r="L110" s="62"/>
      <c r="M110" s="62"/>
      <c r="N110" s="68"/>
      <c r="O110" s="68"/>
    </row>
    <row r="111" spans="1:15" ht="12.75">
      <c r="A111" s="18"/>
      <c r="B111" s="18"/>
      <c r="C111" s="18"/>
      <c r="D111" s="18"/>
      <c r="E111" s="18"/>
      <c r="F111" s="1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5" ht="12.75">
      <c r="A112" s="114"/>
      <c r="B112" s="114"/>
      <c r="C112" s="114"/>
      <c r="D112" s="114"/>
      <c r="E112" s="114"/>
      <c r="F112" s="1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1:15" ht="12.75">
      <c r="A113" s="18"/>
      <c r="B113" s="18"/>
      <c r="C113" s="18"/>
      <c r="D113" s="18"/>
      <c r="E113" s="18"/>
      <c r="F113" s="18"/>
      <c r="G113" s="150"/>
      <c r="H113" s="68"/>
      <c r="I113" s="68"/>
      <c r="J113" s="68"/>
      <c r="K113" s="68"/>
      <c r="L113" s="68"/>
      <c r="M113" s="68"/>
      <c r="N113" s="68"/>
      <c r="O113" s="68"/>
    </row>
    <row r="114" spans="1:15" ht="12.75">
      <c r="A114" s="18"/>
      <c r="B114" s="18"/>
      <c r="C114" s="18"/>
      <c r="D114" s="18"/>
      <c r="E114" s="18"/>
      <c r="F114" s="1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1:15" ht="12.75">
      <c r="A115" s="18"/>
      <c r="B115" s="18"/>
      <c r="C115" s="18"/>
      <c r="D115" s="18"/>
      <c r="E115" s="18"/>
      <c r="F115" s="1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1:15" ht="12.75">
      <c r="A116" s="18"/>
      <c r="B116" s="18"/>
      <c r="C116" s="18"/>
      <c r="D116" s="18"/>
      <c r="E116" s="18"/>
      <c r="F116" s="18"/>
      <c r="G116" s="68"/>
      <c r="H116" s="68"/>
      <c r="I116" s="150"/>
      <c r="J116" s="68"/>
      <c r="K116" s="68"/>
      <c r="L116" s="68"/>
      <c r="M116" s="68"/>
      <c r="N116" s="68"/>
      <c r="O116" s="68"/>
    </row>
    <row r="117" spans="1:15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2.75">
      <c r="A119" s="18"/>
      <c r="B119" s="18"/>
      <c r="C119" s="18"/>
      <c r="D119" s="18"/>
      <c r="E119" s="18"/>
      <c r="F119" s="18"/>
      <c r="G119" s="21"/>
      <c r="H119" s="18"/>
      <c r="I119" s="18"/>
      <c r="J119" s="18"/>
      <c r="K119" s="18"/>
      <c r="L119" s="18"/>
      <c r="M119" s="18"/>
      <c r="N119" s="18"/>
      <c r="O119" s="18"/>
    </row>
    <row r="120" spans="1:15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</sheetData>
  <sheetProtection/>
  <mergeCells count="2">
    <mergeCell ref="H28:K28"/>
    <mergeCell ref="L28:Q28"/>
  </mergeCells>
  <printOptions horizontalCentered="1"/>
  <pageMargins left="0.3937007874015748" right="0.3937007874015748" top="0.5905511811023623" bottom="0.5905511811023623" header="0.3937007874015748" footer="0.3937007874015748"/>
  <pageSetup fitToHeight="3" fitToWidth="1" horizontalDpi="300" verticalDpi="300" orientation="landscape" paperSize="9" scale="59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Michal Žehan</cp:lastModifiedBy>
  <cp:lastPrinted>2010-04-28T13:16:40Z</cp:lastPrinted>
  <dcterms:created xsi:type="dcterms:W3CDTF">2007-01-11T11:12:55Z</dcterms:created>
  <dcterms:modified xsi:type="dcterms:W3CDTF">2010-04-28T13:18:04Z</dcterms:modified>
  <cp:category/>
  <cp:version/>
  <cp:contentType/>
  <cp:contentStatus/>
</cp:coreProperties>
</file>