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40" activeTab="0"/>
  </bookViews>
  <sheets>
    <sheet name="10 Doprava " sheetId="1" r:id="rId1"/>
    <sheet name="Sestava kompatibilit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<sst xmlns="http://schemas.openxmlformats.org/spreadsheetml/2006/main" count="272" uniqueCount="162">
  <si>
    <t>Limit celkem od poč. roku:</t>
  </si>
  <si>
    <t xml:space="preserve">I. čerpání            Zastupitelstvo z  13.12.2007-ZK/25/1616/2007 </t>
  </si>
  <si>
    <t>zůstatek k rozdělení</t>
  </si>
  <si>
    <t>celkem limit FRR pro rok  2008</t>
  </si>
  <si>
    <t>Limit:</t>
  </si>
  <si>
    <t xml:space="preserve">I. uvolnění </t>
  </si>
  <si>
    <t>Zastupitelstvo ze dne 13.12.2007- ZK/25/1616/2007</t>
  </si>
  <si>
    <t xml:space="preserve">I. změna financování </t>
  </si>
  <si>
    <t>ZK 26/1736/2008 z 14.2.2008</t>
  </si>
  <si>
    <t>I. navýšení rozpočtu</t>
  </si>
  <si>
    <t xml:space="preserve">celkem zůstatek k rozdělení </t>
  </si>
  <si>
    <t>v tis. na 1 deset. místo</t>
  </si>
  <si>
    <t>Číslo
org.</t>
  </si>
  <si>
    <t>§</t>
  </si>
  <si>
    <t>Položka</t>
  </si>
  <si>
    <t>Číslo
akce</t>
  </si>
  <si>
    <t>Organizace
Název akce</t>
  </si>
  <si>
    <t>DS/07/204</t>
  </si>
  <si>
    <t>II. 303     Police nad Metují - přeložka</t>
  </si>
  <si>
    <t>celkem inv.transféry PO</t>
  </si>
  <si>
    <t>celkem kapitálové výdaje</t>
  </si>
  <si>
    <t>DS/07/210</t>
  </si>
  <si>
    <t>DS/07/212</t>
  </si>
  <si>
    <t>II. 298 most ev.č. 299-003 přes Metuji v Josefově</t>
  </si>
  <si>
    <t>DS/07/214</t>
  </si>
  <si>
    <t>III. 3034 Náchod ul. Borská</t>
  </si>
  <si>
    <t>DS/07/221</t>
  </si>
  <si>
    <t>II. 286 Jičín ul. Vrchlického</t>
  </si>
  <si>
    <t>DS/08/200</t>
  </si>
  <si>
    <t>Oprava komunikace v Třebechovicích pod Orebem, Hradecká ul.</t>
  </si>
  <si>
    <t>usnesení  ZK/19/1190/2007</t>
  </si>
  <si>
    <t>DS/08/201</t>
  </si>
  <si>
    <t xml:space="preserve">III: 3055 Borohrádek - oprava silnice </t>
  </si>
  <si>
    <t>DS/08/202</t>
  </si>
  <si>
    <t>III 28415 Nová Paka - Gebauerova ul.</t>
  </si>
  <si>
    <t>DS/07/207</t>
  </si>
  <si>
    <t>DS/07/213</t>
  </si>
  <si>
    <t>Příprava staveb  + příprava staveb EU</t>
  </si>
  <si>
    <t>DS/07/218</t>
  </si>
  <si>
    <t>II. 307 Havárie opěrné zdi  na silnici II/307 v obci Chvalkovice</t>
  </si>
  <si>
    <t>DS/07/223</t>
  </si>
  <si>
    <t>III. 318 6 Hřibiny</t>
  </si>
  <si>
    <t>nerozdělena rezerva v limitu odvětví</t>
  </si>
  <si>
    <t>navýšení FRR - vypořádání FRR z roku 2007</t>
  </si>
  <si>
    <t>nevyčerpaný úvěr z roku 2007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</si>
  <si>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</si>
  <si>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</si>
  <si>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</si>
  <si>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</si>
  <si>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</si>
  <si>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</si>
  <si>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</si>
  <si>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</si>
  <si>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investiční transféry PO</t>
  </si>
  <si>
    <t>kapitálové výdaje - pořízení dlouhodobého hmotného majetku - (budovy, haly a stavby)</t>
  </si>
  <si>
    <t xml:space="preserve">položka </t>
  </si>
  <si>
    <t>kapitálové výdaje  - rezervy kapitálových výdajů</t>
  </si>
  <si>
    <t xml:space="preserve">celkem 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</si>
  <si>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2"/>
      </rPr>
      <t xml:space="preserve"> kap. 10)</t>
    </r>
  </si>
  <si>
    <r>
      <t xml:space="preserve">Zdroj krytí        </t>
    </r>
    <r>
      <rPr>
        <sz val="10"/>
        <rFont val="Arial"/>
        <family val="2"/>
      </rPr>
      <t xml:space="preserve"> úvěr  2008            </t>
    </r>
  </si>
  <si>
    <r>
      <t xml:space="preserve">Počáteční stav </t>
    </r>
    <r>
      <rPr>
        <sz val="10"/>
        <rFont val="Arial"/>
        <family val="2"/>
      </rPr>
      <t>/ze schváleného rozpočtu/ ze dne 13.12.2007- ZK/25/1616/07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</si>
  <si>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30.1.2008    č.  Zastupitelstva konané    č.26/1737/2008 dne 14.2.2008 </t>
    </r>
  </si>
  <si>
    <r>
      <t xml:space="preserve">Upravený
rozpočet
</t>
    </r>
    <r>
      <rPr>
        <sz val="10"/>
        <rFont val="Arial"/>
        <family val="2"/>
      </rPr>
      <t>v tis. Kč</t>
    </r>
  </si>
  <si>
    <t>II. navýšení  ZK  z 3.4.2008</t>
  </si>
  <si>
    <t>II 300 Trutnov - Babí, III. etapa</t>
  </si>
  <si>
    <t>II 501-008 most Choteč</t>
  </si>
  <si>
    <t>II. 567-005 most Hronov</t>
  </si>
  <si>
    <t>III. 319 10 Rokytnice v Orlických horách-přeložka</t>
  </si>
  <si>
    <t>III. 28027 Libáň  průtah - část A</t>
  </si>
  <si>
    <t>III 302 2 Vižňov</t>
  </si>
  <si>
    <t>cena fin. prostředků za realizované i nerealizované stavby z dotace EU (SOD 2007)</t>
  </si>
  <si>
    <t>Protihluková opatření na stávající silniční síti</t>
  </si>
  <si>
    <t>II. 300 Hořice Čs. Armády, Riegrova, Maixnerova ul.</t>
  </si>
  <si>
    <t>III. 2931 - I/16 - hranice Královéhradeckého kraje (Levínská Olešnice)</t>
  </si>
  <si>
    <t>I. navýšení  RKz 2.4 2008 a ZK/27/1837/2008  z 3.4.2008  - nevyčerpaný úvěr r. 2007</t>
  </si>
  <si>
    <t xml:space="preserve">RKz 2.4 2008 a ZK /27/1837/2008 z 3.4.2008 </t>
  </si>
  <si>
    <t>I. navýšení  RKz 2.4 2008 a ZK /27/1837/2008  z 3.4.2008  - nevyčerpaný úvěr z roku 2007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</si>
  <si>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2.4.2008    č.  Zastupitelstva konané  3.4.2008  č. 27/1837/2008  </t>
    </r>
  </si>
  <si>
    <r>
      <t>změna dle usnesení Rady KHK a Zastupitelstva KHK ZK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č  27/1837/2008 a č.27/1839/2008 </t>
    </r>
    <r>
      <rPr>
        <b/>
        <sz val="10"/>
        <rFont val="Arial"/>
        <family val="2"/>
      </rPr>
      <t xml:space="preserve">                                          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</si>
  <si>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Zdroj krytí        </t>
    </r>
    <r>
      <rPr>
        <sz val="10"/>
        <rFont val="Arial"/>
        <family val="2"/>
      </rPr>
      <t xml:space="preserve"> kapitola 13  2008            </t>
    </r>
  </si>
  <si>
    <r>
      <t xml:space="preserve">Zdroj krytí   </t>
    </r>
    <r>
      <rPr>
        <sz val="10"/>
        <rFont val="Arial"/>
        <family val="2"/>
      </rPr>
      <t xml:space="preserve">EU </t>
    </r>
    <r>
      <rPr>
        <b/>
        <sz val="10"/>
        <rFont val="Arial"/>
        <family val="2"/>
      </rPr>
      <t xml:space="preserve">-  </t>
    </r>
    <r>
      <rPr>
        <sz val="10"/>
        <rFont val="Arial"/>
        <family val="2"/>
      </rPr>
      <t xml:space="preserve">SFDI půjčka  2008            </t>
    </r>
  </si>
  <si>
    <t>sm/HK/0015/S</t>
  </si>
  <si>
    <t>II. navýšení rozpočtu</t>
  </si>
  <si>
    <t>DS/07/220</t>
  </si>
  <si>
    <t>DS/08/203</t>
  </si>
  <si>
    <t>DS/08/204</t>
  </si>
  <si>
    <t>DS/08/205</t>
  </si>
  <si>
    <t>DS/08/206</t>
  </si>
  <si>
    <t>DS/08/208</t>
  </si>
  <si>
    <t>DS/08/207</t>
  </si>
  <si>
    <t>DS/08/209</t>
  </si>
  <si>
    <t>DS/08/210</t>
  </si>
  <si>
    <t>DS/08/211</t>
  </si>
  <si>
    <t>DS/08/212</t>
  </si>
  <si>
    <t>DS/08/213</t>
  </si>
  <si>
    <t>DS/08/214</t>
  </si>
  <si>
    <t>kontrola</t>
  </si>
  <si>
    <t>II. 317-001 rek. mostu Šachov ev.č. 284-020</t>
  </si>
  <si>
    <t>III.ev.č. 30416-1 rek.mostu přes trať ČD v obci Vysokov</t>
  </si>
  <si>
    <r>
      <t xml:space="preserve">Silnice II/324 Dolní Přím - </t>
    </r>
    <r>
      <rPr>
        <u val="single"/>
        <sz val="10"/>
        <rFont val="Arial"/>
        <family val="2"/>
      </rPr>
      <t>registr.č. CZ 1.13/1.100/01.00016</t>
    </r>
  </si>
  <si>
    <t>sml/0016/S</t>
  </si>
  <si>
    <t>III. 29728 - rek.  mostu Malšova Lhota HK ev.č. 29827-1</t>
  </si>
  <si>
    <r>
      <t xml:space="preserve">II. 295 Vrchlabí-Špindl. Mlýn - opěrné zdi </t>
    </r>
    <r>
      <rPr>
        <u val="single"/>
        <sz val="10"/>
        <rFont val="Arial"/>
        <family val="2"/>
      </rPr>
      <t>registr..č. CZ.1.13/1.1.00/01.00015</t>
    </r>
  </si>
  <si>
    <t>rekonstrukce mostu Velká Jesenice ev..č. 285-011</t>
  </si>
  <si>
    <t xml:space="preserve">RK z 2.4 2008 a ZK/27/1839/2008  z 3.4.2008 </t>
  </si>
  <si>
    <t>Příprava staveb +příprava staveb EU - 2. výzva</t>
  </si>
  <si>
    <t>DS/08/217</t>
  </si>
  <si>
    <t>DS/08/216</t>
  </si>
  <si>
    <t>DS/08/215</t>
  </si>
  <si>
    <t>rekonstrukce mostu Vysoká nad Labem ev..č. 29813-4</t>
  </si>
  <si>
    <t>rekonstrukce mostu Miličeves ev..č. 32834-4</t>
  </si>
  <si>
    <t>rekonstrukce mostu Stará Paka ev..č. 284-020</t>
  </si>
  <si>
    <r>
      <t xml:space="preserve">změna dle usnesení Rady KHK a Zastupitelstva KHK                          </t>
    </r>
    <r>
      <rPr>
        <b/>
        <sz val="10"/>
        <rFont val="Arial"/>
        <family val="2"/>
      </rPr>
      <t xml:space="preserve"> 15.5.2008  a 19.6.2008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</si>
  <si>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28.4.2008    č.  Zastupitelstva konané 15.5.2008  č. 28/1885/2008, č. 27/1837/2008 z 3.4.2008  </t>
    </r>
  </si>
  <si>
    <t>II. změna financování Rada z 28.4.2008 Zastupitelstvo 15.5.2008 ZK/27/1837/2008, ZK/28/1885/2008</t>
  </si>
  <si>
    <t>III. změna financování Rada z 4.6.2008  15/632/2008</t>
  </si>
  <si>
    <t>V. změna financování Rada 25.6.2008 - změny v položkách rozpočtové skladby</t>
  </si>
  <si>
    <t>Příprava SPZ Kvasiny a SPZ Vrchlabí - spolufinancování Královéhradeckého kraje</t>
  </si>
  <si>
    <t>rekonstrukce silnice III.tř. Hostinné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</si>
  <si>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27.8.2008  č. RK/ 24/1012/2008 Zastupitelstva konané 11.9.2008 č.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</si>
  <si>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4.6.2008    č. RK/15/632/2008 Zastupitelstva 19.6.2008 č.ZK/29/2016/2008   </t>
    </r>
  </si>
  <si>
    <t>DS/08/218</t>
  </si>
  <si>
    <t>nová akce DS/08/218</t>
  </si>
  <si>
    <t>Sestava kompatibility pro příloha 1 - FRR 2008  doprava Rada 8 10 2008.xls</t>
  </si>
  <si>
    <t>Spustit: 29.9.2008 9:56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</si>
  <si>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</si>
  <si>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</si>
  <si>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</si>
  <si>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</si>
  <si>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25.6.2008 19/774/2008   č.  Zastupitelstva konané 11.9.2008  č.   </t>
    </r>
  </si>
  <si>
    <t>RK/19/774/2008</t>
  </si>
  <si>
    <t>DS/08/219</t>
  </si>
  <si>
    <t xml:space="preserve">zůstatek k rozdělení </t>
  </si>
  <si>
    <t>nová akce</t>
  </si>
  <si>
    <t>navýšení limitu</t>
  </si>
  <si>
    <t>výstavba garáží SÚS KHK</t>
  </si>
  <si>
    <t xml:space="preserve">III. navýšení RK/32/1446/2008, ZK/30/2157/2008 . 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</si>
  <si>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 RK/32/1446/2008,ZK/2157/2008 .   </t>
    </r>
  </si>
  <si>
    <t>navýšení FRR -2008</t>
  </si>
  <si>
    <t>navýšení FRR 2008</t>
  </si>
  <si>
    <t xml:space="preserve">RK/32/1446/2008, ZK/30/2157/2008 . </t>
  </si>
  <si>
    <t xml:space="preserve">VII. Změna financování 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</si>
  <si>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8.10.2008  RK/30/1334/2008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</si>
  <si>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1.12.2008</t>
    </r>
  </si>
  <si>
    <t>most Dolní Branná ev..ř. 2953-2</t>
  </si>
  <si>
    <t xml:space="preserve">Kapitola 50 - Fond rozvoje a reprodukce Královéhradeckého kraje rok 2008 - sumář -  8. návrh úpravy </t>
  </si>
  <si>
    <t>úspory akcí a změna financová ní</t>
  </si>
  <si>
    <t>celkem zůstatek k rozdělení v roce 2008</t>
  </si>
  <si>
    <t>VIII. Změna financování  Rada 1.12.2008, Zastupitelstvo 11.12.2008</t>
  </si>
  <si>
    <t>DS/08/224</t>
  </si>
  <si>
    <t>II. navýšení  ZK  z 11.9.2008 30/2157/2008/</t>
  </si>
  <si>
    <t>úspora</t>
  </si>
  <si>
    <t>navýšení</t>
  </si>
  <si>
    <t>k rozdělení</t>
  </si>
  <si>
    <t>celkem k rozdělení</t>
  </si>
  <si>
    <r>
      <t xml:space="preserve">změna dle usnesení Rady KHK a Zastupitelstva KHK 25.6.2008 RK/19/774/2008 a 27.8.2008 RK/1012/2008  , ZK 11.9.2008 ZK/30/2157/2008                                                                                                                         3. </t>
    </r>
    <r>
      <rPr>
        <i/>
        <sz val="10"/>
        <rFont val="Arial"/>
        <family val="2"/>
      </rPr>
      <t>změna rozpočtu KHK</t>
    </r>
  </si>
  <si>
    <r>
      <t xml:space="preserve">změna dle usnesení Rady KHK a Zastupitelstva KHK  RK  8.10.2008 , RK 1.12.2008  , ZK 11.12.2008                                                                                           4. </t>
    </r>
    <r>
      <rPr>
        <i/>
        <sz val="10"/>
        <rFont val="Arial"/>
        <family val="2"/>
      </rPr>
      <t>změna rozpočtu KHK</t>
    </r>
  </si>
  <si>
    <t xml:space="preserve">I. navýšení  RK/8/334/2008 z 2.4 2008 a ZK /27/1837/2008 z 3.4.2008 zůstatek z roku 2007 </t>
  </si>
  <si>
    <t>VI. změna financování  Rada 8.10.2008 - snížení DS/07/220  RK/30/1334/2008</t>
  </si>
  <si>
    <t>změna financování Rada 27.8.2008 - změny v položkách rozpočtové skladby RK/24/1012/2008</t>
  </si>
  <si>
    <t>ZK 11.9.2008 ZK/30/2157/2008</t>
  </si>
  <si>
    <t xml:space="preserve">příloha č. 1 tabulky odvětví dopravy  pro jednání zastupitelstva 11.12.2008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</si>
</sst>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</fills>
  <borders count="1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uble"/>
      <top style="medium"/>
      <bottom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thin"/>
    </border>
    <border>
      <left style="thin"/>
      <right style="double"/>
      <top style="medium"/>
      <bottom style="medium"/>
    </border>
    <border>
      <left style="thin"/>
      <right style="double"/>
      <top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 style="double"/>
      <right style="thin"/>
      <top/>
      <bottom style="medium"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double"/>
      <right style="thin"/>
      <top style="thin"/>
      <bottom/>
    </border>
    <border>
      <left style="double"/>
      <right style="thin"/>
      <top style="medium"/>
      <bottom style="medium"/>
    </border>
    <border>
      <left style="medium"/>
      <right/>
      <top style="medium"/>
      <bottom/>
    </border>
    <border>
      <left style="double"/>
      <right style="thin"/>
      <top style="thin"/>
      <bottom style="medium"/>
    </border>
    <border>
      <left/>
      <right style="double"/>
      <top style="medium"/>
      <bottom/>
    </border>
    <border>
      <left/>
      <right style="double"/>
      <top/>
      <bottom/>
    </border>
    <border>
      <left/>
      <right style="double"/>
      <top style="thin"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medium"/>
      <right style="thin"/>
      <top/>
      <bottom style="thin"/>
    </border>
    <border>
      <left/>
      <right style="double"/>
      <top/>
      <bottom style="thin"/>
    </border>
    <border>
      <left/>
      <right style="double"/>
      <top style="medium"/>
      <bottom style="medium"/>
    </border>
    <border>
      <left/>
      <right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0" fillId="0" borderId="8" applyAlignment="0">
      <protection/>
    </xf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19" borderId="9" applyNumberFormat="0" applyAlignment="0" applyProtection="0"/>
    <xf numFmtId="0" fontId="16" fillId="19" borderId="10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1" xfId="0" applyFont="1" applyBorder="1" applyAlignment="1">
      <alignment/>
    </xf>
    <xf numFmtId="0" fontId="23" fillId="0" borderId="12" xfId="0" applyFont="1" applyBorder="1" applyAlignment="1">
      <alignment/>
    </xf>
    <xf numFmtId="164" fontId="24" fillId="0" borderId="13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25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1" fillId="0" borderId="17" xfId="0" applyFont="1" applyBorder="1" applyAlignment="1">
      <alignment/>
    </xf>
    <xf numFmtId="0" fontId="0" fillId="0" borderId="0" xfId="0" applyBorder="1" applyAlignment="1">
      <alignment/>
    </xf>
    <xf numFmtId="164" fontId="24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164" fontId="25" fillId="0" borderId="21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0" fillId="0" borderId="23" xfId="0" applyBorder="1" applyAlignment="1">
      <alignment/>
    </xf>
    <xf numFmtId="164" fontId="24" fillId="0" borderId="24" xfId="0" applyNumberFormat="1" applyFont="1" applyBorder="1" applyAlignment="1">
      <alignment/>
    </xf>
    <xf numFmtId="0" fontId="23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24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25" fillId="0" borderId="27" xfId="0" applyNumberFormat="1" applyFont="1" applyBorder="1" applyAlignment="1">
      <alignment/>
    </xf>
    <xf numFmtId="0" fontId="2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24" fillId="0" borderId="3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5" fillId="0" borderId="21" xfId="0" applyNumberFormat="1" applyFont="1" applyBorder="1" applyAlignment="1">
      <alignment/>
    </xf>
    <xf numFmtId="164" fontId="25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164" fontId="25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Border="1" applyAlignment="1">
      <alignment/>
    </xf>
    <xf numFmtId="0" fontId="21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64" fontId="24" fillId="0" borderId="3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wrapText="1"/>
    </xf>
    <xf numFmtId="164" fontId="21" fillId="0" borderId="39" xfId="0" applyNumberFormat="1" applyFont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0" fillId="0" borderId="8" xfId="0" applyFont="1" applyBorder="1" applyAlignment="1">
      <alignment/>
    </xf>
    <xf numFmtId="0" fontId="28" fillId="0" borderId="42" xfId="0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29" fillId="0" borderId="42" xfId="0" applyNumberFormat="1" applyFont="1" applyBorder="1" applyAlignment="1">
      <alignment/>
    </xf>
    <xf numFmtId="164" fontId="0" fillId="24" borderId="42" xfId="0" applyNumberFormat="1" applyFont="1" applyFill="1" applyBorder="1" applyAlignment="1">
      <alignment/>
    </xf>
    <xf numFmtId="164" fontId="0" fillId="0" borderId="43" xfId="0" applyNumberFormat="1" applyFont="1" applyBorder="1" applyAlignment="1">
      <alignment/>
    </xf>
    <xf numFmtId="0" fontId="0" fillId="24" borderId="41" xfId="0" applyFill="1" applyBorder="1" applyAlignment="1">
      <alignment/>
    </xf>
    <xf numFmtId="0" fontId="0" fillId="24" borderId="44" xfId="0" applyFill="1" applyBorder="1" applyAlignment="1">
      <alignment/>
    </xf>
    <xf numFmtId="0" fontId="21" fillId="0" borderId="45" xfId="0" applyFont="1" applyBorder="1" applyAlignment="1">
      <alignment/>
    </xf>
    <xf numFmtId="0" fontId="0" fillId="0" borderId="45" xfId="0" applyBorder="1" applyAlignment="1">
      <alignment/>
    </xf>
    <xf numFmtId="0" fontId="21" fillId="0" borderId="46" xfId="0" applyFont="1" applyBorder="1" applyAlignment="1">
      <alignment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 horizontal="right" wrapText="1"/>
    </xf>
    <xf numFmtId="164" fontId="0" fillId="0" borderId="8" xfId="0" applyNumberFormat="1" applyFont="1" applyBorder="1" applyAlignment="1">
      <alignment/>
    </xf>
    <xf numFmtId="164" fontId="0" fillId="24" borderId="8" xfId="0" applyNumberFormat="1" applyFont="1" applyFill="1" applyBorder="1" applyAlignment="1">
      <alignment/>
    </xf>
    <xf numFmtId="164" fontId="0" fillId="0" borderId="47" xfId="0" applyNumberFormat="1" applyFont="1" applyBorder="1" applyAlignment="1">
      <alignment/>
    </xf>
    <xf numFmtId="164" fontId="0" fillId="24" borderId="44" xfId="0" applyNumberFormat="1" applyFill="1" applyBorder="1" applyAlignment="1">
      <alignment/>
    </xf>
    <xf numFmtId="164" fontId="0" fillId="0" borderId="45" xfId="0" applyNumberFormat="1" applyBorder="1" applyAlignment="1">
      <alignment/>
    </xf>
    <xf numFmtId="0" fontId="0" fillId="24" borderId="46" xfId="0" applyFill="1" applyBorder="1" applyAlignment="1">
      <alignment/>
    </xf>
    <xf numFmtId="0" fontId="21" fillId="0" borderId="48" xfId="0" applyFont="1" applyBorder="1" applyAlignment="1">
      <alignment/>
    </xf>
    <xf numFmtId="164" fontId="0" fillId="24" borderId="46" xfId="0" applyNumberFormat="1" applyFill="1" applyBorder="1" applyAlignment="1">
      <alignment/>
    </xf>
    <xf numFmtId="0" fontId="0" fillId="0" borderId="48" xfId="0" applyBorder="1" applyAlignment="1">
      <alignment/>
    </xf>
    <xf numFmtId="0" fontId="0" fillId="0" borderId="46" xfId="0" applyFont="1" applyBorder="1" applyAlignment="1">
      <alignment/>
    </xf>
    <xf numFmtId="0" fontId="21" fillId="0" borderId="8" xfId="0" applyFont="1" applyBorder="1" applyAlignment="1">
      <alignment/>
    </xf>
    <xf numFmtId="164" fontId="21" fillId="11" borderId="8" xfId="0" applyNumberFormat="1" applyFont="1" applyFill="1" applyBorder="1" applyAlignment="1">
      <alignment/>
    </xf>
    <xf numFmtId="164" fontId="21" fillId="24" borderId="8" xfId="0" applyNumberFormat="1" applyFont="1" applyFill="1" applyBorder="1" applyAlignment="1">
      <alignment/>
    </xf>
    <xf numFmtId="164" fontId="21" fillId="11" borderId="47" xfId="0" applyNumberFormat="1" applyFont="1" applyFill="1" applyBorder="1" applyAlignment="1">
      <alignment/>
    </xf>
    <xf numFmtId="164" fontId="21" fillId="24" borderId="46" xfId="0" applyNumberFormat="1" applyFont="1" applyFill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24" borderId="49" xfId="0" applyNumberFormat="1" applyFont="1" applyFill="1" applyBorder="1" applyAlignment="1">
      <alignment/>
    </xf>
    <xf numFmtId="164" fontId="0" fillId="0" borderId="48" xfId="0" applyNumberFormat="1" applyBorder="1" applyAlignment="1">
      <alignment/>
    </xf>
    <xf numFmtId="0" fontId="21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1" fillId="0" borderId="51" xfId="0" applyFont="1" applyBorder="1" applyAlignment="1">
      <alignment/>
    </xf>
    <xf numFmtId="0" fontId="0" fillId="0" borderId="51" xfId="0" applyFont="1" applyFill="1" applyBorder="1" applyAlignment="1">
      <alignment/>
    </xf>
    <xf numFmtId="164" fontId="0" fillId="0" borderId="51" xfId="0" applyNumberFormat="1" applyFont="1" applyBorder="1" applyAlignment="1">
      <alignment/>
    </xf>
    <xf numFmtId="164" fontId="21" fillId="0" borderId="51" xfId="0" applyNumberFormat="1" applyFont="1" applyBorder="1" applyAlignment="1">
      <alignment/>
    </xf>
    <xf numFmtId="164" fontId="21" fillId="24" borderId="51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/>
    </xf>
    <xf numFmtId="164" fontId="0" fillId="24" borderId="53" xfId="0" applyNumberFormat="1" applyFill="1" applyBorder="1" applyAlignment="1">
      <alignment/>
    </xf>
    <xf numFmtId="0" fontId="0" fillId="24" borderId="50" xfId="0" applyFill="1" applyBorder="1" applyAlignment="1">
      <alignment/>
    </xf>
    <xf numFmtId="0" fontId="21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4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8" fillId="0" borderId="49" xfId="0" applyFont="1" applyFill="1" applyBorder="1" applyAlignment="1">
      <alignment wrapText="1"/>
    </xf>
    <xf numFmtId="164" fontId="0" fillId="0" borderId="54" xfId="0" applyNumberFormat="1" applyFont="1" applyBorder="1" applyAlignment="1">
      <alignment/>
    </xf>
    <xf numFmtId="164" fontId="29" fillId="0" borderId="54" xfId="0" applyNumberFormat="1" applyFont="1" applyBorder="1" applyAlignment="1">
      <alignment/>
    </xf>
    <xf numFmtId="164" fontId="0" fillId="24" borderId="54" xfId="0" applyNumberFormat="1" applyFont="1" applyFill="1" applyBorder="1" applyAlignment="1">
      <alignment/>
    </xf>
    <xf numFmtId="164" fontId="0" fillId="0" borderId="55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164" fontId="0" fillId="0" borderId="54" xfId="0" applyNumberFormat="1" applyFont="1" applyBorder="1" applyAlignment="1">
      <alignment horizontal="right" wrapText="1"/>
    </xf>
    <xf numFmtId="164" fontId="0" fillId="0" borderId="47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8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164" fontId="21" fillId="24" borderId="49" xfId="0" applyNumberFormat="1" applyFont="1" applyFill="1" applyBorder="1" applyAlignment="1">
      <alignment/>
    </xf>
    <xf numFmtId="164" fontId="21" fillId="11" borderId="58" xfId="0" applyNumberFormat="1" applyFont="1" applyFill="1" applyBorder="1" applyAlignment="1">
      <alignment/>
    </xf>
    <xf numFmtId="164" fontId="21" fillId="24" borderId="44" xfId="0" applyNumberFormat="1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164" fontId="0" fillId="24" borderId="51" xfId="0" applyNumberFormat="1" applyFont="1" applyFill="1" applyBorder="1" applyAlignment="1">
      <alignment/>
    </xf>
    <xf numFmtId="164" fontId="0" fillId="0" borderId="52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0" fontId="21" fillId="0" borderId="34" xfId="0" applyFont="1" applyBorder="1" applyAlignment="1">
      <alignment/>
    </xf>
    <xf numFmtId="0" fontId="28" fillId="0" borderId="42" xfId="0" applyFont="1" applyFill="1" applyBorder="1" applyAlignment="1">
      <alignment wrapText="1"/>
    </xf>
    <xf numFmtId="164" fontId="30" fillId="0" borderId="49" xfId="0" applyNumberFormat="1" applyFont="1" applyBorder="1" applyAlignment="1">
      <alignment/>
    </xf>
    <xf numFmtId="164" fontId="0" fillId="0" borderId="57" xfId="0" applyNumberFormat="1" applyFont="1" applyBorder="1" applyAlignment="1">
      <alignment/>
    </xf>
    <xf numFmtId="164" fontId="21" fillId="11" borderId="57" xfId="0" applyNumberFormat="1" applyFont="1" applyFill="1" applyBorder="1" applyAlignment="1">
      <alignment/>
    </xf>
    <xf numFmtId="164" fontId="21" fillId="24" borderId="57" xfId="0" applyNumberFormat="1" applyFont="1" applyFill="1" applyBorder="1" applyAlignment="1">
      <alignment/>
    </xf>
    <xf numFmtId="164" fontId="21" fillId="11" borderId="59" xfId="0" applyNumberFormat="1" applyFont="1" applyFill="1" applyBorder="1" applyAlignment="1">
      <alignment/>
    </xf>
    <xf numFmtId="164" fontId="21" fillId="24" borderId="56" xfId="0" applyNumberFormat="1" applyFont="1" applyFill="1" applyBorder="1" applyAlignment="1">
      <alignment/>
    </xf>
    <xf numFmtId="0" fontId="21" fillId="0" borderId="46" xfId="0" applyFont="1" applyFill="1" applyBorder="1" applyAlignment="1">
      <alignment/>
    </xf>
    <xf numFmtId="164" fontId="21" fillId="0" borderId="8" xfId="0" applyNumberFormat="1" applyFont="1" applyFill="1" applyBorder="1" applyAlignment="1">
      <alignment/>
    </xf>
    <xf numFmtId="164" fontId="21" fillId="0" borderId="47" xfId="0" applyNumberFormat="1" applyFont="1" applyBorder="1" applyAlignment="1">
      <alignment/>
    </xf>
    <xf numFmtId="164" fontId="21" fillId="0" borderId="51" xfId="0" applyNumberFormat="1" applyFont="1" applyFill="1" applyBorder="1" applyAlignment="1">
      <alignment/>
    </xf>
    <xf numFmtId="164" fontId="21" fillId="0" borderId="52" xfId="0" applyNumberFormat="1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8" fillId="0" borderId="42" xfId="0" applyFont="1" applyFill="1" applyBorder="1" applyAlignment="1">
      <alignment/>
    </xf>
    <xf numFmtId="164" fontId="30" fillId="0" borderId="42" xfId="0" applyNumberFormat="1" applyFont="1" applyBorder="1" applyAlignment="1">
      <alignment/>
    </xf>
    <xf numFmtId="164" fontId="21" fillId="0" borderId="43" xfId="0" applyNumberFormat="1" applyFont="1" applyBorder="1" applyAlignment="1">
      <alignment/>
    </xf>
    <xf numFmtId="164" fontId="0" fillId="24" borderId="41" xfId="0" applyNumberFormat="1" applyFill="1" applyBorder="1" applyAlignment="1">
      <alignment/>
    </xf>
    <xf numFmtId="164" fontId="0" fillId="0" borderId="60" xfId="0" applyNumberFormat="1" applyBorder="1" applyAlignment="1">
      <alignment/>
    </xf>
    <xf numFmtId="0" fontId="0" fillId="0" borderId="54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0" fillId="24" borderId="56" xfId="0" applyFill="1" applyBorder="1" applyAlignment="1">
      <alignment/>
    </xf>
    <xf numFmtId="164" fontId="21" fillId="24" borderId="50" xfId="0" applyNumberFormat="1" applyFont="1" applyFill="1" applyBorder="1" applyAlignment="1">
      <alignment/>
    </xf>
    <xf numFmtId="0" fontId="0" fillId="24" borderId="53" xfId="0" applyFill="1" applyBorder="1" applyAlignment="1">
      <alignment/>
    </xf>
    <xf numFmtId="0" fontId="28" fillId="0" borderId="49" xfId="0" applyFont="1" applyFill="1" applyBorder="1" applyAlignment="1">
      <alignment/>
    </xf>
    <xf numFmtId="164" fontId="29" fillId="0" borderId="49" xfId="0" applyNumberFormat="1" applyFont="1" applyBorder="1" applyAlignment="1">
      <alignment/>
    </xf>
    <xf numFmtId="164" fontId="21" fillId="0" borderId="58" xfId="0" applyNumberFormat="1" applyFont="1" applyBorder="1" applyAlignment="1">
      <alignment/>
    </xf>
    <xf numFmtId="0" fontId="0" fillId="0" borderId="61" xfId="0" applyFont="1" applyFill="1" applyBorder="1" applyAlignment="1">
      <alignment/>
    </xf>
    <xf numFmtId="0" fontId="28" fillId="0" borderId="8" xfId="0" applyFont="1" applyFill="1" applyBorder="1" applyAlignment="1">
      <alignment/>
    </xf>
    <xf numFmtId="164" fontId="21" fillId="0" borderId="8" xfId="0" applyNumberFormat="1" applyFont="1" applyBorder="1" applyAlignment="1">
      <alignment/>
    </xf>
    <xf numFmtId="0" fontId="0" fillId="0" borderId="61" xfId="0" applyFill="1" applyBorder="1" applyAlignment="1">
      <alignment/>
    </xf>
    <xf numFmtId="0" fontId="21" fillId="0" borderId="5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21" fillId="0" borderId="62" xfId="0" applyFont="1" applyFill="1" applyBorder="1" applyAlignment="1">
      <alignment/>
    </xf>
    <xf numFmtId="164" fontId="0" fillId="0" borderId="62" xfId="0" applyNumberFormat="1" applyFont="1" applyBorder="1" applyAlignment="1">
      <alignment/>
    </xf>
    <xf numFmtId="164" fontId="21" fillId="0" borderId="62" xfId="0" applyNumberFormat="1" applyFont="1" applyBorder="1" applyAlignment="1">
      <alignment/>
    </xf>
    <xf numFmtId="164" fontId="21" fillId="0" borderId="63" xfId="0" applyNumberFormat="1" applyFont="1" applyBorder="1" applyAlignment="1">
      <alignment/>
    </xf>
    <xf numFmtId="164" fontId="21" fillId="24" borderId="53" xfId="0" applyNumberFormat="1" applyFont="1" applyFill="1" applyBorder="1" applyAlignment="1">
      <alignment/>
    </xf>
    <xf numFmtId="164" fontId="21" fillId="0" borderId="64" xfId="0" applyNumberFormat="1" applyFont="1" applyBorder="1" applyAlignment="1">
      <alignment/>
    </xf>
    <xf numFmtId="164" fontId="21" fillId="0" borderId="35" xfId="0" applyNumberFormat="1" applyFont="1" applyBorder="1" applyAlignment="1">
      <alignment/>
    </xf>
    <xf numFmtId="164" fontId="21" fillId="0" borderId="34" xfId="0" applyNumberFormat="1" applyFont="1" applyBorder="1" applyAlignment="1">
      <alignment/>
    </xf>
    <xf numFmtId="164" fontId="30" fillId="0" borderId="8" xfId="0" applyNumberFormat="1" applyFont="1" applyBorder="1" applyAlignment="1">
      <alignment/>
    </xf>
    <xf numFmtId="0" fontId="0" fillId="0" borderId="49" xfId="0" applyFont="1" applyFill="1" applyBorder="1" applyAlignment="1">
      <alignment/>
    </xf>
    <xf numFmtId="164" fontId="21" fillId="24" borderId="62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64" fontId="21" fillId="0" borderId="49" xfId="0" applyNumberFormat="1" applyFont="1" applyFill="1" applyBorder="1" applyAlignment="1">
      <alignment/>
    </xf>
    <xf numFmtId="164" fontId="21" fillId="0" borderId="23" xfId="0" applyNumberFormat="1" applyFont="1" applyBorder="1" applyAlignment="1">
      <alignment/>
    </xf>
    <xf numFmtId="164" fontId="21" fillId="0" borderId="57" xfId="0" applyNumberFormat="1" applyFont="1" applyFill="1" applyBorder="1" applyAlignment="1">
      <alignment/>
    </xf>
    <xf numFmtId="164" fontId="21" fillId="0" borderId="59" xfId="0" applyNumberFormat="1" applyFont="1" applyBorder="1" applyAlignment="1">
      <alignment/>
    </xf>
    <xf numFmtId="164" fontId="0" fillId="24" borderId="57" xfId="0" applyNumberFormat="1" applyFont="1" applyFill="1" applyBorder="1" applyAlignment="1">
      <alignment/>
    </xf>
    <xf numFmtId="0" fontId="21" fillId="0" borderId="49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left" wrapText="1"/>
    </xf>
    <xf numFmtId="0" fontId="21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57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164" fontId="21" fillId="0" borderId="62" xfId="0" applyNumberFormat="1" applyFont="1" applyFill="1" applyBorder="1" applyAlignment="1">
      <alignment/>
    </xf>
    <xf numFmtId="164" fontId="0" fillId="0" borderId="63" xfId="0" applyNumberFormat="1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24" fillId="0" borderId="38" xfId="0" applyFont="1" applyBorder="1" applyAlignment="1">
      <alignment/>
    </xf>
    <xf numFmtId="164" fontId="31" fillId="0" borderId="38" xfId="0" applyNumberFormat="1" applyFont="1" applyBorder="1" applyAlignment="1">
      <alignment/>
    </xf>
    <xf numFmtId="164" fontId="20" fillId="0" borderId="38" xfId="0" applyNumberFormat="1" applyFont="1" applyBorder="1" applyAlignment="1">
      <alignment/>
    </xf>
    <xf numFmtId="164" fontId="31" fillId="24" borderId="38" xfId="0" applyNumberFormat="1" applyFont="1" applyFill="1" applyBorder="1" applyAlignment="1">
      <alignment/>
    </xf>
    <xf numFmtId="164" fontId="31" fillId="24" borderId="37" xfId="0" applyNumberFormat="1" applyFont="1" applyFill="1" applyBorder="1" applyAlignment="1">
      <alignment/>
    </xf>
    <xf numFmtId="164" fontId="31" fillId="25" borderId="40" xfId="0" applyNumberFormat="1" applyFont="1" applyFill="1" applyBorder="1" applyAlignment="1">
      <alignment/>
    </xf>
    <xf numFmtId="164" fontId="31" fillId="25" borderId="6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26" fillId="0" borderId="12" xfId="0" applyFont="1" applyBorder="1" applyAlignment="1">
      <alignment/>
    </xf>
    <xf numFmtId="164" fontId="26" fillId="0" borderId="66" xfId="0" applyNumberFormat="1" applyFont="1" applyBorder="1" applyAlignment="1">
      <alignment/>
    </xf>
    <xf numFmtId="164" fontId="31" fillId="0" borderId="39" xfId="0" applyNumberFormat="1" applyFont="1" applyBorder="1" applyAlignment="1">
      <alignment horizontal="center"/>
    </xf>
    <xf numFmtId="164" fontId="31" fillId="0" borderId="37" xfId="0" applyNumberFormat="1" applyFont="1" applyBorder="1" applyAlignment="1">
      <alignment horizontal="center"/>
    </xf>
    <xf numFmtId="164" fontId="31" fillId="0" borderId="40" xfId="0" applyNumberFormat="1" applyFont="1" applyBorder="1" applyAlignment="1">
      <alignment horizontal="center"/>
    </xf>
    <xf numFmtId="164" fontId="31" fillId="0" borderId="6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7" xfId="0" applyFont="1" applyFill="1" applyBorder="1" applyAlignment="1">
      <alignment/>
    </xf>
    <xf numFmtId="164" fontId="0" fillId="15" borderId="15" xfId="0" applyNumberFormat="1" applyFont="1" applyFill="1" applyBorder="1" applyAlignment="1">
      <alignment/>
    </xf>
    <xf numFmtId="164" fontId="33" fillId="24" borderId="14" xfId="0" applyNumberFormat="1" applyFont="1" applyFill="1" applyBorder="1" applyAlignment="1">
      <alignment/>
    </xf>
    <xf numFmtId="164" fontId="33" fillId="15" borderId="43" xfId="0" applyNumberFormat="1" applyFont="1" applyFill="1" applyBorder="1" applyAlignment="1">
      <alignment/>
    </xf>
    <xf numFmtId="164" fontId="33" fillId="24" borderId="41" xfId="0" applyNumberFormat="1" applyFont="1" applyFill="1" applyBorder="1" applyAlignment="1">
      <alignment/>
    </xf>
    <xf numFmtId="164" fontId="33" fillId="0" borderId="48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8" xfId="0" applyFont="1" applyFill="1" applyBorder="1" applyAlignment="1">
      <alignment wrapText="1"/>
    </xf>
    <xf numFmtId="164" fontId="0" fillId="0" borderId="48" xfId="0" applyNumberFormat="1" applyFont="1" applyBorder="1" applyAlignment="1">
      <alignment/>
    </xf>
    <xf numFmtId="164" fontId="33" fillId="24" borderId="19" xfId="0" applyNumberFormat="1" applyFont="1" applyFill="1" applyBorder="1" applyAlignment="1">
      <alignment/>
    </xf>
    <xf numFmtId="164" fontId="33" fillId="0" borderId="47" xfId="0" applyNumberFormat="1" applyFont="1" applyBorder="1" applyAlignment="1">
      <alignment/>
    </xf>
    <xf numFmtId="164" fontId="33" fillId="24" borderId="46" xfId="0" applyNumberFormat="1" applyFont="1" applyFill="1" applyBorder="1" applyAlignment="1">
      <alignment/>
    </xf>
    <xf numFmtId="164" fontId="33" fillId="0" borderId="45" xfId="0" applyNumberFormat="1" applyFont="1" applyBorder="1" applyAlignment="1">
      <alignment/>
    </xf>
    <xf numFmtId="164" fontId="33" fillId="24" borderId="44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3" fillId="24" borderId="17" xfId="0" applyNumberFormat="1" applyFont="1" applyFill="1" applyBorder="1" applyAlignment="1">
      <alignment/>
    </xf>
    <xf numFmtId="164" fontId="0" fillId="0" borderId="23" xfId="0" applyNumberFormat="1" applyFont="1" applyBorder="1" applyAlignment="1">
      <alignment/>
    </xf>
    <xf numFmtId="164" fontId="33" fillId="0" borderId="58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1" fillId="0" borderId="23" xfId="0" applyFont="1" applyBorder="1" applyAlignment="1">
      <alignment/>
    </xf>
    <xf numFmtId="0" fontId="0" fillId="0" borderId="62" xfId="0" applyFont="1" applyBorder="1" applyAlignment="1">
      <alignment/>
    </xf>
    <xf numFmtId="164" fontId="20" fillId="0" borderId="23" xfId="0" applyNumberFormat="1" applyFont="1" applyBorder="1" applyAlignment="1">
      <alignment/>
    </xf>
    <xf numFmtId="164" fontId="20" fillId="24" borderId="11" xfId="0" applyNumberFormat="1" applyFont="1" applyFill="1" applyBorder="1" applyAlignment="1">
      <alignment/>
    </xf>
    <xf numFmtId="164" fontId="20" fillId="25" borderId="40" xfId="0" applyNumberFormat="1" applyFont="1" applyFill="1" applyBorder="1" applyAlignment="1">
      <alignment/>
    </xf>
    <xf numFmtId="164" fontId="20" fillId="24" borderId="37" xfId="0" applyNumberFormat="1" applyFont="1" applyFill="1" applyBorder="1" applyAlignment="1">
      <alignment/>
    </xf>
    <xf numFmtId="164" fontId="20" fillId="25" borderId="65" xfId="0" applyNumberFormat="1" applyFont="1" applyFill="1" applyBorder="1" applyAlignment="1">
      <alignment/>
    </xf>
    <xf numFmtId="164" fontId="0" fillId="0" borderId="65" xfId="0" applyNumberFormat="1" applyBorder="1" applyAlignment="1">
      <alignment/>
    </xf>
    <xf numFmtId="0" fontId="34" fillId="0" borderId="0" xfId="0" applyFont="1" applyAlignment="1">
      <alignment/>
    </xf>
    <xf numFmtId="0" fontId="0" fillId="0" borderId="26" xfId="0" applyBorder="1" applyAlignment="1">
      <alignment/>
    </xf>
    <xf numFmtId="0" fontId="0" fillId="24" borderId="68" xfId="0" applyFill="1" applyBorder="1" applyAlignment="1">
      <alignment/>
    </xf>
    <xf numFmtId="0" fontId="0" fillId="24" borderId="37" xfId="0" applyFill="1" applyBorder="1" applyAlignment="1">
      <alignment/>
    </xf>
    <xf numFmtId="164" fontId="21" fillId="11" borderId="45" xfId="0" applyNumberFormat="1" applyFont="1" applyFill="1" applyBorder="1" applyAlignment="1">
      <alignment/>
    </xf>
    <xf numFmtId="164" fontId="21" fillId="0" borderId="45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164" fontId="21" fillId="0" borderId="48" xfId="0" applyNumberFormat="1" applyFont="1" applyBorder="1" applyAlignment="1">
      <alignment/>
    </xf>
    <xf numFmtId="164" fontId="21" fillId="0" borderId="20" xfId="0" applyNumberFormat="1" applyFont="1" applyBorder="1" applyAlignment="1">
      <alignment/>
    </xf>
    <xf numFmtId="164" fontId="0" fillId="24" borderId="68" xfId="0" applyNumberFormat="1" applyFill="1" applyBorder="1" applyAlignment="1">
      <alignment/>
    </xf>
    <xf numFmtId="0" fontId="0" fillId="0" borderId="17" xfId="0" applyFont="1" applyBorder="1" applyAlignment="1">
      <alignment/>
    </xf>
    <xf numFmtId="164" fontId="25" fillId="0" borderId="18" xfId="0" applyNumberFormat="1" applyFont="1" applyBorder="1" applyAlignment="1">
      <alignment/>
    </xf>
    <xf numFmtId="0" fontId="0" fillId="0" borderId="8" xfId="0" applyFont="1" applyFill="1" applyBorder="1" applyAlignment="1">
      <alignment horizontal="right"/>
    </xf>
    <xf numFmtId="0" fontId="21" fillId="0" borderId="51" xfId="0" applyFont="1" applyFill="1" applyBorder="1" applyAlignment="1">
      <alignment horizontal="right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64" fontId="24" fillId="0" borderId="24" xfId="0" applyNumberFormat="1" applyFont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64" fontId="24" fillId="0" borderId="21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24" borderId="44" xfId="0" applyFont="1" applyFill="1" applyBorder="1" applyAlignment="1">
      <alignment/>
    </xf>
    <xf numFmtId="0" fontId="35" fillId="0" borderId="69" xfId="0" applyFont="1" applyFill="1" applyBorder="1" applyAlignment="1">
      <alignment horizontal="left" vertical="center"/>
    </xf>
    <xf numFmtId="0" fontId="35" fillId="0" borderId="69" xfId="0" applyFont="1" applyFill="1" applyBorder="1" applyAlignment="1">
      <alignment horizontal="left" vertical="center" wrapText="1"/>
    </xf>
    <xf numFmtId="164" fontId="33" fillId="15" borderId="48" xfId="0" applyNumberFormat="1" applyFont="1" applyFill="1" applyBorder="1" applyAlignment="1">
      <alignment/>
    </xf>
    <xf numFmtId="164" fontId="0" fillId="15" borderId="26" xfId="0" applyNumberFormat="1" applyFill="1" applyBorder="1" applyAlignment="1">
      <alignment/>
    </xf>
    <xf numFmtId="164" fontId="0" fillId="0" borderId="48" xfId="0" applyNumberFormat="1" applyFill="1" applyBorder="1" applyAlignment="1">
      <alignment/>
    </xf>
    <xf numFmtId="164" fontId="0" fillId="4" borderId="45" xfId="0" applyNumberFormat="1" applyFill="1" applyBorder="1" applyAlignment="1">
      <alignment/>
    </xf>
    <xf numFmtId="0" fontId="21" fillId="0" borderId="60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23" xfId="0" applyFont="1" applyBorder="1" applyAlignment="1">
      <alignment/>
    </xf>
    <xf numFmtId="0" fontId="35" fillId="0" borderId="70" xfId="0" applyFont="1" applyFill="1" applyBorder="1" applyAlignment="1">
      <alignment horizontal="left" vertical="center"/>
    </xf>
    <xf numFmtId="0" fontId="35" fillId="0" borderId="70" xfId="0" applyFont="1" applyFill="1" applyBorder="1" applyAlignment="1">
      <alignment horizontal="left" vertical="center" wrapText="1"/>
    </xf>
    <xf numFmtId="4" fontId="28" fillId="0" borderId="49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28" fillId="0" borderId="57" xfId="0" applyNumberFormat="1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57" xfId="0" applyNumberFormat="1" applyFont="1" applyBorder="1" applyAlignment="1">
      <alignment/>
    </xf>
    <xf numFmtId="4" fontId="18" fillId="0" borderId="49" xfId="0" applyNumberFormat="1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64" fontId="21" fillId="11" borderId="73" xfId="0" applyNumberFormat="1" applyFont="1" applyFill="1" applyBorder="1" applyAlignment="1">
      <alignment/>
    </xf>
    <xf numFmtId="164" fontId="21" fillId="0" borderId="73" xfId="0" applyNumberFormat="1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3" xfId="0" applyBorder="1" applyAlignment="1">
      <alignment/>
    </xf>
    <xf numFmtId="164" fontId="21" fillId="0" borderId="74" xfId="0" applyNumberFormat="1" applyFont="1" applyBorder="1" applyAlignment="1">
      <alignment/>
    </xf>
    <xf numFmtId="164" fontId="0" fillId="0" borderId="71" xfId="0" applyNumberFormat="1" applyBorder="1" applyAlignment="1">
      <alignment/>
    </xf>
    <xf numFmtId="164" fontId="0" fillId="0" borderId="72" xfId="0" applyNumberFormat="1" applyBorder="1" applyAlignment="1">
      <alignment/>
    </xf>
    <xf numFmtId="164" fontId="21" fillId="0" borderId="73" xfId="0" applyNumberFormat="1" applyFont="1" applyFill="1" applyBorder="1" applyAlignment="1">
      <alignment/>
    </xf>
    <xf numFmtId="164" fontId="21" fillId="0" borderId="72" xfId="0" applyNumberFormat="1" applyFont="1" applyFill="1" applyBorder="1" applyAlignment="1">
      <alignment/>
    </xf>
    <xf numFmtId="164" fontId="0" fillId="0" borderId="72" xfId="0" applyNumberFormat="1" applyFill="1" applyBorder="1" applyAlignment="1">
      <alignment/>
    </xf>
    <xf numFmtId="164" fontId="21" fillId="4" borderId="73" xfId="0" applyNumberFormat="1" applyFont="1" applyFill="1" applyBorder="1" applyAlignment="1">
      <alignment/>
    </xf>
    <xf numFmtId="0" fontId="0" fillId="0" borderId="76" xfId="0" applyBorder="1" applyAlignment="1">
      <alignment/>
    </xf>
    <xf numFmtId="164" fontId="31" fillId="25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164" fontId="0" fillId="24" borderId="78" xfId="0" applyNumberFormat="1" applyFont="1" applyFill="1" applyBorder="1" applyAlignment="1">
      <alignment/>
    </xf>
    <xf numFmtId="164" fontId="0" fillId="24" borderId="61" xfId="0" applyNumberFormat="1" applyFont="1" applyFill="1" applyBorder="1" applyAlignment="1">
      <alignment/>
    </xf>
    <xf numFmtId="164" fontId="0" fillId="24" borderId="79" xfId="0" applyNumberFormat="1" applyFont="1" applyFill="1" applyBorder="1" applyAlignment="1">
      <alignment/>
    </xf>
    <xf numFmtId="164" fontId="0" fillId="24" borderId="80" xfId="0" applyNumberFormat="1" applyFont="1" applyFill="1" applyBorder="1" applyAlignment="1">
      <alignment/>
    </xf>
    <xf numFmtId="164" fontId="0" fillId="24" borderId="81" xfId="0" applyNumberFormat="1" applyFont="1" applyFill="1" applyBorder="1" applyAlignment="1">
      <alignment/>
    </xf>
    <xf numFmtId="164" fontId="0" fillId="24" borderId="82" xfId="0" applyNumberFormat="1" applyFont="1" applyFill="1" applyBorder="1" applyAlignment="1">
      <alignment/>
    </xf>
    <xf numFmtId="164" fontId="0" fillId="24" borderId="83" xfId="0" applyNumberFormat="1" applyFont="1" applyFill="1" applyBorder="1" applyAlignment="1">
      <alignment/>
    </xf>
    <xf numFmtId="164" fontId="31" fillId="24" borderId="66" xfId="0" applyNumberFormat="1" applyFont="1" applyFill="1" applyBorder="1" applyAlignment="1">
      <alignment/>
    </xf>
    <xf numFmtId="164" fontId="0" fillId="0" borderId="75" xfId="0" applyNumberFormat="1" applyFont="1" applyBorder="1" applyAlignment="1">
      <alignment/>
    </xf>
    <xf numFmtId="164" fontId="0" fillId="0" borderId="72" xfId="0" applyNumberFormat="1" applyFont="1" applyBorder="1" applyAlignment="1">
      <alignment/>
    </xf>
    <xf numFmtId="164" fontId="21" fillId="11" borderId="72" xfId="0" applyNumberFormat="1" applyFont="1" applyFill="1" applyBorder="1" applyAlignment="1">
      <alignment/>
    </xf>
    <xf numFmtId="164" fontId="0" fillId="0" borderId="73" xfId="0" applyNumberFormat="1" applyFont="1" applyBorder="1" applyAlignment="1">
      <alignment/>
    </xf>
    <xf numFmtId="164" fontId="21" fillId="0" borderId="84" xfId="0" applyNumberFormat="1" applyFont="1" applyBorder="1" applyAlignment="1">
      <alignment/>
    </xf>
    <xf numFmtId="164" fontId="0" fillId="0" borderId="77" xfId="0" applyNumberFormat="1" applyFont="1" applyBorder="1" applyAlignment="1">
      <alignment/>
    </xf>
    <xf numFmtId="164" fontId="0" fillId="0" borderId="84" xfId="0" applyNumberFormat="1" applyFont="1" applyBorder="1" applyAlignment="1">
      <alignment/>
    </xf>
    <xf numFmtId="164" fontId="21" fillId="11" borderId="85" xfId="0" applyNumberFormat="1" applyFont="1" applyFill="1" applyBorder="1" applyAlignment="1">
      <alignment/>
    </xf>
    <xf numFmtId="164" fontId="21" fillId="0" borderId="85" xfId="0" applyNumberFormat="1" applyFont="1" applyBorder="1" applyAlignment="1">
      <alignment/>
    </xf>
    <xf numFmtId="164" fontId="21" fillId="0" borderId="72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64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86" xfId="0" applyFont="1" applyBorder="1" applyAlignment="1">
      <alignment/>
    </xf>
    <xf numFmtId="164" fontId="21" fillId="4" borderId="64" xfId="0" applyNumberFormat="1" applyFont="1" applyFill="1" applyBorder="1" applyAlignment="1">
      <alignment/>
    </xf>
    <xf numFmtId="164" fontId="21" fillId="24" borderId="37" xfId="0" applyNumberFormat="1" applyFont="1" applyFill="1" applyBorder="1" applyAlignment="1">
      <alignment/>
    </xf>
    <xf numFmtId="164" fontId="21" fillId="25" borderId="65" xfId="0" applyNumberFormat="1" applyFont="1" applyFill="1" applyBorder="1" applyAlignment="1">
      <alignment/>
    </xf>
    <xf numFmtId="0" fontId="0" fillId="24" borderId="61" xfId="0" applyFill="1" applyBorder="1" applyAlignment="1">
      <alignment/>
    </xf>
    <xf numFmtId="0" fontId="0" fillId="24" borderId="79" xfId="0" applyFill="1" applyBorder="1" applyAlignment="1">
      <alignment/>
    </xf>
    <xf numFmtId="0" fontId="0" fillId="24" borderId="83" xfId="0" applyFill="1" applyBorder="1" applyAlignment="1">
      <alignment/>
    </xf>
    <xf numFmtId="0" fontId="0" fillId="24" borderId="87" xfId="0" applyFill="1" applyBorder="1" applyAlignment="1">
      <alignment/>
    </xf>
    <xf numFmtId="0" fontId="0" fillId="24" borderId="80" xfId="0" applyFill="1" applyBorder="1" applyAlignment="1">
      <alignment/>
    </xf>
    <xf numFmtId="164" fontId="0" fillId="24" borderId="79" xfId="0" applyNumberFormat="1" applyFill="1" applyBorder="1" applyAlignment="1">
      <alignment/>
    </xf>
    <xf numFmtId="0" fontId="0" fillId="24" borderId="88" xfId="0" applyFill="1" applyBorder="1" applyAlignment="1">
      <alignment/>
    </xf>
    <xf numFmtId="0" fontId="0" fillId="24" borderId="89" xfId="0" applyFill="1" applyBorder="1" applyAlignment="1">
      <alignment/>
    </xf>
    <xf numFmtId="0" fontId="0" fillId="24" borderId="90" xfId="0" applyFill="1" applyBorder="1" applyAlignment="1">
      <alignment/>
    </xf>
    <xf numFmtId="0" fontId="0" fillId="24" borderId="91" xfId="0" applyFill="1" applyBorder="1" applyAlignment="1">
      <alignment/>
    </xf>
    <xf numFmtId="0" fontId="0" fillId="24" borderId="92" xfId="0" applyFill="1" applyBorder="1" applyAlignment="1">
      <alignment/>
    </xf>
    <xf numFmtId="0" fontId="21" fillId="24" borderId="89" xfId="0" applyFont="1" applyFill="1" applyBorder="1" applyAlignment="1">
      <alignment/>
    </xf>
    <xf numFmtId="0" fontId="21" fillId="24" borderId="90" xfId="0" applyFont="1" applyFill="1" applyBorder="1" applyAlignment="1">
      <alignment/>
    </xf>
    <xf numFmtId="0" fontId="21" fillId="24" borderId="92" xfId="0" applyFont="1" applyFill="1" applyBorder="1" applyAlignment="1">
      <alignment/>
    </xf>
    <xf numFmtId="0" fontId="21" fillId="24" borderId="88" xfId="0" applyFont="1" applyFill="1" applyBorder="1" applyAlignment="1">
      <alignment/>
    </xf>
    <xf numFmtId="164" fontId="0" fillId="24" borderId="92" xfId="0" applyNumberFormat="1" applyFill="1" applyBorder="1" applyAlignment="1">
      <alignment/>
    </xf>
    <xf numFmtId="164" fontId="0" fillId="24" borderId="89" xfId="0" applyNumberFormat="1" applyFill="1" applyBorder="1" applyAlignment="1">
      <alignment/>
    </xf>
    <xf numFmtId="164" fontId="21" fillId="24" borderId="88" xfId="0" applyNumberFormat="1" applyFont="1" applyFill="1" applyBorder="1" applyAlignment="1">
      <alignment/>
    </xf>
    <xf numFmtId="164" fontId="21" fillId="24" borderId="90" xfId="0" applyNumberFormat="1" applyFont="1" applyFill="1" applyBorder="1" applyAlignment="1">
      <alignment/>
    </xf>
    <xf numFmtId="0" fontId="0" fillId="24" borderId="93" xfId="0" applyFill="1" applyBorder="1" applyAlignment="1">
      <alignment/>
    </xf>
    <xf numFmtId="164" fontId="31" fillId="24" borderId="94" xfId="0" applyNumberFormat="1" applyFont="1" applyFill="1" applyBorder="1" applyAlignment="1">
      <alignment/>
    </xf>
    <xf numFmtId="0" fontId="0" fillId="0" borderId="9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0" fillId="24" borderId="61" xfId="0" applyNumberFormat="1" applyFill="1" applyBorder="1" applyAlignment="1">
      <alignment/>
    </xf>
    <xf numFmtId="164" fontId="21" fillId="24" borderId="96" xfId="0" applyNumberFormat="1" applyFont="1" applyFill="1" applyBorder="1" applyAlignment="1">
      <alignment/>
    </xf>
    <xf numFmtId="164" fontId="0" fillId="24" borderId="88" xfId="0" applyNumberFormat="1" applyFill="1" applyBorder="1" applyAlignment="1">
      <alignment/>
    </xf>
    <xf numFmtId="164" fontId="0" fillId="24" borderId="90" xfId="0" applyNumberFormat="1" applyFill="1" applyBorder="1" applyAlignment="1">
      <alignment/>
    </xf>
    <xf numFmtId="164" fontId="0" fillId="24" borderId="91" xfId="0" applyNumberFormat="1" applyFill="1" applyBorder="1" applyAlignment="1">
      <alignment/>
    </xf>
    <xf numFmtId="164" fontId="0" fillId="24" borderId="96" xfId="0" applyNumberFormat="1" applyFill="1" applyBorder="1" applyAlignment="1">
      <alignment/>
    </xf>
    <xf numFmtId="164" fontId="0" fillId="24" borderId="89" xfId="0" applyNumberFormat="1" applyFont="1" applyFill="1" applyBorder="1" applyAlignment="1">
      <alignment/>
    </xf>
    <xf numFmtId="164" fontId="21" fillId="0" borderId="47" xfId="0" applyNumberFormat="1" applyFont="1" applyFill="1" applyBorder="1" applyAlignment="1">
      <alignment/>
    </xf>
    <xf numFmtId="164" fontId="21" fillId="24" borderId="89" xfId="0" applyNumberFormat="1" applyFont="1" applyFill="1" applyBorder="1" applyAlignment="1">
      <alignment/>
    </xf>
    <xf numFmtId="164" fontId="0" fillId="0" borderId="49" xfId="0" applyNumberFormat="1" applyFont="1" applyFill="1" applyBorder="1" applyAlignment="1">
      <alignment/>
    </xf>
    <xf numFmtId="164" fontId="21" fillId="0" borderId="58" xfId="0" applyNumberFormat="1" applyFont="1" applyFill="1" applyBorder="1" applyAlignment="1">
      <alignment/>
    </xf>
    <xf numFmtId="164" fontId="21" fillId="0" borderId="45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164" fontId="0" fillId="0" borderId="71" xfId="0" applyNumberForma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164" fontId="21" fillId="0" borderId="84" xfId="0" applyNumberFormat="1" applyFont="1" applyFill="1" applyBorder="1" applyAlignment="1">
      <alignment/>
    </xf>
    <xf numFmtId="164" fontId="21" fillId="0" borderId="63" xfId="0" applyNumberFormat="1" applyFont="1" applyFill="1" applyBorder="1" applyAlignment="1">
      <alignment/>
    </xf>
    <xf numFmtId="164" fontId="21" fillId="0" borderId="64" xfId="0" applyNumberFormat="1" applyFont="1" applyFill="1" applyBorder="1" applyAlignment="1">
      <alignment/>
    </xf>
    <xf numFmtId="164" fontId="21" fillId="0" borderId="74" xfId="0" applyNumberFormat="1" applyFont="1" applyFill="1" applyBorder="1" applyAlignment="1">
      <alignment/>
    </xf>
    <xf numFmtId="0" fontId="21" fillId="0" borderId="26" xfId="0" applyFont="1" applyFill="1" applyBorder="1" applyAlignment="1">
      <alignment/>
    </xf>
    <xf numFmtId="164" fontId="21" fillId="0" borderId="85" xfId="0" applyNumberFormat="1" applyFont="1" applyFill="1" applyBorder="1" applyAlignment="1">
      <alignment/>
    </xf>
    <xf numFmtId="0" fontId="21" fillId="24" borderId="96" xfId="0" applyFont="1" applyFill="1" applyBorder="1" applyAlignment="1">
      <alignment/>
    </xf>
    <xf numFmtId="164" fontId="21" fillId="24" borderId="92" xfId="0" applyNumberFormat="1" applyFont="1" applyFill="1" applyBorder="1" applyAlignment="1">
      <alignment/>
    </xf>
    <xf numFmtId="164" fontId="25" fillId="0" borderId="16" xfId="0" applyNumberFormat="1" applyFont="1" applyBorder="1" applyAlignment="1">
      <alignment/>
    </xf>
    <xf numFmtId="0" fontId="28" fillId="0" borderId="54" xfId="0" applyFont="1" applyBorder="1" applyAlignment="1">
      <alignment wrapText="1"/>
    </xf>
    <xf numFmtId="0" fontId="0" fillId="0" borderId="20" xfId="0" applyFont="1" applyBorder="1" applyAlignment="1">
      <alignment horizontal="left" vertical="center"/>
    </xf>
    <xf numFmtId="164" fontId="36" fillId="0" borderId="70" xfId="0" applyNumberFormat="1" applyFont="1" applyFill="1" applyBorder="1" applyAlignment="1">
      <alignment horizontal="left" vertical="center"/>
    </xf>
    <xf numFmtId="164" fontId="37" fillId="0" borderId="8" xfId="0" applyNumberFormat="1" applyFont="1" applyFill="1" applyBorder="1" applyAlignment="1">
      <alignment/>
    </xf>
    <xf numFmtId="164" fontId="28" fillId="0" borderId="49" xfId="0" applyNumberFormat="1" applyFont="1" applyFill="1" applyBorder="1" applyAlignment="1">
      <alignment horizontal="left" wrapText="1"/>
    </xf>
    <xf numFmtId="164" fontId="28" fillId="0" borderId="49" xfId="0" applyNumberFormat="1" applyFont="1" applyFill="1" applyBorder="1" applyAlignment="1">
      <alignment/>
    </xf>
    <xf numFmtId="164" fontId="28" fillId="0" borderId="8" xfId="0" applyNumberFormat="1" applyFont="1" applyFill="1" applyBorder="1" applyAlignment="1">
      <alignment/>
    </xf>
    <xf numFmtId="164" fontId="35" fillId="0" borderId="70" xfId="0" applyNumberFormat="1" applyFont="1" applyFill="1" applyBorder="1" applyAlignment="1">
      <alignment horizontal="left" vertical="center"/>
    </xf>
    <xf numFmtId="164" fontId="0" fillId="0" borderId="8" xfId="0" applyNumberFormat="1" applyFont="1" applyFill="1" applyBorder="1" applyAlignment="1">
      <alignment horizontal="left" wrapText="1"/>
    </xf>
    <xf numFmtId="164" fontId="0" fillId="0" borderId="57" xfId="0" applyNumberFormat="1" applyFont="1" applyFill="1" applyBorder="1" applyAlignment="1">
      <alignment horizontal="left"/>
    </xf>
    <xf numFmtId="164" fontId="37" fillId="0" borderId="49" xfId="0" applyNumberFormat="1" applyFont="1" applyFill="1" applyBorder="1" applyAlignment="1">
      <alignment/>
    </xf>
    <xf numFmtId="164" fontId="0" fillId="0" borderId="62" xfId="0" applyNumberFormat="1" applyFont="1" applyFill="1" applyBorder="1" applyAlignment="1">
      <alignment/>
    </xf>
    <xf numFmtId="164" fontId="34" fillId="0" borderId="0" xfId="0" applyNumberFormat="1" applyFont="1" applyAlignment="1">
      <alignment/>
    </xf>
    <xf numFmtId="164" fontId="37" fillId="0" borderId="51" xfId="0" applyNumberFormat="1" applyFont="1" applyFill="1" applyBorder="1" applyAlignment="1">
      <alignment/>
    </xf>
    <xf numFmtId="164" fontId="38" fillId="0" borderId="8" xfId="0" applyNumberFormat="1" applyFont="1" applyFill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164" fontId="21" fillId="11" borderId="98" xfId="0" applyNumberFormat="1" applyFont="1" applyFill="1" applyBorder="1" applyAlignment="1">
      <alignment/>
    </xf>
    <xf numFmtId="164" fontId="21" fillId="0" borderId="100" xfId="0" applyNumberFormat="1" applyFont="1" applyBorder="1" applyAlignment="1">
      <alignment/>
    </xf>
    <xf numFmtId="164" fontId="21" fillId="11" borderId="100" xfId="0" applyNumberFormat="1" applyFont="1" applyFill="1" applyBorder="1" applyAlignment="1">
      <alignment/>
    </xf>
    <xf numFmtId="164" fontId="21" fillId="0" borderId="99" xfId="0" applyNumberFormat="1" applyFont="1" applyBorder="1" applyAlignment="1">
      <alignment/>
    </xf>
    <xf numFmtId="0" fontId="21" fillId="0" borderId="98" xfId="0" applyFont="1" applyBorder="1" applyAlignment="1">
      <alignment/>
    </xf>
    <xf numFmtId="0" fontId="21" fillId="0" borderId="100" xfId="0" applyFont="1" applyBorder="1" applyAlignment="1">
      <alignment/>
    </xf>
    <xf numFmtId="0" fontId="21" fillId="0" borderId="101" xfId="0" applyFont="1" applyBorder="1" applyAlignment="1">
      <alignment/>
    </xf>
    <xf numFmtId="164" fontId="21" fillId="0" borderId="98" xfId="0" applyNumberFormat="1" applyFont="1" applyBorder="1" applyAlignment="1">
      <alignment/>
    </xf>
    <xf numFmtId="0" fontId="0" fillId="24" borderId="102" xfId="0" applyFill="1" applyBorder="1" applyAlignment="1">
      <alignment/>
    </xf>
    <xf numFmtId="0" fontId="21" fillId="0" borderId="103" xfId="0" applyFont="1" applyBorder="1" applyAlignment="1">
      <alignment/>
    </xf>
    <xf numFmtId="164" fontId="21" fillId="0" borderId="101" xfId="0" applyNumberFormat="1" applyFont="1" applyBorder="1" applyAlignment="1">
      <alignment/>
    </xf>
    <xf numFmtId="0" fontId="21" fillId="0" borderId="72" xfId="0" applyFont="1" applyBorder="1" applyAlignment="1">
      <alignment/>
    </xf>
    <xf numFmtId="4" fontId="31" fillId="24" borderId="13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24" borderId="68" xfId="0" applyNumberFormat="1" applyFont="1" applyFill="1" applyBorder="1" applyAlignment="1">
      <alignment/>
    </xf>
    <xf numFmtId="0" fontId="21" fillId="0" borderId="2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25" fillId="0" borderId="24" xfId="0" applyNumberFormat="1" applyFont="1" applyBorder="1" applyAlignment="1">
      <alignment/>
    </xf>
    <xf numFmtId="164" fontId="31" fillId="25" borderId="104" xfId="0" applyNumberFormat="1" applyFont="1" applyFill="1" applyBorder="1" applyAlignment="1">
      <alignment/>
    </xf>
    <xf numFmtId="164" fontId="0" fillId="0" borderId="26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4" fontId="25" fillId="0" borderId="13" xfId="0" applyNumberFormat="1" applyFont="1" applyBorder="1" applyAlignment="1">
      <alignment/>
    </xf>
    <xf numFmtId="0" fontId="0" fillId="26" borderId="92" xfId="0" applyFill="1" applyBorder="1" applyAlignment="1">
      <alignment/>
    </xf>
    <xf numFmtId="0" fontId="0" fillId="26" borderId="89" xfId="0" applyFill="1" applyBorder="1" applyAlignment="1">
      <alignment/>
    </xf>
    <xf numFmtId="0" fontId="0" fillId="26" borderId="88" xfId="0" applyFill="1" applyBorder="1" applyAlignment="1">
      <alignment/>
    </xf>
    <xf numFmtId="0" fontId="0" fillId="26" borderId="90" xfId="0" applyFill="1" applyBorder="1" applyAlignment="1">
      <alignment/>
    </xf>
    <xf numFmtId="0" fontId="0" fillId="26" borderId="96" xfId="0" applyFill="1" applyBorder="1" applyAlignment="1">
      <alignment/>
    </xf>
    <xf numFmtId="164" fontId="0" fillId="26" borderId="89" xfId="0" applyNumberFormat="1" applyFill="1" applyBorder="1" applyAlignment="1">
      <alignment/>
    </xf>
    <xf numFmtId="0" fontId="0" fillId="26" borderId="93" xfId="0" applyFill="1" applyBorder="1" applyAlignment="1">
      <alignment/>
    </xf>
    <xf numFmtId="164" fontId="0" fillId="26" borderId="88" xfId="0" applyNumberFormat="1" applyFill="1" applyBorder="1" applyAlignment="1">
      <alignment/>
    </xf>
    <xf numFmtId="164" fontId="0" fillId="26" borderId="96" xfId="0" applyNumberFormat="1" applyFill="1" applyBorder="1" applyAlignment="1">
      <alignment/>
    </xf>
    <xf numFmtId="164" fontId="0" fillId="26" borderId="93" xfId="0" applyNumberFormat="1" applyFill="1" applyBorder="1" applyAlignment="1">
      <alignment/>
    </xf>
    <xf numFmtId="164" fontId="0" fillId="26" borderId="91" xfId="0" applyNumberFormat="1" applyFill="1" applyBorder="1" applyAlignment="1">
      <alignment/>
    </xf>
    <xf numFmtId="164" fontId="0" fillId="26" borderId="68" xfId="0" applyNumberFormat="1" applyFill="1" applyBorder="1" applyAlignment="1">
      <alignment/>
    </xf>
    <xf numFmtId="164" fontId="0" fillId="26" borderId="46" xfId="0" applyNumberFormat="1" applyFill="1" applyBorder="1" applyAlignment="1">
      <alignment/>
    </xf>
    <xf numFmtId="164" fontId="0" fillId="26" borderId="53" xfId="0" applyNumberFormat="1" applyFill="1" applyBorder="1" applyAlignment="1">
      <alignment/>
    </xf>
    <xf numFmtId="0" fontId="0" fillId="0" borderId="25" xfId="0" applyBorder="1" applyAlignment="1">
      <alignment/>
    </xf>
    <xf numFmtId="164" fontId="21" fillId="27" borderId="0" xfId="0" applyNumberFormat="1" applyFont="1" applyFill="1" applyBorder="1" applyAlignment="1">
      <alignment/>
    </xf>
    <xf numFmtId="164" fontId="21" fillId="27" borderId="20" xfId="0" applyNumberFormat="1" applyFont="1" applyFill="1" applyBorder="1" applyAlignment="1">
      <alignment/>
    </xf>
    <xf numFmtId="0" fontId="0" fillId="0" borderId="105" xfId="0" applyBorder="1" applyAlignment="1">
      <alignment/>
    </xf>
    <xf numFmtId="164" fontId="31" fillId="26" borderId="94" xfId="0" applyNumberFormat="1" applyFont="1" applyFill="1" applyBorder="1" applyAlignment="1">
      <alignment/>
    </xf>
    <xf numFmtId="164" fontId="0" fillId="26" borderId="44" xfId="0" applyNumberFormat="1" applyFill="1" applyBorder="1" applyAlignment="1">
      <alignment/>
    </xf>
    <xf numFmtId="164" fontId="0" fillId="26" borderId="46" xfId="0" applyNumberFormat="1" applyFont="1" applyFill="1" applyBorder="1" applyAlignment="1">
      <alignment/>
    </xf>
    <xf numFmtId="164" fontId="21" fillId="26" borderId="53" xfId="0" applyNumberFormat="1" applyFont="1" applyFill="1" applyBorder="1" applyAlignment="1">
      <alignment/>
    </xf>
    <xf numFmtId="164" fontId="0" fillId="26" borderId="37" xfId="0" applyNumberFormat="1" applyFill="1" applyBorder="1" applyAlignment="1">
      <alignment/>
    </xf>
    <xf numFmtId="164" fontId="21" fillId="27" borderId="45" xfId="0" applyNumberFormat="1" applyFont="1" applyFill="1" applyBorder="1" applyAlignment="1">
      <alignment/>
    </xf>
    <xf numFmtId="164" fontId="21" fillId="0" borderId="26" xfId="0" applyNumberFormat="1" applyFont="1" applyBorder="1" applyAlignment="1">
      <alignment/>
    </xf>
    <xf numFmtId="164" fontId="21" fillId="27" borderId="58" xfId="0" applyNumberFormat="1" applyFont="1" applyFill="1" applyBorder="1" applyAlignment="1">
      <alignment/>
    </xf>
    <xf numFmtId="164" fontId="21" fillId="26" borderId="50" xfId="0" applyNumberFormat="1" applyFont="1" applyFill="1" applyBorder="1" applyAlignment="1">
      <alignment/>
    </xf>
    <xf numFmtId="164" fontId="31" fillId="26" borderId="53" xfId="0" applyNumberFormat="1" applyFont="1" applyFill="1" applyBorder="1" applyAlignment="1">
      <alignment/>
    </xf>
    <xf numFmtId="164" fontId="21" fillId="26" borderId="44" xfId="0" applyNumberFormat="1" applyFont="1" applyFill="1" applyBorder="1" applyAlignment="1">
      <alignment/>
    </xf>
    <xf numFmtId="164" fontId="21" fillId="28" borderId="99" xfId="0" applyNumberFormat="1" applyFont="1" applyFill="1" applyBorder="1" applyAlignment="1">
      <alignment/>
    </xf>
    <xf numFmtId="164" fontId="21" fillId="28" borderId="45" xfId="0" applyNumberFormat="1" applyFont="1" applyFill="1" applyBorder="1" applyAlignment="1">
      <alignment/>
    </xf>
    <xf numFmtId="164" fontId="0" fillId="27" borderId="26" xfId="0" applyNumberFormat="1" applyFill="1" applyBorder="1" applyAlignment="1">
      <alignment/>
    </xf>
    <xf numFmtId="164" fontId="21" fillId="29" borderId="65" xfId="0" applyNumberFormat="1" applyFont="1" applyFill="1" applyBorder="1" applyAlignment="1">
      <alignment/>
    </xf>
    <xf numFmtId="164" fontId="21" fillId="26" borderId="37" xfId="0" applyNumberFormat="1" applyFont="1" applyFill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21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6" xfId="0" applyNumberFormat="1" applyBorder="1" applyAlignment="1">
      <alignment vertical="top" wrapText="1"/>
    </xf>
    <xf numFmtId="0" fontId="0" fillId="0" borderId="107" xfId="0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107" xfId="0" applyBorder="1" applyAlignment="1">
      <alignment horizontal="center" vertical="top" wrapText="1"/>
    </xf>
    <xf numFmtId="0" fontId="0" fillId="0" borderId="108" xfId="0" applyBorder="1" applyAlignment="1">
      <alignment horizontal="center" vertical="top" wrapText="1"/>
    </xf>
    <xf numFmtId="164" fontId="0" fillId="28" borderId="64" xfId="0" applyNumberFormat="1" applyFill="1" applyBorder="1" applyAlignment="1">
      <alignment/>
    </xf>
    <xf numFmtId="0" fontId="0" fillId="24" borderId="78" xfId="0" applyFill="1" applyBorder="1" applyAlignment="1">
      <alignment/>
    </xf>
    <xf numFmtId="0" fontId="21" fillId="0" borderId="109" xfId="0" applyFont="1" applyBorder="1" applyAlignment="1">
      <alignment/>
    </xf>
    <xf numFmtId="0" fontId="0" fillId="26" borderId="110" xfId="0" applyFill="1" applyBorder="1" applyAlignment="1">
      <alignment/>
    </xf>
    <xf numFmtId="164" fontId="0" fillId="26" borderId="41" xfId="0" applyNumberFormat="1" applyFill="1" applyBorder="1" applyAlignment="1">
      <alignment/>
    </xf>
    <xf numFmtId="164" fontId="21" fillId="0" borderId="60" xfId="0" applyNumberFormat="1" applyFont="1" applyBorder="1" applyAlignment="1">
      <alignment/>
    </xf>
    <xf numFmtId="164" fontId="0" fillId="26" borderId="50" xfId="0" applyNumberFormat="1" applyFill="1" applyBorder="1" applyAlignment="1">
      <alignment/>
    </xf>
    <xf numFmtId="0" fontId="35" fillId="0" borderId="111" xfId="0" applyFont="1" applyFill="1" applyBorder="1" applyAlignment="1">
      <alignment horizontal="left" vertical="center"/>
    </xf>
    <xf numFmtId="164" fontId="21" fillId="0" borderId="42" xfId="0" applyNumberFormat="1" applyFont="1" applyFill="1" applyBorder="1" applyAlignment="1">
      <alignment/>
    </xf>
    <xf numFmtId="164" fontId="21" fillId="24" borderId="42" xfId="0" applyNumberFormat="1" applyFont="1" applyFill="1" applyBorder="1" applyAlignment="1">
      <alignment/>
    </xf>
    <xf numFmtId="164" fontId="21" fillId="0" borderId="75" xfId="0" applyNumberFormat="1" applyFont="1" applyBorder="1" applyAlignment="1">
      <alignment/>
    </xf>
    <xf numFmtId="164" fontId="0" fillId="0" borderId="75" xfId="0" applyNumberFormat="1" applyBorder="1" applyAlignment="1">
      <alignment/>
    </xf>
    <xf numFmtId="164" fontId="0" fillId="26" borderId="110" xfId="0" applyNumberFormat="1" applyFill="1" applyBorder="1" applyAlignment="1">
      <alignment/>
    </xf>
    <xf numFmtId="0" fontId="0" fillId="24" borderId="81" xfId="0" applyFill="1" applyBorder="1" applyAlignment="1">
      <alignment/>
    </xf>
    <xf numFmtId="0" fontId="0" fillId="0" borderId="103" xfId="0" applyBorder="1" applyAlignment="1">
      <alignment/>
    </xf>
    <xf numFmtId="0" fontId="0" fillId="26" borderId="91" xfId="0" applyFill="1" applyBorder="1" applyAlignment="1">
      <alignment/>
    </xf>
    <xf numFmtId="164" fontId="0" fillId="26" borderId="102" xfId="0" applyNumberFormat="1" applyFill="1" applyBorder="1" applyAlignment="1">
      <alignment/>
    </xf>
    <xf numFmtId="164" fontId="21" fillId="0" borderId="86" xfId="0" applyNumberFormat="1" applyFont="1" applyBorder="1" applyAlignment="1">
      <alignment/>
    </xf>
    <xf numFmtId="0" fontId="28" fillId="0" borderId="54" xfId="0" applyFont="1" applyFill="1" applyBorder="1" applyAlignment="1">
      <alignment/>
    </xf>
    <xf numFmtId="164" fontId="0" fillId="27" borderId="25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28" borderId="0" xfId="0" applyNumberFormat="1" applyFill="1" applyBorder="1" applyAlignment="1">
      <alignment/>
    </xf>
    <xf numFmtId="164" fontId="21" fillId="29" borderId="12" xfId="0" applyNumberFormat="1" applyFont="1" applyFill="1" applyBorder="1" applyAlignment="1">
      <alignment/>
    </xf>
    <xf numFmtId="164" fontId="21" fillId="27" borderId="73" xfId="0" applyNumberFormat="1" applyFont="1" applyFill="1" applyBorder="1" applyAlignment="1">
      <alignment/>
    </xf>
    <xf numFmtId="0" fontId="0" fillId="0" borderId="84" xfId="0" applyBorder="1" applyAlignment="1">
      <alignment/>
    </xf>
    <xf numFmtId="164" fontId="21" fillId="27" borderId="72" xfId="0" applyNumberFormat="1" applyFont="1" applyFill="1" applyBorder="1" applyAlignment="1">
      <alignment/>
    </xf>
    <xf numFmtId="0" fontId="0" fillId="0" borderId="85" xfId="0" applyBorder="1" applyAlignment="1">
      <alignment/>
    </xf>
    <xf numFmtId="0" fontId="21" fillId="0" borderId="73" xfId="0" applyFont="1" applyBorder="1" applyAlignment="1">
      <alignment/>
    </xf>
    <xf numFmtId="0" fontId="21" fillId="0" borderId="84" xfId="0" applyFont="1" applyBorder="1" applyAlignment="1">
      <alignment/>
    </xf>
    <xf numFmtId="164" fontId="21" fillId="28" borderId="84" xfId="0" applyNumberFormat="1" applyFont="1" applyFill="1" applyBorder="1" applyAlignment="1">
      <alignment/>
    </xf>
    <xf numFmtId="164" fontId="31" fillId="0" borderId="76" xfId="0" applyNumberFormat="1" applyFont="1" applyBorder="1" applyAlignment="1">
      <alignment horizontal="center"/>
    </xf>
    <xf numFmtId="164" fontId="0" fillId="27" borderId="71" xfId="0" applyNumberFormat="1" applyFill="1" applyBorder="1" applyAlignment="1">
      <alignment/>
    </xf>
    <xf numFmtId="164" fontId="0" fillId="28" borderId="74" xfId="0" applyNumberFormat="1" applyFill="1" applyBorder="1" applyAlignment="1">
      <alignment/>
    </xf>
    <xf numFmtId="164" fontId="21" fillId="29" borderId="76" xfId="0" applyNumberFormat="1" applyFont="1" applyFill="1" applyBorder="1" applyAlignment="1">
      <alignment/>
    </xf>
    <xf numFmtId="164" fontId="21" fillId="27" borderId="48" xfId="0" applyNumberFormat="1" applyFont="1" applyFill="1" applyBorder="1" applyAlignment="1">
      <alignment/>
    </xf>
    <xf numFmtId="164" fontId="21" fillId="28" borderId="35" xfId="0" applyNumberFormat="1" applyFont="1" applyFill="1" applyBorder="1" applyAlignment="1">
      <alignment/>
    </xf>
    <xf numFmtId="0" fontId="21" fillId="0" borderId="65" xfId="0" applyFont="1" applyBorder="1" applyAlignment="1">
      <alignment/>
    </xf>
    <xf numFmtId="164" fontId="21" fillId="26" borderId="88" xfId="0" applyNumberFormat="1" applyFont="1" applyFill="1" applyBorder="1" applyAlignment="1">
      <alignment/>
    </xf>
    <xf numFmtId="164" fontId="21" fillId="26" borderId="90" xfId="0" applyNumberFormat="1" applyFont="1" applyFill="1" applyBorder="1" applyAlignment="1">
      <alignment/>
    </xf>
    <xf numFmtId="164" fontId="21" fillId="26" borderId="89" xfId="0" applyNumberFormat="1" applyFont="1" applyFill="1" applyBorder="1" applyAlignment="1">
      <alignment/>
    </xf>
    <xf numFmtId="164" fontId="21" fillId="26" borderId="96" xfId="0" applyNumberFormat="1" applyFont="1" applyFill="1" applyBorder="1" applyAlignment="1">
      <alignment/>
    </xf>
    <xf numFmtId="0" fontId="21" fillId="26" borderId="88" xfId="0" applyFont="1" applyFill="1" applyBorder="1" applyAlignment="1">
      <alignment/>
    </xf>
    <xf numFmtId="0" fontId="21" fillId="26" borderId="89" xfId="0" applyFont="1" applyFill="1" applyBorder="1" applyAlignment="1">
      <alignment/>
    </xf>
    <xf numFmtId="0" fontId="21" fillId="26" borderId="96" xfId="0" applyFont="1" applyFill="1" applyBorder="1" applyAlignment="1">
      <alignment/>
    </xf>
    <xf numFmtId="164" fontId="31" fillId="26" borderId="90" xfId="0" applyNumberFormat="1" applyFont="1" applyFill="1" applyBorder="1" applyAlignment="1">
      <alignment/>
    </xf>
    <xf numFmtId="164" fontId="0" fillId="26" borderId="88" xfId="0" applyNumberFormat="1" applyFont="1" applyFill="1" applyBorder="1" applyAlignment="1">
      <alignment/>
    </xf>
    <xf numFmtId="0" fontId="21" fillId="0" borderId="85" xfId="0" applyFont="1" applyBorder="1" applyAlignment="1">
      <alignment/>
    </xf>
    <xf numFmtId="164" fontId="21" fillId="26" borderId="94" xfId="0" applyNumberFormat="1" applyFont="1" applyFill="1" applyBorder="1" applyAlignment="1">
      <alignment/>
    </xf>
    <xf numFmtId="164" fontId="0" fillId="26" borderId="92" xfId="0" applyNumberFormat="1" applyFill="1" applyBorder="1" applyAlignment="1">
      <alignment/>
    </xf>
    <xf numFmtId="164" fontId="31" fillId="29" borderId="23" xfId="0" applyNumberFormat="1" applyFont="1" applyFill="1" applyBorder="1" applyAlignment="1">
      <alignment/>
    </xf>
    <xf numFmtId="164" fontId="31" fillId="29" borderId="64" xfId="0" applyNumberFormat="1" applyFont="1" applyFill="1" applyBorder="1" applyAlignment="1">
      <alignment/>
    </xf>
    <xf numFmtId="164" fontId="24" fillId="0" borderId="18" xfId="0" applyNumberFormat="1" applyFont="1" applyBorder="1" applyAlignment="1">
      <alignment/>
    </xf>
    <xf numFmtId="164" fontId="21" fillId="0" borderId="52" xfId="0" applyNumberFormat="1" applyFont="1" applyFill="1" applyBorder="1" applyAlignment="1">
      <alignment/>
    </xf>
    <xf numFmtId="164" fontId="21" fillId="0" borderId="35" xfId="0" applyNumberFormat="1" applyFont="1" applyFill="1" applyBorder="1" applyAlignment="1">
      <alignment/>
    </xf>
    <xf numFmtId="164" fontId="0" fillId="24" borderId="93" xfId="0" applyNumberFormat="1" applyFont="1" applyFill="1" applyBorder="1" applyAlignment="1">
      <alignment/>
    </xf>
    <xf numFmtId="164" fontId="21" fillId="0" borderId="30" xfId="0" applyNumberFormat="1" applyFont="1" applyBorder="1" applyAlignment="1">
      <alignment/>
    </xf>
    <xf numFmtId="164" fontId="0" fillId="26" borderId="56" xfId="0" applyNumberFormat="1" applyFill="1" applyBorder="1" applyAlignment="1">
      <alignment/>
    </xf>
    <xf numFmtId="164" fontId="0" fillId="0" borderId="30" xfId="0" applyNumberFormat="1" applyBorder="1" applyAlignment="1">
      <alignment/>
    </xf>
    <xf numFmtId="0" fontId="0" fillId="0" borderId="29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29" xfId="0" applyBorder="1" applyAlignment="1">
      <alignment/>
    </xf>
    <xf numFmtId="0" fontId="0" fillId="26" borderId="68" xfId="0" applyFill="1" applyBorder="1" applyAlignment="1">
      <alignment/>
    </xf>
    <xf numFmtId="0" fontId="0" fillId="26" borderId="46" xfId="0" applyFill="1" applyBorder="1" applyAlignment="1">
      <alignment/>
    </xf>
    <xf numFmtId="0" fontId="0" fillId="26" borderId="44" xfId="0" applyFill="1" applyBorder="1" applyAlignment="1">
      <alignment/>
    </xf>
    <xf numFmtId="0" fontId="0" fillId="26" borderId="50" xfId="0" applyFill="1" applyBorder="1" applyAlignment="1">
      <alignment/>
    </xf>
    <xf numFmtId="0" fontId="0" fillId="26" borderId="53" xfId="0" applyFill="1" applyBorder="1" applyAlignment="1">
      <alignment/>
    </xf>
    <xf numFmtId="164" fontId="21" fillId="28" borderId="64" xfId="0" applyNumberFormat="1" applyFont="1" applyFill="1" applyBorder="1" applyAlignment="1">
      <alignment/>
    </xf>
    <xf numFmtId="164" fontId="31" fillId="26" borderId="37" xfId="0" applyNumberFormat="1" applyFont="1" applyFill="1" applyBorder="1" applyAlignment="1">
      <alignment/>
    </xf>
    <xf numFmtId="164" fontId="31" fillId="29" borderId="65" xfId="0" applyNumberFormat="1" applyFont="1" applyFill="1" applyBorder="1" applyAlignment="1">
      <alignment/>
    </xf>
    <xf numFmtId="164" fontId="0" fillId="28" borderId="45" xfId="0" applyNumberFormat="1" applyFill="1" applyBorder="1" applyAlignment="1">
      <alignment/>
    </xf>
    <xf numFmtId="0" fontId="21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8" fillId="0" borderId="42" xfId="0" applyFont="1" applyFill="1" applyBorder="1" applyAlignment="1">
      <alignment horizontal="left" wrapText="1"/>
    </xf>
    <xf numFmtId="164" fontId="28" fillId="0" borderId="42" xfId="0" applyNumberFormat="1" applyFont="1" applyFill="1" applyBorder="1" applyAlignment="1">
      <alignment horizontal="left" wrapText="1"/>
    </xf>
    <xf numFmtId="0" fontId="21" fillId="0" borderId="75" xfId="0" applyFont="1" applyBorder="1" applyAlignment="1">
      <alignment/>
    </xf>
    <xf numFmtId="164" fontId="21" fillId="26" borderId="110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0" fillId="0" borderId="49" xfId="0" applyFont="1" applyFill="1" applyBorder="1" applyAlignment="1">
      <alignment horizontal="left" wrapText="1"/>
    </xf>
    <xf numFmtId="0" fontId="21" fillId="0" borderId="3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7" xfId="0" applyFont="1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46" xfId="0" applyBorder="1" applyAlignment="1">
      <alignment/>
    </xf>
    <xf numFmtId="0" fontId="21" fillId="0" borderId="95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105" xfId="0" applyFont="1" applyBorder="1" applyAlignment="1">
      <alignment horizontal="left" vertical="center"/>
    </xf>
    <xf numFmtId="164" fontId="0" fillId="0" borderId="44" xfId="0" applyNumberFormat="1" applyBorder="1" applyAlignment="1">
      <alignment/>
    </xf>
    <xf numFmtId="0" fontId="21" fillId="0" borderId="47" xfId="0" applyFont="1" applyBorder="1" applyAlignment="1">
      <alignment/>
    </xf>
    <xf numFmtId="0" fontId="21" fillId="26" borderId="50" xfId="0" applyFont="1" applyFill="1" applyBorder="1" applyAlignment="1">
      <alignment/>
    </xf>
    <xf numFmtId="0" fontId="21" fillId="26" borderId="46" xfId="0" applyFont="1" applyFill="1" applyBorder="1" applyAlignment="1">
      <alignment/>
    </xf>
    <xf numFmtId="0" fontId="21" fillId="26" borderId="44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64" fontId="21" fillId="26" borderId="46" xfId="0" applyNumberFormat="1" applyFont="1" applyFill="1" applyBorder="1" applyAlignment="1">
      <alignment/>
    </xf>
    <xf numFmtId="164" fontId="0" fillId="26" borderId="46" xfId="0" applyNumberFormat="1" applyFont="1" applyFill="1" applyBorder="1" applyAlignment="1">
      <alignment/>
    </xf>
    <xf numFmtId="0" fontId="0" fillId="0" borderId="57" xfId="0" applyFont="1" applyFill="1" applyBorder="1" applyAlignment="1">
      <alignment horizontal="right"/>
    </xf>
    <xf numFmtId="0" fontId="0" fillId="0" borderId="30" xfId="0" applyBorder="1" applyAlignment="1">
      <alignment/>
    </xf>
    <xf numFmtId="164" fontId="21" fillId="24" borderId="83" xfId="0" applyNumberFormat="1" applyFont="1" applyFill="1" applyBorder="1" applyAlignment="1">
      <alignment/>
    </xf>
    <xf numFmtId="164" fontId="21" fillId="4" borderId="63" xfId="0" applyNumberFormat="1" applyFont="1" applyFill="1" applyBorder="1" applyAlignment="1">
      <alignment/>
    </xf>
    <xf numFmtId="164" fontId="21" fillId="26" borderId="56" xfId="0" applyNumberFormat="1" applyFont="1" applyFill="1" applyBorder="1" applyAlignment="1">
      <alignment/>
    </xf>
    <xf numFmtId="164" fontId="0" fillId="0" borderId="68" xfId="0" applyNumberFormat="1" applyFont="1" applyBorder="1" applyAlignment="1">
      <alignment/>
    </xf>
    <xf numFmtId="164" fontId="0" fillId="0" borderId="46" xfId="0" applyNumberForma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/>
    </xf>
    <xf numFmtId="164" fontId="36" fillId="0" borderId="111" xfId="0" applyNumberFormat="1" applyFont="1" applyFill="1" applyBorder="1" applyAlignment="1">
      <alignment horizontal="left" vertical="center"/>
    </xf>
    <xf numFmtId="164" fontId="0" fillId="0" borderId="42" xfId="0" applyNumberFormat="1" applyFont="1" applyFill="1" applyBorder="1" applyAlignment="1">
      <alignment/>
    </xf>
    <xf numFmtId="164" fontId="21" fillId="0" borderId="75" xfId="0" applyNumberFormat="1" applyFont="1" applyFill="1" applyBorder="1" applyAlignment="1">
      <alignment/>
    </xf>
    <xf numFmtId="164" fontId="21" fillId="0" borderId="43" xfId="0" applyNumberFormat="1" applyFont="1" applyFill="1" applyBorder="1" applyAlignment="1">
      <alignment/>
    </xf>
    <xf numFmtId="164" fontId="0" fillId="0" borderId="75" xfId="0" applyNumberFormat="1" applyFill="1" applyBorder="1" applyAlignment="1">
      <alignment/>
    </xf>
    <xf numFmtId="0" fontId="21" fillId="24" borderId="110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0" fillId="26" borderId="41" xfId="0" applyFill="1" applyBorder="1" applyAlignment="1">
      <alignment/>
    </xf>
    <xf numFmtId="0" fontId="0" fillId="0" borderId="60" xfId="0" applyBorder="1" applyAlignment="1">
      <alignment/>
    </xf>
    <xf numFmtId="0" fontId="21" fillId="24" borderId="3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48" xfId="0" applyFont="1" applyBorder="1" applyAlignment="1">
      <alignment/>
    </xf>
    <xf numFmtId="164" fontId="31" fillId="26" borderId="13" xfId="0" applyNumberFormat="1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164" fontId="0" fillId="26" borderId="44" xfId="0" applyNumberFormat="1" applyFont="1" applyFill="1" applyBorder="1" applyAlignment="1">
      <alignment/>
    </xf>
    <xf numFmtId="0" fontId="0" fillId="0" borderId="48" xfId="0" applyFont="1" applyBorder="1" applyAlignment="1">
      <alignment wrapText="1"/>
    </xf>
    <xf numFmtId="0" fontId="0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65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9" xfId="0" applyFont="1" applyBorder="1" applyAlignment="1">
      <alignment/>
    </xf>
    <xf numFmtId="0" fontId="0" fillId="0" borderId="57" xfId="0" applyFont="1" applyFill="1" applyBorder="1" applyAlignment="1">
      <alignment wrapText="1"/>
    </xf>
    <xf numFmtId="0" fontId="0" fillId="0" borderId="62" xfId="0" applyBorder="1" applyAlignment="1">
      <alignment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7.7109375" style="0" customWidth="1"/>
    <col min="4" max="4" width="9.57421875" style="0" customWidth="1"/>
    <col min="5" max="5" width="51.7109375" style="0" customWidth="1"/>
    <col min="6" max="6" width="11.00390625" style="0" customWidth="1"/>
    <col min="7" max="8" width="11.28125" style="0" customWidth="1"/>
    <col min="9" max="9" width="13.00390625" style="0" customWidth="1"/>
    <col min="10" max="13" width="13.00390625" style="0" hidden="1" customWidth="1"/>
    <col min="14" max="17" width="12.7109375" style="0" hidden="1" customWidth="1"/>
    <col min="18" max="29" width="11.7109375" style="0" customWidth="1"/>
  </cols>
  <sheetData>
    <row r="1" spans="1:13" s="3" customFormat="1" ht="14.25" customHeight="1">
      <c r="A1" s="1"/>
      <c r="B1" s="569" t="s">
        <v>161</v>
      </c>
      <c r="C1"/>
      <c r="D1"/>
      <c r="E1"/>
      <c r="F1"/>
      <c r="G1"/>
      <c r="H1" s="2"/>
      <c r="I1" s="2"/>
      <c r="J1" s="2"/>
      <c r="M1" s="4"/>
    </row>
    <row r="2" spans="1:10" s="3" customFormat="1" ht="19.5" customHeight="1">
      <c r="A2" s="5" t="s">
        <v>145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4.25" customHeight="1" thickBot="1">
      <c r="A3" s="5"/>
      <c r="B3" s="2"/>
      <c r="C3" s="2"/>
      <c r="D3" s="2"/>
      <c r="E3" s="2"/>
      <c r="F3" s="2"/>
      <c r="G3" s="2"/>
      <c r="H3" s="2"/>
      <c r="I3" s="2"/>
      <c r="J3" s="2"/>
    </row>
    <row r="4" spans="1:13" s="3" customFormat="1" ht="17.25" customHeight="1" thickBot="1">
      <c r="A4" s="5"/>
      <c r="B4" s="2"/>
      <c r="C4" s="2"/>
      <c r="D4" s="2"/>
      <c r="E4" s="6" t="s">
        <v>0</v>
      </c>
      <c r="F4" s="269"/>
      <c r="G4" s="269"/>
      <c r="H4" s="7"/>
      <c r="I4" s="8">
        <v>120000</v>
      </c>
      <c r="J4" s="9"/>
      <c r="K4" s="10"/>
      <c r="L4" s="10"/>
      <c r="M4" s="10"/>
    </row>
    <row r="5" spans="1:13" ht="14.25" customHeight="1">
      <c r="A5" s="3"/>
      <c r="B5" s="3"/>
      <c r="C5" s="3"/>
      <c r="E5" s="11" t="s">
        <v>1</v>
      </c>
      <c r="F5" s="12"/>
      <c r="G5" s="12"/>
      <c r="H5" s="12"/>
      <c r="I5" s="13">
        <v>-120000</v>
      </c>
      <c r="J5" s="14"/>
      <c r="K5" s="14"/>
      <c r="L5" s="14"/>
      <c r="M5" s="14"/>
    </row>
    <row r="6" spans="1:13" ht="14.25" customHeight="1">
      <c r="A6" s="3"/>
      <c r="B6" s="3"/>
      <c r="C6" s="3"/>
      <c r="E6" s="15" t="s">
        <v>2</v>
      </c>
      <c r="F6" s="110"/>
      <c r="G6" s="110"/>
      <c r="H6" s="16"/>
      <c r="I6" s="17">
        <f>SUM(I4:I5)</f>
        <v>0</v>
      </c>
      <c r="J6" s="14"/>
      <c r="K6" s="14"/>
      <c r="L6" s="14"/>
      <c r="M6" s="14"/>
    </row>
    <row r="7" spans="1:13" ht="26.25" customHeight="1">
      <c r="A7" s="3"/>
      <c r="B7" s="3"/>
      <c r="C7" s="3"/>
      <c r="E7" s="590" t="s">
        <v>157</v>
      </c>
      <c r="F7" s="591"/>
      <c r="G7" s="591"/>
      <c r="H7" s="592"/>
      <c r="I7" s="20">
        <v>81.149</v>
      </c>
      <c r="J7" s="14"/>
      <c r="K7" s="14"/>
      <c r="L7" s="14"/>
      <c r="M7" s="14"/>
    </row>
    <row r="8" spans="1:13" ht="27" customHeight="1">
      <c r="A8" s="3"/>
      <c r="B8" s="3"/>
      <c r="C8" s="3"/>
      <c r="E8" s="593" t="s">
        <v>74</v>
      </c>
      <c r="F8" s="591"/>
      <c r="G8" s="591"/>
      <c r="H8" s="592"/>
      <c r="I8" s="20">
        <v>2297.4</v>
      </c>
      <c r="J8" s="14"/>
      <c r="K8" s="14"/>
      <c r="L8" s="14"/>
      <c r="M8" s="14"/>
    </row>
    <row r="9" spans="1:13" ht="14.25" customHeight="1">
      <c r="A9" s="3"/>
      <c r="B9" s="3"/>
      <c r="C9" s="3"/>
      <c r="E9" s="248" t="s">
        <v>63</v>
      </c>
      <c r="F9" s="270"/>
      <c r="G9" s="270"/>
      <c r="H9" s="16"/>
      <c r="I9" s="249">
        <v>50000</v>
      </c>
      <c r="J9" s="14"/>
      <c r="K9" s="14"/>
      <c r="L9" s="14"/>
      <c r="M9" s="14"/>
    </row>
    <row r="10" spans="1:13" ht="14.25" customHeight="1">
      <c r="A10" s="3"/>
      <c r="B10" s="3"/>
      <c r="C10" s="3"/>
      <c r="E10" s="580" t="s">
        <v>150</v>
      </c>
      <c r="F10" s="216"/>
      <c r="G10" s="216"/>
      <c r="H10" s="19"/>
      <c r="I10" s="20">
        <v>10000</v>
      </c>
      <c r="J10" s="14"/>
      <c r="K10" s="14"/>
      <c r="L10" s="14"/>
      <c r="M10" s="14"/>
    </row>
    <row r="11" spans="1:13" ht="14.25" customHeight="1">
      <c r="A11" s="3"/>
      <c r="B11" s="3"/>
      <c r="C11" s="3"/>
      <c r="E11" s="580" t="s">
        <v>136</v>
      </c>
      <c r="F11" s="216"/>
      <c r="G11" s="216"/>
      <c r="H11" s="19"/>
      <c r="I11" s="20">
        <v>3300</v>
      </c>
      <c r="J11" s="14"/>
      <c r="K11" s="14"/>
      <c r="L11" s="14"/>
      <c r="M11" s="14"/>
    </row>
    <row r="12" spans="1:13" ht="14.25" customHeight="1" thickBot="1">
      <c r="A12" s="3"/>
      <c r="B12" s="3"/>
      <c r="C12" s="3"/>
      <c r="E12" s="21" t="s">
        <v>3</v>
      </c>
      <c r="F12" s="271"/>
      <c r="G12" s="271"/>
      <c r="H12" s="22"/>
      <c r="I12" s="23">
        <v>185678.5</v>
      </c>
      <c r="J12" s="14"/>
      <c r="K12" s="14"/>
      <c r="L12" s="14"/>
      <c r="M12" s="14"/>
    </row>
    <row r="13" spans="1:13" ht="14.25" customHeight="1" thickBot="1">
      <c r="A13" t="s">
        <v>58</v>
      </c>
      <c r="E13" s="24"/>
      <c r="F13" s="24"/>
      <c r="G13" s="24"/>
      <c r="H13" s="24"/>
      <c r="I13" s="25"/>
      <c r="J13" s="14"/>
      <c r="K13" s="14"/>
      <c r="L13" s="14"/>
      <c r="M13" s="14"/>
    </row>
    <row r="14" spans="1:13" ht="14.25" customHeight="1" thickBot="1">
      <c r="A14" s="26" t="s">
        <v>4</v>
      </c>
      <c r="B14" s="27"/>
      <c r="C14" s="27"/>
      <c r="D14" s="28"/>
      <c r="E14" s="28"/>
      <c r="F14" s="28"/>
      <c r="G14" s="28"/>
      <c r="H14" s="28"/>
      <c r="I14" s="29">
        <v>120000</v>
      </c>
      <c r="J14" s="14"/>
      <c r="K14" s="14"/>
      <c r="L14" s="14"/>
      <c r="M14" s="14"/>
    </row>
    <row r="15" spans="1:13" ht="14.25" customHeight="1">
      <c r="A15" s="11" t="s">
        <v>5</v>
      </c>
      <c r="B15" s="12"/>
      <c r="C15" s="12"/>
      <c r="D15" s="30"/>
      <c r="E15" s="30" t="s">
        <v>6</v>
      </c>
      <c r="F15" s="30"/>
      <c r="G15" s="30"/>
      <c r="H15" s="31"/>
      <c r="I15" s="32">
        <v>-120000</v>
      </c>
      <c r="J15" s="14"/>
      <c r="K15" s="14"/>
      <c r="L15" s="14"/>
      <c r="M15" s="14"/>
    </row>
    <row r="16" spans="1:13" ht="14.25" customHeight="1">
      <c r="A16" s="33" t="s">
        <v>2</v>
      </c>
      <c r="B16" s="34"/>
      <c r="C16" s="34"/>
      <c r="D16" s="524"/>
      <c r="E16" s="524"/>
      <c r="F16" s="524"/>
      <c r="G16" s="524"/>
      <c r="H16" s="35"/>
      <c r="I16" s="36">
        <f>SUM(I14:I15)</f>
        <v>0</v>
      </c>
      <c r="J16" s="37"/>
      <c r="K16" s="14"/>
      <c r="L16" s="14"/>
      <c r="M16" s="14"/>
    </row>
    <row r="17" spans="1:13" ht="14.25" customHeight="1">
      <c r="A17" s="594" t="s">
        <v>7</v>
      </c>
      <c r="B17" s="595"/>
      <c r="C17" s="595"/>
      <c r="D17" s="595"/>
      <c r="E17" s="595" t="s">
        <v>8</v>
      </c>
      <c r="F17" s="522"/>
      <c r="G17" s="522"/>
      <c r="H17" s="598"/>
      <c r="I17" s="38">
        <v>29695.3</v>
      </c>
      <c r="J17" s="37"/>
      <c r="K17" s="14"/>
      <c r="L17" s="14"/>
      <c r="M17" s="14"/>
    </row>
    <row r="18" spans="1:13" ht="14.25" customHeight="1">
      <c r="A18" s="596"/>
      <c r="B18" s="597"/>
      <c r="C18" s="597"/>
      <c r="D18" s="597"/>
      <c r="E18" s="597"/>
      <c r="F18" s="523"/>
      <c r="G18" s="523"/>
      <c r="H18" s="599"/>
      <c r="I18" s="39">
        <v>-29695.3</v>
      </c>
      <c r="J18" s="37"/>
      <c r="K18" s="14"/>
      <c r="L18" s="14"/>
      <c r="M18" s="14"/>
    </row>
    <row r="19" spans="1:13" ht="14.25" customHeight="1">
      <c r="A19" s="33" t="s">
        <v>2</v>
      </c>
      <c r="B19" s="34"/>
      <c r="C19" s="34"/>
      <c r="D19" s="524"/>
      <c r="E19" s="524"/>
      <c r="F19" s="524"/>
      <c r="G19" s="524"/>
      <c r="H19" s="35"/>
      <c r="I19" s="36">
        <f>SUM(I17:I18)</f>
        <v>0</v>
      </c>
      <c r="J19" s="37"/>
      <c r="K19" s="14"/>
      <c r="L19" s="14"/>
      <c r="M19" s="14"/>
    </row>
    <row r="20" spans="1:13" ht="14.25" customHeight="1">
      <c r="A20" s="18" t="s">
        <v>9</v>
      </c>
      <c r="B20" s="19"/>
      <c r="C20" s="19"/>
      <c r="D20" s="40"/>
      <c r="E20" s="524" t="s">
        <v>75</v>
      </c>
      <c r="F20" s="524"/>
      <c r="G20" s="524"/>
      <c r="H20" s="35"/>
      <c r="I20" s="41">
        <v>81.1</v>
      </c>
      <c r="J20" s="37"/>
      <c r="K20" s="14"/>
      <c r="L20" s="14"/>
      <c r="M20" s="14"/>
    </row>
    <row r="21" spans="1:13" ht="14.25" customHeight="1">
      <c r="A21" s="42" t="s">
        <v>76</v>
      </c>
      <c r="B21" s="16"/>
      <c r="C21" s="16"/>
      <c r="D21" s="43"/>
      <c r="E21" s="524"/>
      <c r="F21" s="524"/>
      <c r="G21" s="524"/>
      <c r="H21" s="35"/>
      <c r="I21" s="41">
        <v>2297.4</v>
      </c>
      <c r="J21" s="37"/>
      <c r="K21" s="14"/>
      <c r="L21" s="14"/>
      <c r="M21" s="14"/>
    </row>
    <row r="22" spans="1:13" ht="14.25" customHeight="1" thickBot="1">
      <c r="A22" s="44" t="s">
        <v>10</v>
      </c>
      <c r="B22" s="45"/>
      <c r="C22" s="45"/>
      <c r="D22" s="45"/>
      <c r="E22" s="45"/>
      <c r="F22" s="45"/>
      <c r="G22" s="45"/>
      <c r="H22" s="46"/>
      <c r="I22" s="47">
        <f>SUM(I20:I21)</f>
        <v>2378.5</v>
      </c>
      <c r="J22" s="37"/>
      <c r="K22" s="14"/>
      <c r="L22" s="14"/>
      <c r="M22" s="14"/>
    </row>
    <row r="23" spans="1:13" ht="14.25" customHeight="1">
      <c r="A23" s="18" t="s">
        <v>82</v>
      </c>
      <c r="B23" s="19"/>
      <c r="C23" s="19"/>
      <c r="D23" s="40"/>
      <c r="E23" s="524" t="s">
        <v>104</v>
      </c>
      <c r="F23" s="43"/>
      <c r="G23" s="43"/>
      <c r="H23" s="252"/>
      <c r="I23" s="32">
        <v>50000</v>
      </c>
      <c r="J23" s="37" t="s">
        <v>96</v>
      </c>
      <c r="K23" s="14"/>
      <c r="L23" s="14"/>
      <c r="M23" s="14"/>
    </row>
    <row r="24" spans="1:13" ht="14.25" customHeight="1">
      <c r="A24" s="255" t="s">
        <v>10</v>
      </c>
      <c r="B24" s="256"/>
      <c r="C24" s="256"/>
      <c r="D24" s="256"/>
      <c r="E24" s="256"/>
      <c r="F24" s="256"/>
      <c r="G24" s="256"/>
      <c r="H24" s="257"/>
      <c r="I24" s="258">
        <f>SUM(I22:I23)</f>
        <v>52378.5</v>
      </c>
      <c r="J24" s="37">
        <v>172378.5</v>
      </c>
      <c r="K24" s="14"/>
      <c r="L24" s="14"/>
      <c r="M24" s="14"/>
    </row>
    <row r="25" spans="1:13" ht="14.25" customHeight="1">
      <c r="A25" s="259" t="s">
        <v>114</v>
      </c>
      <c r="B25" s="260"/>
      <c r="C25" s="260"/>
      <c r="D25" s="260"/>
      <c r="E25" s="374"/>
      <c r="F25" s="374"/>
      <c r="G25" s="374"/>
      <c r="H25" s="256"/>
      <c r="I25" s="38">
        <v>169626.9</v>
      </c>
      <c r="J25" s="37">
        <v>-169626.9</v>
      </c>
      <c r="K25" s="14"/>
      <c r="L25" s="14"/>
      <c r="M25" s="14"/>
    </row>
    <row r="26" spans="1:13" ht="14.25" customHeight="1" thickBot="1">
      <c r="A26" s="44" t="s">
        <v>10</v>
      </c>
      <c r="B26" s="45"/>
      <c r="C26" s="45"/>
      <c r="D26" s="45"/>
      <c r="E26" s="253"/>
      <c r="F26" s="253"/>
      <c r="G26" s="253"/>
      <c r="H26" s="253"/>
      <c r="I26" s="254">
        <v>2751.6</v>
      </c>
      <c r="J26" s="37">
        <f>SUM(J24:J25)</f>
        <v>2751.600000000006</v>
      </c>
      <c r="K26" s="14"/>
      <c r="L26" s="14"/>
      <c r="M26" s="14"/>
    </row>
    <row r="27" spans="1:13" ht="14.25" customHeight="1">
      <c r="A27" s="343" t="s">
        <v>115</v>
      </c>
      <c r="B27" s="344"/>
      <c r="C27" s="344"/>
      <c r="D27" s="344"/>
      <c r="E27" s="345"/>
      <c r="F27" s="346"/>
      <c r="G27" s="346"/>
      <c r="H27" s="346"/>
      <c r="I27" s="372">
        <v>-731.7</v>
      </c>
      <c r="J27" s="37"/>
      <c r="K27" s="14"/>
      <c r="L27" s="14"/>
      <c r="M27" s="14"/>
    </row>
    <row r="28" spans="1:13" ht="14.25" customHeight="1" thickBot="1">
      <c r="A28" s="44" t="s">
        <v>10</v>
      </c>
      <c r="B28" s="45"/>
      <c r="C28" s="45"/>
      <c r="D28" s="45"/>
      <c r="E28" s="253"/>
      <c r="F28" s="253"/>
      <c r="G28" s="253"/>
      <c r="H28" s="253"/>
      <c r="I28" s="254">
        <f>SUM(I26:I27)</f>
        <v>2019.8999999999999</v>
      </c>
      <c r="J28" s="37"/>
      <c r="K28" s="14"/>
      <c r="L28" s="14"/>
      <c r="M28" s="14"/>
    </row>
    <row r="29" spans="1:13" ht="14.25" customHeight="1">
      <c r="A29" s="343" t="s">
        <v>116</v>
      </c>
      <c r="B29" s="252"/>
      <c r="C29" s="252"/>
      <c r="D29" s="252"/>
      <c r="E29" s="252"/>
      <c r="F29" s="252" t="s">
        <v>55</v>
      </c>
      <c r="G29" s="252">
        <v>6351</v>
      </c>
      <c r="H29" s="252"/>
      <c r="I29" s="32">
        <v>-94.2</v>
      </c>
      <c r="J29" s="37"/>
      <c r="K29" s="14"/>
      <c r="L29" s="14"/>
      <c r="M29" s="14"/>
    </row>
    <row r="30" spans="1:13" ht="14.25" customHeight="1" thickBot="1">
      <c r="A30" s="409"/>
      <c r="B30" s="253"/>
      <c r="C30" s="253"/>
      <c r="D30" s="253"/>
      <c r="E30" s="253" t="s">
        <v>130</v>
      </c>
      <c r="F30" s="253" t="s">
        <v>55</v>
      </c>
      <c r="G30" s="253">
        <v>6121</v>
      </c>
      <c r="H30" s="253"/>
      <c r="I30" s="411">
        <v>94.2</v>
      </c>
      <c r="J30" s="37"/>
      <c r="K30" s="14"/>
      <c r="L30" s="14"/>
      <c r="M30" s="14"/>
    </row>
    <row r="31" spans="1:13" ht="14.25" customHeight="1" thickBot="1">
      <c r="A31" s="534" t="s">
        <v>10</v>
      </c>
      <c r="B31" s="45"/>
      <c r="C31" s="45"/>
      <c r="D31" s="45"/>
      <c r="E31" s="410"/>
      <c r="F31" s="410"/>
      <c r="G31" s="410"/>
      <c r="H31" s="410"/>
      <c r="I31" s="29">
        <v>2019.9</v>
      </c>
      <c r="J31" s="37"/>
      <c r="K31" s="14"/>
      <c r="L31" s="14"/>
      <c r="M31" s="14"/>
    </row>
    <row r="32" spans="1:13" ht="14.25" customHeight="1" thickBot="1">
      <c r="A32" s="587" t="s">
        <v>159</v>
      </c>
      <c r="B32" s="414"/>
      <c r="C32" s="414"/>
      <c r="D32" s="414"/>
      <c r="E32" s="414"/>
      <c r="F32" s="588"/>
      <c r="G32" s="252"/>
      <c r="H32" s="414"/>
      <c r="I32" s="417">
        <v>-301.7</v>
      </c>
      <c r="J32" s="37"/>
      <c r="K32" s="14"/>
      <c r="L32" s="14"/>
      <c r="M32" s="14"/>
    </row>
    <row r="33" spans="1:13" ht="14.25" customHeight="1" thickBot="1">
      <c r="A33" s="534" t="s">
        <v>10</v>
      </c>
      <c r="B33" s="410"/>
      <c r="C33" s="410"/>
      <c r="D33" s="410"/>
      <c r="E33" s="410"/>
      <c r="F33" s="410"/>
      <c r="G33" s="410"/>
      <c r="H33" s="410"/>
      <c r="I33" s="29">
        <f>SUM(I31:I32)</f>
        <v>1718.2</v>
      </c>
      <c r="J33" s="37"/>
      <c r="K33" s="14"/>
      <c r="L33" s="14"/>
      <c r="M33" s="14"/>
    </row>
    <row r="34" spans="1:13" ht="14.25" customHeight="1">
      <c r="A34" s="452" t="s">
        <v>134</v>
      </c>
      <c r="B34" s="345"/>
      <c r="C34" s="345"/>
      <c r="D34" s="346"/>
      <c r="E34" s="346"/>
      <c r="F34" s="589" t="s">
        <v>160</v>
      </c>
      <c r="G34" s="346"/>
      <c r="H34" s="346"/>
      <c r="I34" s="372">
        <v>10000</v>
      </c>
      <c r="J34" s="37"/>
      <c r="K34" s="14"/>
      <c r="L34" s="14"/>
      <c r="M34" s="14"/>
    </row>
    <row r="35" spans="1:13" ht="14.25" customHeight="1">
      <c r="A35" s="535" t="s">
        <v>133</v>
      </c>
      <c r="B35" s="374"/>
      <c r="C35" s="374"/>
      <c r="D35" s="256"/>
      <c r="E35" s="256"/>
      <c r="F35" s="256"/>
      <c r="G35" s="256"/>
      <c r="H35" s="256"/>
      <c r="I35" s="38">
        <v>-10000</v>
      </c>
      <c r="J35" s="37"/>
      <c r="K35" s="14"/>
      <c r="L35" s="14"/>
      <c r="M35" s="14"/>
    </row>
    <row r="36" spans="1:13" ht="14.25" customHeight="1" thickBot="1">
      <c r="A36" s="536" t="s">
        <v>132</v>
      </c>
      <c r="B36" s="414"/>
      <c r="C36" s="414"/>
      <c r="D36" s="414"/>
      <c r="E36" s="414"/>
      <c r="F36" s="414"/>
      <c r="G36" s="414"/>
      <c r="H36" s="414"/>
      <c r="I36" s="515">
        <v>1718.2</v>
      </c>
      <c r="J36" s="37"/>
      <c r="K36" s="14"/>
      <c r="L36" s="14"/>
      <c r="M36" s="14"/>
    </row>
    <row r="37" spans="1:13" ht="14.25" customHeight="1">
      <c r="A37" s="544" t="s">
        <v>158</v>
      </c>
      <c r="B37" s="345"/>
      <c r="C37" s="345"/>
      <c r="D37" s="345"/>
      <c r="E37" s="346"/>
      <c r="F37" s="346"/>
      <c r="G37" s="346"/>
      <c r="H37" s="346"/>
      <c r="I37" s="372">
        <v>-1600</v>
      </c>
      <c r="J37" s="37"/>
      <c r="K37" s="14"/>
      <c r="L37" s="14"/>
      <c r="M37" s="14"/>
    </row>
    <row r="38" spans="1:13" ht="14.25" customHeight="1">
      <c r="A38" s="255"/>
      <c r="B38" s="256"/>
      <c r="C38" s="256"/>
      <c r="D38" s="256"/>
      <c r="E38" s="374" t="s">
        <v>122</v>
      </c>
      <c r="F38" s="256"/>
      <c r="G38" s="256"/>
      <c r="H38" s="256"/>
      <c r="I38" s="38">
        <v>1600</v>
      </c>
      <c r="J38" s="37"/>
      <c r="K38" s="14"/>
      <c r="L38" s="14"/>
      <c r="M38" s="14"/>
    </row>
    <row r="39" spans="1:13" ht="14.25" customHeight="1" thickBot="1">
      <c r="A39" s="543" t="s">
        <v>10</v>
      </c>
      <c r="B39" s="101"/>
      <c r="C39" s="101"/>
      <c r="D39" s="101"/>
      <c r="E39" s="101"/>
      <c r="F39" s="45"/>
      <c r="G39" s="45"/>
      <c r="H39" s="45"/>
      <c r="I39" s="47">
        <v>1718.2</v>
      </c>
      <c r="J39" s="37"/>
      <c r="K39" s="14"/>
      <c r="L39" s="14"/>
      <c r="M39" s="14"/>
    </row>
    <row r="40" spans="1:13" ht="14.25" customHeight="1">
      <c r="A40" s="544" t="s">
        <v>139</v>
      </c>
      <c r="B40" s="346"/>
      <c r="C40" s="346"/>
      <c r="D40" s="346"/>
      <c r="E40" s="345" t="s">
        <v>140</v>
      </c>
      <c r="F40" s="346"/>
      <c r="G40" s="346"/>
      <c r="H40" s="549"/>
      <c r="I40" s="372">
        <v>3300</v>
      </c>
      <c r="J40" s="37"/>
      <c r="K40" s="14"/>
      <c r="L40" s="14"/>
      <c r="M40" s="14"/>
    </row>
    <row r="41" spans="1:13" ht="14.25" customHeight="1">
      <c r="A41" s="536" t="s">
        <v>10</v>
      </c>
      <c r="B41" s="414"/>
      <c r="C41" s="414"/>
      <c r="D41" s="414"/>
      <c r="E41" s="552" t="s">
        <v>140</v>
      </c>
      <c r="F41" s="414"/>
      <c r="G41" s="414"/>
      <c r="H41" s="550"/>
      <c r="I41" s="515">
        <v>5018.2</v>
      </c>
      <c r="J41" s="37"/>
      <c r="K41" s="14"/>
      <c r="L41" s="14"/>
      <c r="M41" s="14"/>
    </row>
    <row r="42" spans="1:13" ht="14.25" customHeight="1">
      <c r="A42" s="255" t="s">
        <v>141</v>
      </c>
      <c r="B42" s="256"/>
      <c r="C42" s="256"/>
      <c r="D42" s="256"/>
      <c r="E42" s="256"/>
      <c r="F42" s="256"/>
      <c r="G42" s="256"/>
      <c r="H42" s="257"/>
      <c r="I42" s="38">
        <v>-3300</v>
      </c>
      <c r="J42" s="37"/>
      <c r="K42" s="14"/>
      <c r="L42" s="14"/>
      <c r="M42" s="14"/>
    </row>
    <row r="43" spans="1:13" ht="14.25" customHeight="1" thickBot="1">
      <c r="A43" s="409" t="s">
        <v>10</v>
      </c>
      <c r="B43" s="253"/>
      <c r="C43" s="253"/>
      <c r="D43" s="253"/>
      <c r="E43" s="253"/>
      <c r="F43" s="253"/>
      <c r="G43" s="253"/>
      <c r="H43" s="551"/>
      <c r="I43" s="254">
        <f>SUM(I41:I42)</f>
        <v>1718.1999999999998</v>
      </c>
      <c r="J43" s="37"/>
      <c r="K43" s="14"/>
      <c r="L43" s="14"/>
      <c r="M43" s="14"/>
    </row>
    <row r="44" spans="1:13" ht="14.25" customHeight="1">
      <c r="A44" s="548" t="s">
        <v>148</v>
      </c>
      <c r="B44" s="252"/>
      <c r="C44" s="252"/>
      <c r="D44" s="252"/>
      <c r="E44" s="252"/>
      <c r="F44" s="252"/>
      <c r="G44" s="252"/>
      <c r="H44" s="252"/>
      <c r="I44" s="32">
        <v>-1718.2</v>
      </c>
      <c r="J44" s="37"/>
      <c r="K44" s="14"/>
      <c r="L44" s="14"/>
      <c r="M44" s="14"/>
    </row>
    <row r="45" spans="1:13" ht="14.25" customHeight="1">
      <c r="A45" s="255"/>
      <c r="B45" s="256"/>
      <c r="C45" s="256"/>
      <c r="D45" s="256"/>
      <c r="E45" s="568" t="s">
        <v>146</v>
      </c>
      <c r="F45" s="256"/>
      <c r="G45" s="256"/>
      <c r="H45" s="256"/>
      <c r="I45" s="38">
        <v>-1213.6</v>
      </c>
      <c r="J45" s="37"/>
      <c r="K45" s="14"/>
      <c r="L45" s="14"/>
      <c r="M45" s="14"/>
    </row>
    <row r="46" spans="1:13" ht="14.25" customHeight="1">
      <c r="A46" s="255"/>
      <c r="B46" s="256"/>
      <c r="C46" s="256"/>
      <c r="D46" s="256"/>
      <c r="E46" s="568" t="s">
        <v>133</v>
      </c>
      <c r="F46" s="256"/>
      <c r="G46" s="256"/>
      <c r="H46" s="256"/>
      <c r="I46" s="38">
        <v>2931.8</v>
      </c>
      <c r="J46" s="37"/>
      <c r="K46" s="14"/>
      <c r="L46" s="14"/>
      <c r="M46" s="14"/>
    </row>
    <row r="47" spans="1:13" ht="14.25" customHeight="1" thickBot="1">
      <c r="A47" s="409" t="s">
        <v>147</v>
      </c>
      <c r="B47" s="253"/>
      <c r="C47" s="253"/>
      <c r="D47" s="253"/>
      <c r="E47" s="253"/>
      <c r="F47" s="253"/>
      <c r="G47" s="253"/>
      <c r="H47" s="253"/>
      <c r="I47" s="254">
        <f>SUM(I44:I46)</f>
        <v>0</v>
      </c>
      <c r="J47" s="37"/>
      <c r="K47" s="14"/>
      <c r="L47" s="14"/>
      <c r="M47" s="14"/>
    </row>
    <row r="48" spans="1:13" ht="15" customHeight="1" thickBot="1">
      <c r="A48" s="16"/>
      <c r="B48" s="16"/>
      <c r="C48" s="16"/>
      <c r="D48" s="43"/>
      <c r="E48" s="43"/>
      <c r="F48" s="415"/>
      <c r="G48" s="416"/>
      <c r="H48" s="43"/>
      <c r="I48" s="48"/>
      <c r="J48" s="14" t="s">
        <v>11</v>
      </c>
      <c r="K48" s="14"/>
      <c r="L48" s="14"/>
      <c r="M48" s="14"/>
    </row>
    <row r="49" spans="1:29" ht="57.75" customHeight="1" thickBot="1">
      <c r="A49" s="16"/>
      <c r="B49" s="22"/>
      <c r="C49" s="16"/>
      <c r="D49" s="43"/>
      <c r="E49" s="43"/>
      <c r="F49" s="43"/>
      <c r="G49" s="43"/>
      <c r="H49" s="43"/>
      <c r="I49" s="48"/>
      <c r="J49" s="600" t="s">
        <v>78</v>
      </c>
      <c r="K49" s="601"/>
      <c r="L49" s="601"/>
      <c r="M49" s="602"/>
      <c r="N49" s="600" t="s">
        <v>112</v>
      </c>
      <c r="O49" s="616"/>
      <c r="P49" s="616"/>
      <c r="Q49" s="617"/>
      <c r="R49" s="610" t="s">
        <v>155</v>
      </c>
      <c r="S49" s="612"/>
      <c r="T49" s="612"/>
      <c r="U49" s="612"/>
      <c r="V49" s="612"/>
      <c r="W49" s="615"/>
      <c r="X49" s="610" t="s">
        <v>156</v>
      </c>
      <c r="Y49" s="611"/>
      <c r="Z49" s="612"/>
      <c r="AA49" s="612"/>
      <c r="AB49" s="613"/>
      <c r="AC49" s="614"/>
    </row>
    <row r="50" spans="1:29" ht="129.75" customHeight="1" thickBot="1">
      <c r="A50" s="49" t="s">
        <v>12</v>
      </c>
      <c r="B50" s="50" t="s">
        <v>13</v>
      </c>
      <c r="C50" s="50" t="s">
        <v>14</v>
      </c>
      <c r="D50" s="51" t="s">
        <v>15</v>
      </c>
      <c r="E50" s="51" t="s">
        <v>16</v>
      </c>
      <c r="F50" s="51" t="s">
        <v>80</v>
      </c>
      <c r="G50" s="51" t="s">
        <v>79</v>
      </c>
      <c r="H50" s="51" t="s">
        <v>59</v>
      </c>
      <c r="I50" s="52" t="s">
        <v>60</v>
      </c>
      <c r="J50" s="53" t="s">
        <v>61</v>
      </c>
      <c r="K50" s="54" t="s">
        <v>62</v>
      </c>
      <c r="L50" s="53" t="s">
        <v>77</v>
      </c>
      <c r="M50" s="55" t="s">
        <v>62</v>
      </c>
      <c r="N50" s="53" t="s">
        <v>113</v>
      </c>
      <c r="O50" s="55" t="s">
        <v>62</v>
      </c>
      <c r="P50" s="53" t="s">
        <v>120</v>
      </c>
      <c r="Q50" s="55" t="s">
        <v>62</v>
      </c>
      <c r="R50" s="53" t="s">
        <v>129</v>
      </c>
      <c r="S50" s="55" t="s">
        <v>62</v>
      </c>
      <c r="T50" s="53" t="s">
        <v>119</v>
      </c>
      <c r="U50" s="55" t="s">
        <v>62</v>
      </c>
      <c r="V50" s="53" t="s">
        <v>119</v>
      </c>
      <c r="W50" s="55" t="s">
        <v>62</v>
      </c>
      <c r="X50" s="579" t="s">
        <v>142</v>
      </c>
      <c r="Y50" s="55" t="s">
        <v>62</v>
      </c>
      <c r="Z50" s="579" t="s">
        <v>137</v>
      </c>
      <c r="AA50" s="55" t="s">
        <v>62</v>
      </c>
      <c r="AB50" s="579" t="s">
        <v>143</v>
      </c>
      <c r="AC50" s="55" t="s">
        <v>62</v>
      </c>
    </row>
    <row r="51" spans="1:29" ht="12.75" customHeight="1">
      <c r="A51" s="56"/>
      <c r="B51" s="57">
        <v>2212</v>
      </c>
      <c r="C51" s="57"/>
      <c r="D51" s="58" t="s">
        <v>17</v>
      </c>
      <c r="E51" s="59" t="s">
        <v>18</v>
      </c>
      <c r="F51" s="59"/>
      <c r="G51" s="59"/>
      <c r="H51" s="60"/>
      <c r="I51" s="61">
        <v>55000</v>
      </c>
      <c r="J51" s="62"/>
      <c r="K51" s="305"/>
      <c r="L51" s="297"/>
      <c r="M51" s="63"/>
      <c r="N51" s="240"/>
      <c r="O51" s="280"/>
      <c r="P51" s="325"/>
      <c r="Q51" s="239"/>
      <c r="R51" s="240"/>
      <c r="S51" s="388"/>
      <c r="T51" s="418"/>
      <c r="U51" s="280"/>
      <c r="V51" s="418"/>
      <c r="W51" s="432"/>
      <c r="X51" s="429"/>
      <c r="Y51" s="413"/>
      <c r="Z51" s="525"/>
      <c r="AA51" s="315"/>
      <c r="AB51" s="525"/>
      <c r="AC51" s="239"/>
    </row>
    <row r="52" spans="1:29" ht="12.75" customHeight="1">
      <c r="A52" s="68"/>
      <c r="B52" s="58"/>
      <c r="C52" s="58">
        <v>6351</v>
      </c>
      <c r="D52" s="58"/>
      <c r="E52" s="69"/>
      <c r="F52" s="69"/>
      <c r="G52" s="69"/>
      <c r="H52" s="70"/>
      <c r="I52" s="71">
        <v>55000</v>
      </c>
      <c r="J52" s="72">
        <v>-13842.4</v>
      </c>
      <c r="K52" s="306"/>
      <c r="L52" s="298"/>
      <c r="M52" s="73"/>
      <c r="N52" s="76"/>
      <c r="O52" s="281"/>
      <c r="P52" s="322"/>
      <c r="Q52" s="79"/>
      <c r="R52" s="76">
        <v>-94.2</v>
      </c>
      <c r="S52" s="391"/>
      <c r="T52" s="419"/>
      <c r="U52" s="281"/>
      <c r="V52" s="419"/>
      <c r="W52" s="19"/>
      <c r="X52" s="430"/>
      <c r="Y52" s="88"/>
      <c r="Z52" s="526"/>
      <c r="AA52" s="77"/>
      <c r="AB52" s="526"/>
      <c r="AC52" s="79"/>
    </row>
    <row r="53" spans="1:29" ht="12.75" customHeight="1">
      <c r="A53" s="80"/>
      <c r="B53" s="81"/>
      <c r="C53" s="81">
        <v>6351</v>
      </c>
      <c r="D53" s="81"/>
      <c r="E53" s="58" t="s">
        <v>19</v>
      </c>
      <c r="F53" s="58"/>
      <c r="G53" s="58"/>
      <c r="H53" s="71"/>
      <c r="I53" s="82">
        <f>SUM(I52)</f>
        <v>55000</v>
      </c>
      <c r="J53" s="83">
        <f>SUM(J52)</f>
        <v>-13842.4</v>
      </c>
      <c r="K53" s="307">
        <f>SUM(I53:J53)</f>
        <v>41157.6</v>
      </c>
      <c r="L53" s="298">
        <v>0</v>
      </c>
      <c r="M53" s="84">
        <f>SUM(K53:L53)</f>
        <v>41157.6</v>
      </c>
      <c r="N53" s="76"/>
      <c r="O53" s="307">
        <f>M53+N53</f>
        <v>41157.6</v>
      </c>
      <c r="P53" s="322"/>
      <c r="Q53" s="498">
        <f>SUM(O53:P53)</f>
        <v>41157.6</v>
      </c>
      <c r="R53" s="556">
        <f>SUM(R52)</f>
        <v>-94.2</v>
      </c>
      <c r="S53" s="394">
        <f>SUM(Q53:R53)</f>
        <v>41063.4</v>
      </c>
      <c r="T53" s="423">
        <v>-3931.3</v>
      </c>
      <c r="U53" s="489">
        <f>SUM(S53:T53)</f>
        <v>37132.1</v>
      </c>
      <c r="V53" s="503"/>
      <c r="W53" s="434">
        <f>SUM(U53:V53)</f>
        <v>37132.1</v>
      </c>
      <c r="X53" s="430"/>
      <c r="Y53" s="498">
        <f>SUM(W53:X53)</f>
        <v>37132.1</v>
      </c>
      <c r="Z53" s="526"/>
      <c r="AA53" s="498">
        <f>SUM(Y53:Z53)</f>
        <v>37132.1</v>
      </c>
      <c r="AB53" s="526"/>
      <c r="AC53" s="498">
        <f>AA53+AB53</f>
        <v>37132.1</v>
      </c>
    </row>
    <row r="54" spans="1:29" ht="12.75" customHeight="1">
      <c r="A54" s="68"/>
      <c r="B54" s="81"/>
      <c r="C54" s="58">
        <v>6121</v>
      </c>
      <c r="D54" s="58"/>
      <c r="E54" s="58"/>
      <c r="F54" s="58"/>
      <c r="G54" s="58"/>
      <c r="H54" s="71"/>
      <c r="I54" s="71"/>
      <c r="J54" s="72">
        <v>13842.4</v>
      </c>
      <c r="K54" s="306"/>
      <c r="L54" s="298"/>
      <c r="M54" s="114"/>
      <c r="N54" s="76"/>
      <c r="O54" s="281"/>
      <c r="P54" s="322"/>
      <c r="Q54" s="77"/>
      <c r="R54" s="76">
        <v>94.2</v>
      </c>
      <c r="S54" s="391"/>
      <c r="T54" s="419"/>
      <c r="U54" s="281"/>
      <c r="V54" s="419"/>
      <c r="W54" s="19"/>
      <c r="X54" s="430"/>
      <c r="Y54" s="245"/>
      <c r="Z54" s="526"/>
      <c r="AA54" s="77"/>
      <c r="AB54" s="526"/>
      <c r="AC54" s="77"/>
    </row>
    <row r="55" spans="1:29" ht="12.75" customHeight="1" thickBot="1">
      <c r="A55" s="89"/>
      <c r="B55" s="90"/>
      <c r="C55" s="91">
        <v>6121</v>
      </c>
      <c r="D55" s="91"/>
      <c r="E55" s="92" t="s">
        <v>20</v>
      </c>
      <c r="F55" s="92"/>
      <c r="G55" s="92"/>
      <c r="H55" s="93"/>
      <c r="I55" s="94"/>
      <c r="J55" s="95">
        <f>SUM(J54)</f>
        <v>13842.4</v>
      </c>
      <c r="K55" s="309">
        <f>SUM(J55)</f>
        <v>13842.4</v>
      </c>
      <c r="L55" s="300">
        <v>0</v>
      </c>
      <c r="M55" s="96">
        <f>SUM(K55:L55)</f>
        <v>13842.4</v>
      </c>
      <c r="N55" s="98"/>
      <c r="O55" s="309">
        <f>M55+N55</f>
        <v>13842.4</v>
      </c>
      <c r="P55" s="326"/>
      <c r="Q55" s="168">
        <f>SUM(O55:P55)</f>
        <v>13842.4</v>
      </c>
      <c r="R55" s="555">
        <f>SUM(R54)</f>
        <v>94.2</v>
      </c>
      <c r="S55" s="395">
        <f>SUM(Q55:R55)</f>
        <v>13936.6</v>
      </c>
      <c r="T55" s="422"/>
      <c r="U55" s="309">
        <f>SUM(S55:T55)</f>
        <v>13936.6</v>
      </c>
      <c r="V55" s="504"/>
      <c r="W55" s="169">
        <f>SUM(U55:V55)</f>
        <v>13936.6</v>
      </c>
      <c r="X55" s="470"/>
      <c r="Y55" s="168">
        <f>SUM(W55:X55)</f>
        <v>13936.6</v>
      </c>
      <c r="Z55" s="528"/>
      <c r="AA55" s="168">
        <f>SUM(Y55:Z55)</f>
        <v>13936.6</v>
      </c>
      <c r="AB55" s="528"/>
      <c r="AC55" s="168">
        <f>SUM(AA55:AB55)</f>
        <v>13936.6</v>
      </c>
    </row>
    <row r="56" spans="1:29" ht="12.75" customHeight="1">
      <c r="A56" s="102"/>
      <c r="B56" s="103">
        <v>2212</v>
      </c>
      <c r="C56" s="103"/>
      <c r="D56" s="104" t="s">
        <v>21</v>
      </c>
      <c r="E56" s="105" t="s">
        <v>117</v>
      </c>
      <c r="F56" s="105"/>
      <c r="G56" s="105"/>
      <c r="H56" s="106"/>
      <c r="I56" s="107">
        <v>5550</v>
      </c>
      <c r="J56" s="108"/>
      <c r="K56" s="310"/>
      <c r="L56" s="301"/>
      <c r="M56" s="109"/>
      <c r="N56" s="240"/>
      <c r="O56" s="280"/>
      <c r="P56" s="325"/>
      <c r="Q56" s="315"/>
      <c r="R56" s="65"/>
      <c r="S56" s="389"/>
      <c r="T56" s="420"/>
      <c r="U56" s="286"/>
      <c r="V56" s="420"/>
      <c r="W56" s="16"/>
      <c r="X56" s="437"/>
      <c r="Y56" s="243"/>
      <c r="Z56" s="527"/>
      <c r="AA56" s="66"/>
      <c r="AB56" s="527"/>
      <c r="AC56" s="66"/>
    </row>
    <row r="57" spans="1:29" ht="12.75" customHeight="1">
      <c r="A57" s="111"/>
      <c r="B57" s="112"/>
      <c r="C57" s="104">
        <v>6351</v>
      </c>
      <c r="D57" s="104"/>
      <c r="E57" s="545"/>
      <c r="F57" s="217"/>
      <c r="G57" s="217"/>
      <c r="H57" s="113"/>
      <c r="I57" s="106">
        <v>5550</v>
      </c>
      <c r="J57" s="72"/>
      <c r="K57" s="306"/>
      <c r="L57" s="298"/>
      <c r="M57" s="114"/>
      <c r="N57" s="76"/>
      <c r="O57" s="281"/>
      <c r="P57" s="322"/>
      <c r="Q57" s="77"/>
      <c r="R57" s="76"/>
      <c r="S57" s="391"/>
      <c r="T57" s="419"/>
      <c r="U57" s="281"/>
      <c r="V57" s="419"/>
      <c r="W57" s="19"/>
      <c r="X57" s="430"/>
      <c r="Y57" s="245"/>
      <c r="Z57" s="526"/>
      <c r="AA57" s="77"/>
      <c r="AB57" s="526"/>
      <c r="AC57" s="77"/>
    </row>
    <row r="58" spans="1:29" ht="12.75" customHeight="1">
      <c r="A58" s="134"/>
      <c r="B58" s="104"/>
      <c r="C58" s="116">
        <v>6351</v>
      </c>
      <c r="D58" s="116"/>
      <c r="E58" s="104" t="s">
        <v>19</v>
      </c>
      <c r="F58" s="104"/>
      <c r="G58" s="104"/>
      <c r="H58" s="71"/>
      <c r="I58" s="82">
        <f>SUM(I57)</f>
        <v>5550</v>
      </c>
      <c r="J58" s="83"/>
      <c r="K58" s="307">
        <f>SUM(I58:J58)</f>
        <v>5550</v>
      </c>
      <c r="L58" s="298">
        <v>0</v>
      </c>
      <c r="M58" s="84">
        <f>SUM(K58:L58)</f>
        <v>5550</v>
      </c>
      <c r="N58" s="76"/>
      <c r="O58" s="307">
        <f>M58+N58</f>
        <v>5550</v>
      </c>
      <c r="P58" s="322"/>
      <c r="Q58" s="498">
        <f>SUM(O58:P58)</f>
        <v>5550</v>
      </c>
      <c r="R58" s="76"/>
      <c r="S58" s="394">
        <f>SUM(Q58:R58)</f>
        <v>5550</v>
      </c>
      <c r="T58" s="419"/>
      <c r="U58" s="489">
        <f>SUM(S58:T58)</f>
        <v>5550</v>
      </c>
      <c r="V58" s="503"/>
      <c r="W58" s="434">
        <f>SUM(U58:V58)</f>
        <v>5550</v>
      </c>
      <c r="X58" s="430"/>
      <c r="Y58" s="498">
        <f>SUM(W58:X58)</f>
        <v>5550</v>
      </c>
      <c r="Z58" s="527"/>
      <c r="AA58" s="441">
        <f>SUM(Y58:Z58)</f>
        <v>5550</v>
      </c>
      <c r="AB58" s="526"/>
      <c r="AC58" s="498">
        <f>SUM(AA58:AB58)</f>
        <v>5550</v>
      </c>
    </row>
    <row r="59" spans="1:29" ht="12.75" customHeight="1">
      <c r="A59" s="134"/>
      <c r="B59" s="104"/>
      <c r="C59" s="104">
        <v>6121</v>
      </c>
      <c r="D59" s="116"/>
      <c r="E59" s="104"/>
      <c r="F59" s="104"/>
      <c r="G59" s="104"/>
      <c r="H59" s="71"/>
      <c r="I59" s="71"/>
      <c r="J59" s="72"/>
      <c r="K59" s="306"/>
      <c r="L59" s="298"/>
      <c r="M59" s="73"/>
      <c r="N59" s="76"/>
      <c r="O59" s="281"/>
      <c r="P59" s="322"/>
      <c r="Q59" s="77"/>
      <c r="R59" s="76"/>
      <c r="S59" s="391"/>
      <c r="T59" s="419"/>
      <c r="U59" s="281"/>
      <c r="V59" s="419"/>
      <c r="W59" s="19"/>
      <c r="X59" s="430"/>
      <c r="Y59" s="245"/>
      <c r="Z59" s="526"/>
      <c r="AA59" s="77"/>
      <c r="AB59" s="527"/>
      <c r="AC59" s="66"/>
    </row>
    <row r="60" spans="1:29" ht="12.75" customHeight="1" thickBot="1">
      <c r="A60" s="121"/>
      <c r="B60" s="92"/>
      <c r="C60" s="122">
        <v>6121</v>
      </c>
      <c r="D60" s="122"/>
      <c r="E60" s="92" t="s">
        <v>20</v>
      </c>
      <c r="F60" s="92"/>
      <c r="G60" s="92"/>
      <c r="H60" s="93"/>
      <c r="I60" s="94"/>
      <c r="J60" s="123"/>
      <c r="K60" s="311"/>
      <c r="L60" s="300"/>
      <c r="M60" s="124"/>
      <c r="N60" s="152"/>
      <c r="O60" s="284"/>
      <c r="P60" s="324"/>
      <c r="Q60" s="316"/>
      <c r="R60" s="98"/>
      <c r="S60" s="390"/>
      <c r="T60" s="422"/>
      <c r="U60" s="488"/>
      <c r="V60" s="422"/>
      <c r="W60" s="100"/>
      <c r="X60" s="437"/>
      <c r="Y60" s="243"/>
      <c r="Z60" s="528"/>
      <c r="AA60" s="99"/>
      <c r="AB60" s="528"/>
      <c r="AC60" s="99"/>
    </row>
    <row r="61" spans="1:29" ht="12.75" customHeight="1">
      <c r="A61" s="140"/>
      <c r="B61" s="141">
        <v>2212</v>
      </c>
      <c r="C61" s="141"/>
      <c r="D61" s="142" t="s">
        <v>22</v>
      </c>
      <c r="E61" s="127" t="s">
        <v>23</v>
      </c>
      <c r="F61" s="127"/>
      <c r="G61" s="127"/>
      <c r="H61" s="60"/>
      <c r="I61" s="144">
        <v>21000</v>
      </c>
      <c r="J61" s="62"/>
      <c r="K61" s="305"/>
      <c r="L61" s="297"/>
      <c r="M61" s="63"/>
      <c r="N61" s="64"/>
      <c r="O61" s="285"/>
      <c r="P61" s="323"/>
      <c r="Q61" s="66"/>
      <c r="R61" s="65"/>
      <c r="S61" s="389"/>
      <c r="T61" s="420"/>
      <c r="U61" s="286"/>
      <c r="V61" s="420"/>
      <c r="W61" s="16"/>
      <c r="X61" s="429"/>
      <c r="Y61" s="442"/>
      <c r="Z61" s="527"/>
      <c r="AA61" s="66"/>
      <c r="AB61" s="527"/>
      <c r="AC61" s="66"/>
    </row>
    <row r="62" spans="1:29" ht="12.75" customHeight="1">
      <c r="A62" s="134"/>
      <c r="B62" s="104"/>
      <c r="C62" s="104">
        <v>6351</v>
      </c>
      <c r="D62" s="104"/>
      <c r="E62" s="116"/>
      <c r="F62" s="116"/>
      <c r="G62" s="116"/>
      <c r="H62" s="71"/>
      <c r="I62" s="71">
        <v>21000</v>
      </c>
      <c r="J62" s="72">
        <v>-21000</v>
      </c>
      <c r="K62" s="306"/>
      <c r="L62" s="298"/>
      <c r="M62" s="73"/>
      <c r="N62" s="76"/>
      <c r="O62" s="281"/>
      <c r="P62" s="322"/>
      <c r="Q62" s="77"/>
      <c r="R62" s="76"/>
      <c r="S62" s="391"/>
      <c r="T62" s="419"/>
      <c r="U62" s="281"/>
      <c r="V62" s="419"/>
      <c r="W62" s="19"/>
      <c r="X62" s="430"/>
      <c r="Y62" s="245"/>
      <c r="Z62" s="526"/>
      <c r="AA62" s="77"/>
      <c r="AB62" s="526"/>
      <c r="AC62" s="77"/>
    </row>
    <row r="63" spans="1:29" ht="12.75" customHeight="1">
      <c r="A63" s="111"/>
      <c r="B63" s="112"/>
      <c r="C63" s="117">
        <v>6351</v>
      </c>
      <c r="D63" s="117"/>
      <c r="E63" s="112" t="s">
        <v>19</v>
      </c>
      <c r="F63" s="112"/>
      <c r="G63" s="112"/>
      <c r="H63" s="129"/>
      <c r="I63" s="130">
        <f>SUM(I62)</f>
        <v>21000</v>
      </c>
      <c r="J63" s="131">
        <f>SUM(J62)</f>
        <v>-21000</v>
      </c>
      <c r="K63" s="312">
        <f>SUM(I63:J63)</f>
        <v>0</v>
      </c>
      <c r="L63" s="302">
        <v>0</v>
      </c>
      <c r="M63" s="132">
        <f>SUM(K63:L63)</f>
        <v>0</v>
      </c>
      <c r="N63" s="76"/>
      <c r="O63" s="282">
        <f>M63+N63</f>
        <v>0</v>
      </c>
      <c r="P63" s="323"/>
      <c r="Q63" s="242">
        <f>SUM(O63:P63)</f>
        <v>0</v>
      </c>
      <c r="R63" s="76"/>
      <c r="S63" s="394">
        <f>SUM(Q63:R63)</f>
        <v>0</v>
      </c>
      <c r="T63" s="423"/>
      <c r="U63" s="489">
        <f>SUM(S63:T63)</f>
        <v>0</v>
      </c>
      <c r="V63" s="503"/>
      <c r="W63" s="434">
        <f>SUM(U63:V63)</f>
        <v>0</v>
      </c>
      <c r="X63" s="430"/>
      <c r="Y63" s="498">
        <f>SUM(U63:X63)</f>
        <v>0</v>
      </c>
      <c r="Z63" s="527"/>
      <c r="AA63" s="441">
        <f>SUM(Y63:Z63)</f>
        <v>0</v>
      </c>
      <c r="AB63" s="526"/>
      <c r="AC63" s="498">
        <f>SUM(AA63:AB63)</f>
        <v>0</v>
      </c>
    </row>
    <row r="64" spans="1:29" ht="12.75" customHeight="1">
      <c r="A64" s="134"/>
      <c r="B64" s="104"/>
      <c r="C64" s="112">
        <v>6121</v>
      </c>
      <c r="D64" s="117"/>
      <c r="E64" s="112"/>
      <c r="F64" s="112"/>
      <c r="G64" s="112"/>
      <c r="H64" s="71"/>
      <c r="I64" s="135"/>
      <c r="J64" s="72"/>
      <c r="K64" s="306"/>
      <c r="L64" s="298"/>
      <c r="M64" s="136"/>
      <c r="N64" s="76"/>
      <c r="O64" s="281"/>
      <c r="P64" s="322"/>
      <c r="Q64" s="77"/>
      <c r="R64" s="65"/>
      <c r="S64" s="389"/>
      <c r="T64" s="420"/>
      <c r="U64" s="286"/>
      <c r="V64" s="419"/>
      <c r="W64" s="79"/>
      <c r="X64" s="480"/>
      <c r="Y64" s="481"/>
      <c r="Z64" s="526"/>
      <c r="AA64" s="77"/>
      <c r="AB64" s="527"/>
      <c r="AC64" s="66"/>
    </row>
    <row r="65" spans="1:29" ht="12.75" customHeight="1" thickBot="1">
      <c r="A65" s="121"/>
      <c r="B65" s="92"/>
      <c r="C65" s="122">
        <v>6121</v>
      </c>
      <c r="D65" s="122"/>
      <c r="E65" s="92" t="s">
        <v>20</v>
      </c>
      <c r="F65" s="92"/>
      <c r="G65" s="92"/>
      <c r="H65" s="93"/>
      <c r="I65" s="137"/>
      <c r="J65" s="123"/>
      <c r="K65" s="311"/>
      <c r="L65" s="300"/>
      <c r="M65" s="138"/>
      <c r="N65" s="65"/>
      <c r="O65" s="286"/>
      <c r="P65" s="326"/>
      <c r="Q65" s="99"/>
      <c r="R65" s="98"/>
      <c r="S65" s="390"/>
      <c r="T65" s="422"/>
      <c r="U65" s="488"/>
      <c r="V65" s="421"/>
      <c r="W65" s="22"/>
      <c r="X65" s="431"/>
      <c r="Y65" s="167"/>
      <c r="Z65" s="528"/>
      <c r="AA65" s="99"/>
      <c r="AB65" s="528"/>
      <c r="AC65" s="99"/>
    </row>
    <row r="66" spans="1:29" ht="12.75" customHeight="1">
      <c r="A66" s="139"/>
      <c r="B66" s="140">
        <v>2212</v>
      </c>
      <c r="C66" s="141"/>
      <c r="D66" s="142" t="s">
        <v>24</v>
      </c>
      <c r="E66" s="143" t="s">
        <v>25</v>
      </c>
      <c r="F66" s="143"/>
      <c r="G66" s="143"/>
      <c r="H66" s="60"/>
      <c r="I66" s="144">
        <v>6350</v>
      </c>
      <c r="J66" s="62"/>
      <c r="K66" s="305"/>
      <c r="L66" s="297"/>
      <c r="M66" s="145"/>
      <c r="N66" s="64"/>
      <c r="O66" s="285"/>
      <c r="P66" s="477"/>
      <c r="Q66" s="318"/>
      <c r="R66" s="400"/>
      <c r="S66" s="478"/>
      <c r="T66" s="479"/>
      <c r="U66" s="296"/>
      <c r="V66" s="479"/>
      <c r="W66" s="435"/>
      <c r="X66" s="480"/>
      <c r="Y66" s="481"/>
      <c r="Z66" s="527"/>
      <c r="AA66" s="66"/>
      <c r="AB66" s="527"/>
      <c r="AC66" s="66"/>
    </row>
    <row r="67" spans="1:29" ht="12.75" customHeight="1">
      <c r="A67" s="134"/>
      <c r="B67" s="104"/>
      <c r="C67" s="104">
        <v>6351</v>
      </c>
      <c r="D67" s="104"/>
      <c r="E67" s="116"/>
      <c r="F67" s="116"/>
      <c r="G67" s="116"/>
      <c r="H67" s="71"/>
      <c r="I67" s="71">
        <v>6350</v>
      </c>
      <c r="J67" s="72">
        <v>-6350</v>
      </c>
      <c r="K67" s="306"/>
      <c r="L67" s="298"/>
      <c r="M67" s="136"/>
      <c r="N67" s="76"/>
      <c r="O67" s="281"/>
      <c r="P67" s="322"/>
      <c r="Q67" s="77"/>
      <c r="R67" s="76"/>
      <c r="S67" s="391"/>
      <c r="T67" s="419"/>
      <c r="U67" s="281"/>
      <c r="V67" s="419"/>
      <c r="W67" s="19"/>
      <c r="X67" s="430"/>
      <c r="Y67" s="245"/>
      <c r="Z67" s="526"/>
      <c r="AA67" s="77"/>
      <c r="AB67" s="526"/>
      <c r="AC67" s="77"/>
    </row>
    <row r="68" spans="1:29" ht="12.75" customHeight="1">
      <c r="A68" s="111"/>
      <c r="B68" s="112"/>
      <c r="C68" s="117">
        <v>6351</v>
      </c>
      <c r="D68" s="117"/>
      <c r="E68" s="112" t="s">
        <v>19</v>
      </c>
      <c r="F68" s="112"/>
      <c r="G68" s="112"/>
      <c r="H68" s="129"/>
      <c r="I68" s="130">
        <f>SUM(I67)</f>
        <v>6350</v>
      </c>
      <c r="J68" s="131">
        <f>SUM(J67)</f>
        <v>-6350</v>
      </c>
      <c r="K68" s="312">
        <f>SUM(I68:J68)</f>
        <v>0</v>
      </c>
      <c r="L68" s="302">
        <v>0</v>
      </c>
      <c r="M68" s="132">
        <f>SUM(K68:L68)</f>
        <v>0</v>
      </c>
      <c r="N68" s="65"/>
      <c r="O68" s="282">
        <f>M68+N68</f>
        <v>0</v>
      </c>
      <c r="P68" s="323"/>
      <c r="Q68" s="242">
        <f>SUM(O68:P68)</f>
        <v>0</v>
      </c>
      <c r="R68" s="65"/>
      <c r="S68" s="392">
        <f>SUM(Q68:R68)</f>
        <v>0</v>
      </c>
      <c r="T68" s="420"/>
      <c r="U68" s="487">
        <f>SUM(S68:T68)</f>
        <v>0</v>
      </c>
      <c r="V68" s="501"/>
      <c r="W68" s="433">
        <f>SUM(U68:V68)</f>
        <v>0</v>
      </c>
      <c r="X68" s="437"/>
      <c r="Y68" s="443">
        <f>SUM(U68:X68)</f>
        <v>0</v>
      </c>
      <c r="Z68" s="527"/>
      <c r="AA68" s="441">
        <f>SUM(Y68:Z68)</f>
        <v>0</v>
      </c>
      <c r="AB68" s="526"/>
      <c r="AC68" s="498">
        <f>SUM(AA68:AB68)</f>
        <v>0</v>
      </c>
    </row>
    <row r="69" spans="1:29" ht="12.75" customHeight="1">
      <c r="A69" s="134"/>
      <c r="B69" s="104"/>
      <c r="C69" s="112">
        <v>6121</v>
      </c>
      <c r="D69" s="117"/>
      <c r="E69" s="112"/>
      <c r="F69" s="112"/>
      <c r="G69" s="112"/>
      <c r="H69" s="71"/>
      <c r="I69" s="135"/>
      <c r="J69" s="72"/>
      <c r="K69" s="306"/>
      <c r="L69" s="298"/>
      <c r="M69" s="136"/>
      <c r="N69" s="76"/>
      <c r="O69" s="281"/>
      <c r="P69" s="322"/>
      <c r="Q69" s="79"/>
      <c r="R69" s="76"/>
      <c r="S69" s="391"/>
      <c r="T69" s="419"/>
      <c r="U69" s="281"/>
      <c r="V69" s="419"/>
      <c r="W69" s="19"/>
      <c r="X69" s="430"/>
      <c r="Y69" s="245"/>
      <c r="Z69" s="526"/>
      <c r="AA69" s="77"/>
      <c r="AB69" s="527"/>
      <c r="AC69" s="66"/>
    </row>
    <row r="70" spans="1:29" ht="12.75" customHeight="1" thickBot="1">
      <c r="A70" s="121"/>
      <c r="B70" s="92"/>
      <c r="C70" s="122">
        <v>6121</v>
      </c>
      <c r="D70" s="122"/>
      <c r="E70" s="92" t="s">
        <v>20</v>
      </c>
      <c r="F70" s="92"/>
      <c r="G70" s="92"/>
      <c r="H70" s="93"/>
      <c r="I70" s="137"/>
      <c r="J70" s="123"/>
      <c r="K70" s="311"/>
      <c r="L70" s="300"/>
      <c r="M70" s="138"/>
      <c r="N70" s="152"/>
      <c r="O70" s="284"/>
      <c r="P70" s="323"/>
      <c r="Q70" s="67"/>
      <c r="R70" s="98"/>
      <c r="S70" s="390"/>
      <c r="T70" s="422"/>
      <c r="U70" s="488"/>
      <c r="V70" s="422"/>
      <c r="W70" s="100"/>
      <c r="X70" s="437"/>
      <c r="Y70" s="243"/>
      <c r="Z70" s="528"/>
      <c r="AA70" s="99"/>
      <c r="AB70" s="528"/>
      <c r="AC70" s="99"/>
    </row>
    <row r="71" spans="1:29" ht="12.75" customHeight="1">
      <c r="A71" s="102"/>
      <c r="B71" s="103">
        <v>2212</v>
      </c>
      <c r="C71" s="103"/>
      <c r="D71" s="104" t="s">
        <v>26</v>
      </c>
      <c r="E71" s="153" t="s">
        <v>27</v>
      </c>
      <c r="F71" s="153"/>
      <c r="G71" s="153"/>
      <c r="H71" s="86"/>
      <c r="I71" s="154">
        <v>3000</v>
      </c>
      <c r="J71" s="87"/>
      <c r="K71" s="308"/>
      <c r="L71" s="299"/>
      <c r="M71" s="155"/>
      <c r="N71" s="65"/>
      <c r="O71" s="280"/>
      <c r="P71" s="325"/>
      <c r="Q71" s="239"/>
      <c r="R71" s="65"/>
      <c r="S71" s="389"/>
      <c r="T71" s="420"/>
      <c r="U71" s="286"/>
      <c r="V71" s="420"/>
      <c r="W71" s="16"/>
      <c r="X71" s="429"/>
      <c r="Y71" s="442"/>
      <c r="Z71" s="527"/>
      <c r="AA71" s="66"/>
      <c r="AB71" s="527"/>
      <c r="AC71" s="66"/>
    </row>
    <row r="72" spans="1:29" ht="12.75" customHeight="1">
      <c r="A72" s="134"/>
      <c r="B72" s="116"/>
      <c r="C72" s="104">
        <v>6351</v>
      </c>
      <c r="D72" s="156"/>
      <c r="E72" s="157"/>
      <c r="F72" s="157"/>
      <c r="G72" s="157"/>
      <c r="H72" s="71"/>
      <c r="I72" s="158"/>
      <c r="J72" s="72"/>
      <c r="K72" s="306"/>
      <c r="L72" s="298"/>
      <c r="M72" s="136"/>
      <c r="N72" s="76"/>
      <c r="O72" s="281"/>
      <c r="P72" s="322"/>
      <c r="Q72" s="77"/>
      <c r="R72" s="76"/>
      <c r="S72" s="391"/>
      <c r="T72" s="419"/>
      <c r="U72" s="281"/>
      <c r="V72" s="419"/>
      <c r="W72" s="19"/>
      <c r="X72" s="430"/>
      <c r="Y72" s="245"/>
      <c r="Z72" s="526"/>
      <c r="AA72" s="77"/>
      <c r="AB72" s="526"/>
      <c r="AC72" s="79"/>
    </row>
    <row r="73" spans="1:29" ht="12.75" customHeight="1">
      <c r="A73" s="134"/>
      <c r="B73" s="116"/>
      <c r="C73" s="116">
        <v>6351</v>
      </c>
      <c r="D73" s="156"/>
      <c r="E73" s="104" t="s">
        <v>19</v>
      </c>
      <c r="F73" s="104"/>
      <c r="G73" s="104"/>
      <c r="H73" s="71"/>
      <c r="I73" s="158"/>
      <c r="J73" s="72"/>
      <c r="K73" s="306"/>
      <c r="L73" s="298"/>
      <c r="M73" s="136"/>
      <c r="N73" s="65"/>
      <c r="O73" s="286"/>
      <c r="P73" s="323"/>
      <c r="Q73" s="66"/>
      <c r="R73" s="65"/>
      <c r="S73" s="389"/>
      <c r="T73" s="420"/>
      <c r="U73" s="286"/>
      <c r="V73" s="420"/>
      <c r="W73" s="16"/>
      <c r="X73" s="437"/>
      <c r="Y73" s="243"/>
      <c r="Z73" s="527"/>
      <c r="AA73" s="66"/>
      <c r="AB73" s="526"/>
      <c r="AC73" s="79"/>
    </row>
    <row r="74" spans="1:29" ht="12.75" customHeight="1">
      <c r="A74" s="134"/>
      <c r="B74" s="104"/>
      <c r="C74" s="104">
        <v>6121</v>
      </c>
      <c r="D74" s="159"/>
      <c r="E74" s="104"/>
      <c r="F74" s="104"/>
      <c r="G74" s="104"/>
      <c r="H74" s="71"/>
      <c r="I74" s="71">
        <v>3000</v>
      </c>
      <c r="J74" s="72"/>
      <c r="K74" s="306"/>
      <c r="L74" s="298"/>
      <c r="M74" s="136"/>
      <c r="N74" s="76"/>
      <c r="O74" s="281"/>
      <c r="P74" s="322"/>
      <c r="Q74" s="77"/>
      <c r="R74" s="76"/>
      <c r="S74" s="391"/>
      <c r="T74" s="419"/>
      <c r="U74" s="281"/>
      <c r="V74" s="419"/>
      <c r="W74" s="19"/>
      <c r="X74" s="430"/>
      <c r="Y74" s="245"/>
      <c r="Z74" s="526"/>
      <c r="AA74" s="77"/>
      <c r="AB74" s="527"/>
      <c r="AC74" s="67"/>
    </row>
    <row r="75" spans="1:29" ht="12.75" customHeight="1" thickBot="1">
      <c r="A75" s="121"/>
      <c r="B75" s="92"/>
      <c r="C75" s="122">
        <v>6121</v>
      </c>
      <c r="D75" s="122"/>
      <c r="E75" s="92" t="s">
        <v>20</v>
      </c>
      <c r="F75" s="92"/>
      <c r="G75" s="92"/>
      <c r="H75" s="93"/>
      <c r="I75" s="94">
        <f>SUM(I74)</f>
        <v>3000</v>
      </c>
      <c r="J75" s="123"/>
      <c r="K75" s="309">
        <f>SUM(I75:J75)</f>
        <v>3000</v>
      </c>
      <c r="L75" s="300">
        <v>0</v>
      </c>
      <c r="M75" s="138">
        <f>SUM(K75:L75)</f>
        <v>3000</v>
      </c>
      <c r="N75" s="98"/>
      <c r="O75" s="309">
        <f>M75+N75</f>
        <v>3000</v>
      </c>
      <c r="P75" s="326"/>
      <c r="Q75" s="168">
        <f>SUM(O75:P75)</f>
        <v>3000</v>
      </c>
      <c r="R75" s="98"/>
      <c r="S75" s="395">
        <f>SUM(Q75:R75)</f>
        <v>3000</v>
      </c>
      <c r="T75" s="422"/>
      <c r="U75" s="309">
        <f>SUM(S75:T75)</f>
        <v>3000</v>
      </c>
      <c r="V75" s="502"/>
      <c r="W75" s="175">
        <f>SUM(U75:V75)</f>
        <v>3000</v>
      </c>
      <c r="X75" s="431"/>
      <c r="Y75" s="167">
        <f>SUM(W75:X75)</f>
        <v>3000</v>
      </c>
      <c r="Z75" s="528"/>
      <c r="AA75" s="168">
        <f>SUM(Y75:Z75)</f>
        <v>3000</v>
      </c>
      <c r="AB75" s="528"/>
      <c r="AC75" s="168">
        <f>SUM(AA75:AB75)</f>
        <v>3000</v>
      </c>
    </row>
    <row r="76" spans="1:29" ht="12.75" customHeight="1">
      <c r="A76" s="140"/>
      <c r="B76" s="141">
        <v>2212</v>
      </c>
      <c r="C76" s="141"/>
      <c r="D76" s="142" t="s">
        <v>28</v>
      </c>
      <c r="E76" s="127" t="s">
        <v>29</v>
      </c>
      <c r="F76" s="127"/>
      <c r="G76" s="127"/>
      <c r="H76" s="60"/>
      <c r="I76" s="144">
        <v>6000</v>
      </c>
      <c r="J76" s="62"/>
      <c r="K76" s="305"/>
      <c r="L76" s="297"/>
      <c r="M76" s="145"/>
      <c r="N76" s="64"/>
      <c r="O76" s="285"/>
      <c r="P76" s="465"/>
      <c r="Q76" s="268"/>
      <c r="R76" s="64"/>
      <c r="S76" s="466"/>
      <c r="T76" s="467"/>
      <c r="U76" s="285"/>
      <c r="V76" s="467"/>
      <c r="W76" s="12"/>
      <c r="X76" s="468"/>
      <c r="Y76" s="469"/>
      <c r="Z76" s="527"/>
      <c r="AA76" s="243"/>
      <c r="AB76" s="527"/>
      <c r="AC76" s="67"/>
    </row>
    <row r="77" spans="1:29" ht="12.75" customHeight="1">
      <c r="A77" s="134"/>
      <c r="B77" s="116"/>
      <c r="C77" s="104">
        <v>6351</v>
      </c>
      <c r="D77" s="116"/>
      <c r="E77" s="116" t="s">
        <v>30</v>
      </c>
      <c r="F77" s="116"/>
      <c r="G77" s="116"/>
      <c r="H77" s="71"/>
      <c r="I77" s="170"/>
      <c r="J77" s="72"/>
      <c r="K77" s="306"/>
      <c r="L77" s="298"/>
      <c r="M77" s="136"/>
      <c r="N77" s="76"/>
      <c r="O77" s="281"/>
      <c r="P77" s="322"/>
      <c r="Q77" s="77"/>
      <c r="R77" s="76"/>
      <c r="S77" s="397"/>
      <c r="T77" s="419"/>
      <c r="U77" s="281"/>
      <c r="V77" s="419"/>
      <c r="W77" s="19"/>
      <c r="X77" s="430"/>
      <c r="Y77" s="245"/>
      <c r="Z77" s="526"/>
      <c r="AA77" s="77"/>
      <c r="AB77" s="526"/>
      <c r="AC77" s="79"/>
    </row>
    <row r="78" spans="1:29" ht="12.75" customHeight="1">
      <c r="A78" s="102"/>
      <c r="B78" s="103"/>
      <c r="C78" s="149">
        <v>6351</v>
      </c>
      <c r="D78" s="103"/>
      <c r="E78" s="171" t="s">
        <v>19</v>
      </c>
      <c r="F78" s="171"/>
      <c r="G78" s="171"/>
      <c r="H78" s="86"/>
      <c r="I78" s="128"/>
      <c r="J78" s="87"/>
      <c r="K78" s="308"/>
      <c r="L78" s="299"/>
      <c r="M78" s="155"/>
      <c r="N78" s="65"/>
      <c r="O78" s="286"/>
      <c r="P78" s="323"/>
      <c r="Q78" s="66"/>
      <c r="R78" s="65"/>
      <c r="S78" s="396"/>
      <c r="T78" s="420"/>
      <c r="U78" s="286"/>
      <c r="V78" s="420"/>
      <c r="W78" s="16"/>
      <c r="X78" s="437"/>
      <c r="Y78" s="243"/>
      <c r="Z78" s="527"/>
      <c r="AA78" s="66"/>
      <c r="AB78" s="526"/>
      <c r="AC78" s="79"/>
    </row>
    <row r="79" spans="1:29" ht="12.75" customHeight="1">
      <c r="A79" s="134"/>
      <c r="B79" s="104"/>
      <c r="C79" s="104">
        <v>6121</v>
      </c>
      <c r="D79" s="104"/>
      <c r="E79" s="104"/>
      <c r="F79" s="104"/>
      <c r="G79" s="104"/>
      <c r="H79" s="71"/>
      <c r="I79" s="71">
        <v>6000</v>
      </c>
      <c r="J79" s="72">
        <v>-6000</v>
      </c>
      <c r="K79" s="306"/>
      <c r="L79" s="298"/>
      <c r="M79" s="136"/>
      <c r="N79" s="76"/>
      <c r="O79" s="281"/>
      <c r="P79" s="322"/>
      <c r="Q79" s="77"/>
      <c r="R79" s="76"/>
      <c r="S79" s="397"/>
      <c r="T79" s="419"/>
      <c r="U79" s="281"/>
      <c r="V79" s="419"/>
      <c r="W79" s="79"/>
      <c r="X79" s="430"/>
      <c r="Y79" s="245"/>
      <c r="Z79" s="526"/>
      <c r="AA79" s="77"/>
      <c r="AB79" s="527"/>
      <c r="AC79" s="67"/>
    </row>
    <row r="80" spans="1:29" ht="12.75" customHeight="1" thickBot="1">
      <c r="A80" s="160"/>
      <c r="B80" s="161"/>
      <c r="C80" s="162">
        <v>6121</v>
      </c>
      <c r="D80" s="162"/>
      <c r="E80" s="92" t="s">
        <v>20</v>
      </c>
      <c r="F80" s="161"/>
      <c r="G80" s="161"/>
      <c r="H80" s="163"/>
      <c r="I80" s="164">
        <f>SUM(I79)</f>
        <v>6000</v>
      </c>
      <c r="J80" s="172">
        <f>SUM(J79)</f>
        <v>-6000</v>
      </c>
      <c r="K80" s="287">
        <f>SUM(I80:J80)</f>
        <v>0</v>
      </c>
      <c r="L80" s="303">
        <v>0</v>
      </c>
      <c r="M80" s="165">
        <f>SUM(K80:L80)</f>
        <v>0</v>
      </c>
      <c r="N80" s="152"/>
      <c r="O80" s="287">
        <f>M80</f>
        <v>0</v>
      </c>
      <c r="P80" s="324"/>
      <c r="Q80" s="167">
        <f>SUM(O80:P80)</f>
        <v>0</v>
      </c>
      <c r="R80" s="98"/>
      <c r="S80" s="395">
        <f>SUM(Q80:R80)</f>
        <v>0</v>
      </c>
      <c r="T80" s="422"/>
      <c r="U80" s="309">
        <f>SUM(S80:T80)</f>
        <v>0</v>
      </c>
      <c r="V80" s="502"/>
      <c r="W80" s="167">
        <f>SUM(U80:V80)</f>
        <v>0</v>
      </c>
      <c r="X80" s="437"/>
      <c r="Y80" s="243">
        <f>SUM(U80:X80)</f>
        <v>0</v>
      </c>
      <c r="Z80" s="528"/>
      <c r="AA80" s="168">
        <f>SUM(Y80:Z80)</f>
        <v>0</v>
      </c>
      <c r="AB80" s="528"/>
      <c r="AC80" s="168">
        <f>SUM(AA80:AB80)</f>
        <v>0</v>
      </c>
    </row>
    <row r="81" spans="1:29" ht="12.75" customHeight="1">
      <c r="A81" s="102"/>
      <c r="B81" s="103">
        <v>2212</v>
      </c>
      <c r="C81" s="103"/>
      <c r="D81" s="112" t="s">
        <v>31</v>
      </c>
      <c r="E81" s="153" t="s">
        <v>32</v>
      </c>
      <c r="F81" s="153"/>
      <c r="G81" s="153"/>
      <c r="H81" s="86"/>
      <c r="I81" s="128">
        <v>17600</v>
      </c>
      <c r="J81" s="87"/>
      <c r="K81" s="308"/>
      <c r="L81" s="299"/>
      <c r="M81" s="155"/>
      <c r="N81" s="74"/>
      <c r="O81" s="286"/>
      <c r="P81" s="323"/>
      <c r="Q81" s="66"/>
      <c r="R81" s="65"/>
      <c r="S81" s="396"/>
      <c r="T81" s="420"/>
      <c r="U81" s="286"/>
      <c r="V81" s="420"/>
      <c r="W81" s="16"/>
      <c r="X81" s="429"/>
      <c r="Y81" s="442"/>
      <c r="Z81" s="527"/>
      <c r="AA81" s="66"/>
      <c r="AB81" s="527"/>
      <c r="AC81" s="67"/>
    </row>
    <row r="82" spans="1:29" ht="12.75" customHeight="1">
      <c r="A82" s="134"/>
      <c r="B82" s="116"/>
      <c r="C82" s="104">
        <v>6351</v>
      </c>
      <c r="D82" s="104"/>
      <c r="E82" s="157"/>
      <c r="F82" s="157"/>
      <c r="G82" s="157"/>
      <c r="H82" s="71"/>
      <c r="I82" s="170"/>
      <c r="J82" s="72"/>
      <c r="K82" s="306"/>
      <c r="L82" s="298"/>
      <c r="M82" s="136"/>
      <c r="N82" s="78"/>
      <c r="O82" s="281"/>
      <c r="P82" s="322"/>
      <c r="Q82" s="77"/>
      <c r="R82" s="150"/>
      <c r="S82" s="398"/>
      <c r="T82" s="424"/>
      <c r="U82" s="490"/>
      <c r="V82" s="424"/>
      <c r="W82" s="34"/>
      <c r="X82" s="430"/>
      <c r="Y82" s="245"/>
      <c r="Z82" s="526"/>
      <c r="AA82" s="77"/>
      <c r="AB82" s="526"/>
      <c r="AC82" s="79"/>
    </row>
    <row r="83" spans="1:29" ht="12.75" customHeight="1">
      <c r="A83" s="102"/>
      <c r="B83" s="103"/>
      <c r="C83" s="149">
        <v>6351</v>
      </c>
      <c r="D83" s="148"/>
      <c r="E83" s="112" t="s">
        <v>19</v>
      </c>
      <c r="F83" s="171"/>
      <c r="G83" s="171"/>
      <c r="H83" s="86"/>
      <c r="I83" s="128"/>
      <c r="J83" s="87"/>
      <c r="K83" s="308"/>
      <c r="L83" s="299"/>
      <c r="M83" s="155"/>
      <c r="N83" s="74"/>
      <c r="O83" s="286"/>
      <c r="P83" s="323"/>
      <c r="Q83" s="66"/>
      <c r="R83" s="76"/>
      <c r="S83" s="397"/>
      <c r="T83" s="419"/>
      <c r="U83" s="281"/>
      <c r="V83" s="419"/>
      <c r="W83" s="79"/>
      <c r="X83" s="437"/>
      <c r="Y83" s="243"/>
      <c r="Z83" s="527"/>
      <c r="AA83" s="66"/>
      <c r="AB83" s="526"/>
      <c r="AC83" s="79"/>
    </row>
    <row r="84" spans="1:29" ht="12.75" customHeight="1">
      <c r="A84" s="134"/>
      <c r="B84" s="104"/>
      <c r="C84" s="104">
        <v>6121</v>
      </c>
      <c r="D84" s="104"/>
      <c r="E84" s="104"/>
      <c r="F84" s="104"/>
      <c r="G84" s="104"/>
      <c r="H84" s="71"/>
      <c r="I84" s="71">
        <v>17600</v>
      </c>
      <c r="J84" s="72">
        <v>4400</v>
      </c>
      <c r="K84" s="306"/>
      <c r="L84" s="298"/>
      <c r="M84" s="136"/>
      <c r="N84" s="78">
        <v>22000</v>
      </c>
      <c r="O84" s="281"/>
      <c r="P84" s="322"/>
      <c r="Q84" s="77"/>
      <c r="R84" s="65"/>
      <c r="S84" s="396"/>
      <c r="T84" s="420"/>
      <c r="U84" s="286"/>
      <c r="V84" s="419"/>
      <c r="W84" s="79"/>
      <c r="X84" s="430"/>
      <c r="Y84" s="245"/>
      <c r="Z84" s="526"/>
      <c r="AA84" s="77"/>
      <c r="AB84" s="527"/>
      <c r="AC84" s="67"/>
    </row>
    <row r="85" spans="1:29" ht="12.75" customHeight="1" thickBot="1">
      <c r="A85" s="160"/>
      <c r="B85" s="161"/>
      <c r="C85" s="162">
        <v>6121</v>
      </c>
      <c r="D85" s="162"/>
      <c r="E85" s="92" t="s">
        <v>20</v>
      </c>
      <c r="F85" s="92"/>
      <c r="G85" s="92"/>
      <c r="H85" s="93"/>
      <c r="I85" s="94">
        <f>SUM(I84)</f>
        <v>17600</v>
      </c>
      <c r="J85" s="95">
        <f>SUM(J84)</f>
        <v>4400</v>
      </c>
      <c r="K85" s="309">
        <f>SUM(I85:J85)</f>
        <v>22000</v>
      </c>
      <c r="L85" s="300">
        <v>0</v>
      </c>
      <c r="M85" s="138">
        <f>SUM(K85:L85)</f>
        <v>22000</v>
      </c>
      <c r="N85" s="120">
        <v>-22000</v>
      </c>
      <c r="O85" s="283">
        <f>M85+N85</f>
        <v>0</v>
      </c>
      <c r="P85" s="327"/>
      <c r="Q85" s="243">
        <f>SUM(O85:P85)</f>
        <v>0</v>
      </c>
      <c r="R85" s="98"/>
      <c r="S85" s="395">
        <f>SUM(Q85:R85)</f>
        <v>0</v>
      </c>
      <c r="T85" s="422"/>
      <c r="U85" s="309">
        <f>SUM(S85:T85)</f>
        <v>0</v>
      </c>
      <c r="V85" s="502"/>
      <c r="W85" s="175">
        <f>SUM(U85:V85)</f>
        <v>0</v>
      </c>
      <c r="X85" s="431"/>
      <c r="Y85" s="167">
        <f>SUM(U85:X85)</f>
        <v>0</v>
      </c>
      <c r="Z85" s="528"/>
      <c r="AA85" s="168">
        <f>SUM(Y85:Z85)</f>
        <v>0</v>
      </c>
      <c r="AB85" s="528"/>
      <c r="AC85" s="168">
        <f>SUM(AA85:AB85)</f>
        <v>0</v>
      </c>
    </row>
    <row r="86" spans="1:29" ht="12.75" customHeight="1">
      <c r="A86" s="102"/>
      <c r="B86" s="103">
        <v>2212</v>
      </c>
      <c r="C86" s="103"/>
      <c r="D86" s="112" t="s">
        <v>33</v>
      </c>
      <c r="E86" s="153" t="s">
        <v>34</v>
      </c>
      <c r="F86" s="153"/>
      <c r="G86" s="153"/>
      <c r="H86" s="86"/>
      <c r="I86" s="128">
        <v>5500</v>
      </c>
      <c r="J86" s="87"/>
      <c r="K86" s="308"/>
      <c r="L86" s="299"/>
      <c r="M86" s="155"/>
      <c r="N86" s="240"/>
      <c r="O86" s="280"/>
      <c r="P86" s="325"/>
      <c r="Q86" s="315"/>
      <c r="R86" s="65"/>
      <c r="S86" s="396"/>
      <c r="T86" s="420"/>
      <c r="U86" s="286"/>
      <c r="V86" s="420"/>
      <c r="W86" s="16"/>
      <c r="X86" s="437"/>
      <c r="Y86" s="243"/>
      <c r="Z86" s="527"/>
      <c r="AA86" s="66"/>
      <c r="AB86" s="527"/>
      <c r="AC86" s="67"/>
    </row>
    <row r="87" spans="1:29" ht="12.75" customHeight="1">
      <c r="A87" s="134"/>
      <c r="B87" s="116"/>
      <c r="C87" s="104">
        <v>6351</v>
      </c>
      <c r="D87" s="104"/>
      <c r="E87" s="157"/>
      <c r="F87" s="157"/>
      <c r="G87" s="157"/>
      <c r="H87" s="71"/>
      <c r="I87" s="170"/>
      <c r="J87" s="72"/>
      <c r="K87" s="306"/>
      <c r="L87" s="298"/>
      <c r="M87" s="136"/>
      <c r="N87" s="76"/>
      <c r="O87" s="281"/>
      <c r="P87" s="322"/>
      <c r="Q87" s="77"/>
      <c r="R87" s="76"/>
      <c r="S87" s="397"/>
      <c r="T87" s="419"/>
      <c r="U87" s="281"/>
      <c r="V87" s="419"/>
      <c r="W87" s="19"/>
      <c r="X87" s="430"/>
      <c r="Y87" s="245"/>
      <c r="Z87" s="526"/>
      <c r="AA87" s="77"/>
      <c r="AB87" s="526"/>
      <c r="AC87" s="79"/>
    </row>
    <row r="88" spans="1:29" ht="12.75" customHeight="1">
      <c r="A88" s="102"/>
      <c r="B88" s="103"/>
      <c r="C88" s="149">
        <v>6351</v>
      </c>
      <c r="D88" s="148"/>
      <c r="E88" s="112" t="s">
        <v>19</v>
      </c>
      <c r="F88" s="171"/>
      <c r="G88" s="171"/>
      <c r="H88" s="86"/>
      <c r="I88" s="128"/>
      <c r="J88" s="87"/>
      <c r="K88" s="308"/>
      <c r="L88" s="299"/>
      <c r="M88" s="155"/>
      <c r="N88" s="65"/>
      <c r="O88" s="286"/>
      <c r="P88" s="323"/>
      <c r="Q88" s="66"/>
      <c r="R88" s="65"/>
      <c r="S88" s="396"/>
      <c r="T88" s="420"/>
      <c r="U88" s="286"/>
      <c r="V88" s="420"/>
      <c r="W88" s="16"/>
      <c r="X88" s="437"/>
      <c r="Y88" s="243"/>
      <c r="Z88" s="527"/>
      <c r="AA88" s="66"/>
      <c r="AB88" s="526"/>
      <c r="AC88" s="79"/>
    </row>
    <row r="89" spans="1:29" ht="12.75" customHeight="1">
      <c r="A89" s="134"/>
      <c r="B89" s="104"/>
      <c r="C89" s="104">
        <v>6121</v>
      </c>
      <c r="D89" s="104"/>
      <c r="E89" s="104"/>
      <c r="F89" s="104"/>
      <c r="G89" s="104"/>
      <c r="H89" s="71"/>
      <c r="I89" s="173">
        <v>5500</v>
      </c>
      <c r="J89" s="72"/>
      <c r="K89" s="306"/>
      <c r="L89" s="298"/>
      <c r="M89" s="136"/>
      <c r="N89" s="76"/>
      <c r="O89" s="281"/>
      <c r="P89" s="322"/>
      <c r="Q89" s="77"/>
      <c r="R89" s="76"/>
      <c r="S89" s="397"/>
      <c r="T89" s="423"/>
      <c r="U89" s="281"/>
      <c r="V89" s="419"/>
      <c r="W89" s="19"/>
      <c r="X89" s="430"/>
      <c r="Y89" s="245"/>
      <c r="Z89" s="526"/>
      <c r="AA89" s="77"/>
      <c r="AB89" s="437">
        <v>-297</v>
      </c>
      <c r="AC89" s="67"/>
    </row>
    <row r="90" spans="1:29" ht="12.75" customHeight="1" thickBot="1">
      <c r="A90" s="121"/>
      <c r="B90" s="92"/>
      <c r="C90" s="122">
        <v>6121</v>
      </c>
      <c r="D90" s="122"/>
      <c r="E90" s="92" t="s">
        <v>20</v>
      </c>
      <c r="F90" s="92"/>
      <c r="G90" s="92"/>
      <c r="H90" s="93"/>
      <c r="I90" s="137">
        <f>SUM(I89)</f>
        <v>5500</v>
      </c>
      <c r="J90" s="95"/>
      <c r="K90" s="309">
        <f>SUM(I90:J90)</f>
        <v>5500</v>
      </c>
      <c r="L90" s="300">
        <v>0</v>
      </c>
      <c r="M90" s="138">
        <f>SUM(K90:L90)</f>
        <v>5500</v>
      </c>
      <c r="N90" s="152"/>
      <c r="O90" s="287">
        <f>M90+N90</f>
        <v>5500</v>
      </c>
      <c r="P90" s="324"/>
      <c r="Q90" s="167">
        <f>SUM(O90:P90)</f>
        <v>5500</v>
      </c>
      <c r="R90" s="98"/>
      <c r="S90" s="395">
        <f>SUM(Q90:R90)</f>
        <v>5500</v>
      </c>
      <c r="T90" s="426">
        <v>267.1</v>
      </c>
      <c r="U90" s="309">
        <f>SUM(S90:T90)</f>
        <v>5767.1</v>
      </c>
      <c r="V90" s="504"/>
      <c r="W90" s="168">
        <f>SUM(U90:V90)</f>
        <v>5767.1</v>
      </c>
      <c r="X90" s="437"/>
      <c r="Y90" s="243">
        <f>SUM(W90:X90)</f>
        <v>5767.1</v>
      </c>
      <c r="Z90" s="528"/>
      <c r="AA90" s="168">
        <f>SUM(Y90:Z90)</f>
        <v>5767.1</v>
      </c>
      <c r="AB90" s="444">
        <f>SUM(AB89)</f>
        <v>-297</v>
      </c>
      <c r="AC90" s="168">
        <f>SUM(AA90:AB90)</f>
        <v>5470.1</v>
      </c>
    </row>
    <row r="91" spans="1:29" ht="27.75" customHeight="1">
      <c r="A91" s="102"/>
      <c r="B91" s="171"/>
      <c r="C91" s="103"/>
      <c r="D91" s="171" t="s">
        <v>35</v>
      </c>
      <c r="E91" s="373" t="s">
        <v>102</v>
      </c>
      <c r="F91" s="274"/>
      <c r="G91" s="279" t="s">
        <v>81</v>
      </c>
      <c r="H91" s="275"/>
      <c r="I91" s="174"/>
      <c r="J91" s="118"/>
      <c r="K91" s="283"/>
      <c r="L91" s="299"/>
      <c r="M91" s="155"/>
      <c r="N91" s="65"/>
      <c r="O91" s="286"/>
      <c r="P91" s="323"/>
      <c r="Q91" s="66"/>
      <c r="R91" s="65"/>
      <c r="S91" s="396"/>
      <c r="T91" s="425"/>
      <c r="U91" s="286"/>
      <c r="V91" s="420"/>
      <c r="W91" s="16"/>
      <c r="X91" s="429"/>
      <c r="Y91" s="442"/>
      <c r="Z91" s="527"/>
      <c r="AA91" s="66"/>
      <c r="AB91" s="437"/>
      <c r="AC91" s="67"/>
    </row>
    <row r="92" spans="1:29" ht="12.75" customHeight="1">
      <c r="A92" s="111"/>
      <c r="B92" s="103">
        <v>2212</v>
      </c>
      <c r="C92" s="104">
        <v>6351</v>
      </c>
      <c r="D92" s="117"/>
      <c r="E92" s="157"/>
      <c r="F92" s="276"/>
      <c r="G92" s="277">
        <v>1706.67786</v>
      </c>
      <c r="H92" s="278"/>
      <c r="I92" s="176"/>
      <c r="J92" s="131"/>
      <c r="K92" s="313"/>
      <c r="L92" s="302"/>
      <c r="M92" s="177"/>
      <c r="N92" s="76"/>
      <c r="O92" s="281"/>
      <c r="P92" s="347"/>
      <c r="Q92" s="77"/>
      <c r="R92" s="76"/>
      <c r="S92" s="397"/>
      <c r="T92" s="423"/>
      <c r="U92" s="281"/>
      <c r="V92" s="419"/>
      <c r="W92" s="19"/>
      <c r="X92" s="430"/>
      <c r="Y92" s="245"/>
      <c r="Z92" s="526"/>
      <c r="AA92" s="77"/>
      <c r="AB92" s="430"/>
      <c r="AC92" s="79"/>
    </row>
    <row r="93" spans="1:29" ht="12.75" customHeight="1">
      <c r="A93" s="111"/>
      <c r="B93" s="112"/>
      <c r="C93" s="149">
        <v>6351</v>
      </c>
      <c r="D93" s="117"/>
      <c r="E93" s="112" t="s">
        <v>19</v>
      </c>
      <c r="F93" s="277"/>
      <c r="G93" s="277"/>
      <c r="H93" s="278"/>
      <c r="I93" s="176"/>
      <c r="J93" s="131"/>
      <c r="K93" s="313"/>
      <c r="L93" s="302"/>
      <c r="M93" s="177"/>
      <c r="N93" s="65"/>
      <c r="O93" s="286"/>
      <c r="P93" s="327"/>
      <c r="Q93" s="66"/>
      <c r="R93" s="65"/>
      <c r="S93" s="396"/>
      <c r="T93" s="425"/>
      <c r="U93" s="286"/>
      <c r="V93" s="420"/>
      <c r="W93" s="16"/>
      <c r="X93" s="437"/>
      <c r="Y93" s="243"/>
      <c r="Z93" s="527"/>
      <c r="AA93" s="66"/>
      <c r="AB93" s="430"/>
      <c r="AC93" s="79"/>
    </row>
    <row r="94" spans="1:29" ht="12.75" customHeight="1">
      <c r="A94" s="111"/>
      <c r="B94" s="112"/>
      <c r="C94" s="104">
        <v>6121</v>
      </c>
      <c r="D94" s="117"/>
      <c r="E94" s="104"/>
      <c r="F94" s="277"/>
      <c r="G94" s="277"/>
      <c r="H94" s="278"/>
      <c r="I94" s="176"/>
      <c r="J94" s="178">
        <v>10512.4</v>
      </c>
      <c r="K94" s="313"/>
      <c r="L94" s="302"/>
      <c r="M94" s="177"/>
      <c r="N94" s="76"/>
      <c r="O94" s="281"/>
      <c r="P94" s="347">
        <v>71.4</v>
      </c>
      <c r="Q94" s="77"/>
      <c r="R94" s="76"/>
      <c r="S94" s="397"/>
      <c r="T94" s="423"/>
      <c r="U94" s="281"/>
      <c r="V94" s="419"/>
      <c r="W94" s="19"/>
      <c r="X94" s="430"/>
      <c r="Y94" s="245"/>
      <c r="Z94" s="526"/>
      <c r="AA94" s="77"/>
      <c r="AB94" s="437">
        <v>-176.1</v>
      </c>
      <c r="AC94" s="67"/>
    </row>
    <row r="95" spans="1:29" ht="12.75" customHeight="1" thickBot="1">
      <c r="A95" s="121"/>
      <c r="B95" s="92"/>
      <c r="C95" s="122">
        <v>6121</v>
      </c>
      <c r="D95" s="122"/>
      <c r="E95" s="92" t="s">
        <v>20</v>
      </c>
      <c r="F95" s="92"/>
      <c r="G95" s="92"/>
      <c r="H95" s="93"/>
      <c r="I95" s="137"/>
      <c r="J95" s="95">
        <f>SUM(J94)</f>
        <v>10512.4</v>
      </c>
      <c r="K95" s="309">
        <f>SUM(J95)</f>
        <v>10512.4</v>
      </c>
      <c r="L95" s="300">
        <v>0</v>
      </c>
      <c r="M95" s="138">
        <f>SUM(K95:L95)</f>
        <v>10512.4</v>
      </c>
      <c r="N95" s="65"/>
      <c r="O95" s="287">
        <f>N95+M95</f>
        <v>10512.4</v>
      </c>
      <c r="P95" s="348">
        <f>SUM(P94)</f>
        <v>71.4</v>
      </c>
      <c r="Q95" s="243">
        <f>SUM(O95:P95)</f>
        <v>10583.8</v>
      </c>
      <c r="R95" s="98"/>
      <c r="S95" s="395">
        <f>SUM(Q95:R95)</f>
        <v>10583.8</v>
      </c>
      <c r="T95" s="426">
        <v>2363.4</v>
      </c>
      <c r="U95" s="309">
        <f>SUM(S95:T95)</f>
        <v>12947.199999999999</v>
      </c>
      <c r="V95" s="502"/>
      <c r="W95" s="175">
        <f>SUM(U95:V95)</f>
        <v>12947.199999999999</v>
      </c>
      <c r="X95" s="431"/>
      <c r="Y95" s="167">
        <f>SUM(W95:X95)</f>
        <v>12947.199999999999</v>
      </c>
      <c r="Z95" s="528"/>
      <c r="AA95" s="168">
        <f>SUM(Y95:Z95)</f>
        <v>12947.199999999999</v>
      </c>
      <c r="AB95" s="444">
        <f>SUM(AB94)</f>
        <v>-176.1</v>
      </c>
      <c r="AC95" s="168">
        <f>SUM(AA95:AB95)</f>
        <v>12771.099999999999</v>
      </c>
    </row>
    <row r="96" spans="1:29" ht="12.75" customHeight="1">
      <c r="A96" s="102"/>
      <c r="B96" s="171"/>
      <c r="C96" s="103"/>
      <c r="D96" s="171" t="s">
        <v>36</v>
      </c>
      <c r="E96" s="153" t="s">
        <v>37</v>
      </c>
      <c r="F96" s="153"/>
      <c r="G96" s="153"/>
      <c r="H96" s="86"/>
      <c r="I96" s="174"/>
      <c r="J96" s="118"/>
      <c r="K96" s="283"/>
      <c r="L96" s="299"/>
      <c r="M96" s="155"/>
      <c r="N96" s="240"/>
      <c r="O96" s="280"/>
      <c r="P96" s="349"/>
      <c r="Q96" s="315"/>
      <c r="R96" s="65"/>
      <c r="S96" s="396"/>
      <c r="T96" s="425"/>
      <c r="U96" s="286"/>
      <c r="V96" s="420"/>
      <c r="W96" s="16"/>
      <c r="X96" s="437"/>
      <c r="Y96" s="243"/>
      <c r="Z96" s="527"/>
      <c r="AA96" s="66"/>
      <c r="AB96" s="437"/>
      <c r="AC96" s="66"/>
    </row>
    <row r="97" spans="1:29" ht="12.75" customHeight="1">
      <c r="A97" s="134"/>
      <c r="B97" s="116">
        <v>2212</v>
      </c>
      <c r="C97" s="104">
        <v>6351</v>
      </c>
      <c r="D97" s="116"/>
      <c r="E97" s="157"/>
      <c r="F97" s="157"/>
      <c r="G97" s="157"/>
      <c r="H97" s="71"/>
      <c r="I97" s="135"/>
      <c r="J97" s="72">
        <v>11497.1</v>
      </c>
      <c r="K97" s="314"/>
      <c r="L97" s="298"/>
      <c r="M97" s="136"/>
      <c r="N97" s="76"/>
      <c r="O97" s="281"/>
      <c r="P97" s="338"/>
      <c r="Q97" s="77"/>
      <c r="R97" s="76"/>
      <c r="S97" s="391"/>
      <c r="T97" s="423"/>
      <c r="U97" s="281"/>
      <c r="V97" s="419"/>
      <c r="W97" s="19"/>
      <c r="X97" s="430"/>
      <c r="Y97" s="245"/>
      <c r="Z97" s="526"/>
      <c r="AA97" s="77"/>
      <c r="AB97" s="430"/>
      <c r="AC97" s="77"/>
    </row>
    <row r="98" spans="1:29" ht="12.75" customHeight="1">
      <c r="A98" s="102"/>
      <c r="B98" s="171"/>
      <c r="C98" s="103">
        <v>6351</v>
      </c>
      <c r="D98" s="103"/>
      <c r="E98" s="112" t="s">
        <v>19</v>
      </c>
      <c r="F98" s="171"/>
      <c r="G98" s="356"/>
      <c r="H98" s="86"/>
      <c r="I98" s="174"/>
      <c r="J98" s="118">
        <f>SUM(J97)</f>
        <v>11497.1</v>
      </c>
      <c r="K98" s="282">
        <f>SUM(J98)</f>
        <v>11497.1</v>
      </c>
      <c r="L98" s="299">
        <v>0</v>
      </c>
      <c r="M98" s="119">
        <f>SUM(K98:L98)</f>
        <v>11497.1</v>
      </c>
      <c r="N98" s="65"/>
      <c r="O98" s="282">
        <f>M98+N98</f>
        <v>11497.1</v>
      </c>
      <c r="P98" s="349"/>
      <c r="Q98" s="242">
        <f>SUM(O98:P98)</f>
        <v>11497.1</v>
      </c>
      <c r="R98" s="65"/>
      <c r="S98" s="392">
        <f>SUM(Q98:R98)</f>
        <v>11497.1</v>
      </c>
      <c r="T98" s="425">
        <v>370.8</v>
      </c>
      <c r="U98" s="487">
        <f>SUM(S98:T98)</f>
        <v>11867.9</v>
      </c>
      <c r="V98" s="501"/>
      <c r="W98" s="433">
        <f>SUM(U98:V98)</f>
        <v>11867.9</v>
      </c>
      <c r="X98" s="437"/>
      <c r="Y98" s="441">
        <f>SUM(W98:X98)</f>
        <v>11867.9</v>
      </c>
      <c r="Z98" s="527"/>
      <c r="AA98" s="441">
        <f>SUM(Y98:Z98)</f>
        <v>11867.9</v>
      </c>
      <c r="AB98" s="430"/>
      <c r="AC98" s="498">
        <f>SUM(AA98:AB98)</f>
        <v>11867.9</v>
      </c>
    </row>
    <row r="99" spans="1:29" ht="12.75" customHeight="1">
      <c r="A99" s="134"/>
      <c r="B99" s="104"/>
      <c r="C99" s="104">
        <v>6121</v>
      </c>
      <c r="D99" s="116"/>
      <c r="E99" s="104"/>
      <c r="F99" s="104"/>
      <c r="G99" s="173"/>
      <c r="H99" s="71"/>
      <c r="I99" s="135"/>
      <c r="J99" s="83"/>
      <c r="K99" s="314"/>
      <c r="L99" s="298"/>
      <c r="M99" s="136"/>
      <c r="N99" s="76"/>
      <c r="O99" s="281"/>
      <c r="P99" s="338"/>
      <c r="Q99" s="77"/>
      <c r="R99" s="76"/>
      <c r="S99" s="391"/>
      <c r="T99" s="423"/>
      <c r="U99" s="281"/>
      <c r="V99" s="419"/>
      <c r="W99" s="19"/>
      <c r="X99" s="430"/>
      <c r="Y99" s="245"/>
      <c r="Z99" s="526"/>
      <c r="AA99" s="77"/>
      <c r="AB99" s="437"/>
      <c r="AC99" s="66"/>
    </row>
    <row r="100" spans="1:29" ht="12.75" customHeight="1" thickBot="1">
      <c r="A100" s="121"/>
      <c r="B100" s="92"/>
      <c r="C100" s="122">
        <v>6121</v>
      </c>
      <c r="D100" s="122"/>
      <c r="E100" s="92" t="s">
        <v>20</v>
      </c>
      <c r="F100" s="92"/>
      <c r="G100" s="363"/>
      <c r="H100" s="93"/>
      <c r="I100" s="137"/>
      <c r="J100" s="95"/>
      <c r="K100" s="309"/>
      <c r="L100" s="300"/>
      <c r="M100" s="138"/>
      <c r="N100" s="152"/>
      <c r="O100" s="284"/>
      <c r="P100" s="350"/>
      <c r="Q100" s="316"/>
      <c r="R100" s="98"/>
      <c r="S100" s="390"/>
      <c r="T100" s="426"/>
      <c r="U100" s="488"/>
      <c r="V100" s="422"/>
      <c r="W100" s="100"/>
      <c r="X100" s="437"/>
      <c r="Y100" s="243"/>
      <c r="Z100" s="528"/>
      <c r="AA100" s="99"/>
      <c r="AB100" s="470"/>
      <c r="AC100" s="99"/>
    </row>
    <row r="101" spans="1:29" ht="29.25" customHeight="1">
      <c r="A101" s="102"/>
      <c r="B101" s="171"/>
      <c r="C101" s="103"/>
      <c r="D101" s="171" t="s">
        <v>38</v>
      </c>
      <c r="E101" s="105" t="s">
        <v>39</v>
      </c>
      <c r="F101" s="153"/>
      <c r="G101" s="378"/>
      <c r="H101" s="86"/>
      <c r="I101" s="174"/>
      <c r="J101" s="118"/>
      <c r="K101" s="283"/>
      <c r="L101" s="299"/>
      <c r="M101" s="155"/>
      <c r="N101" s="74"/>
      <c r="O101" s="286"/>
      <c r="P101" s="328"/>
      <c r="Q101" s="66"/>
      <c r="R101" s="65"/>
      <c r="S101" s="389"/>
      <c r="T101" s="425"/>
      <c r="U101" s="286"/>
      <c r="V101" s="420"/>
      <c r="W101" s="16"/>
      <c r="X101" s="429"/>
      <c r="Y101" s="442"/>
      <c r="Z101" s="527"/>
      <c r="AA101" s="66"/>
      <c r="AB101" s="437"/>
      <c r="AC101" s="66"/>
    </row>
    <row r="102" spans="1:29" ht="12.75" customHeight="1">
      <c r="A102" s="134"/>
      <c r="B102" s="116">
        <v>2212</v>
      </c>
      <c r="C102" s="104">
        <v>6351</v>
      </c>
      <c r="D102" s="116"/>
      <c r="E102" s="157"/>
      <c r="F102" s="157"/>
      <c r="G102" s="379"/>
      <c r="H102" s="71"/>
      <c r="I102" s="135"/>
      <c r="J102" s="83"/>
      <c r="K102" s="314"/>
      <c r="L102" s="298"/>
      <c r="M102" s="136"/>
      <c r="N102" s="78"/>
      <c r="O102" s="281"/>
      <c r="P102" s="329"/>
      <c r="Q102" s="77"/>
      <c r="R102" s="76"/>
      <c r="S102" s="391"/>
      <c r="T102" s="423"/>
      <c r="U102" s="281"/>
      <c r="V102" s="419"/>
      <c r="W102" s="19"/>
      <c r="X102" s="430"/>
      <c r="Y102" s="245"/>
      <c r="Z102" s="526"/>
      <c r="AA102" s="77"/>
      <c r="AB102" s="430"/>
      <c r="AC102" s="77"/>
    </row>
    <row r="103" spans="1:29" ht="12.75" customHeight="1">
      <c r="A103" s="102"/>
      <c r="B103" s="171"/>
      <c r="C103" s="103">
        <v>6351</v>
      </c>
      <c r="D103" s="103"/>
      <c r="E103" s="112" t="s">
        <v>19</v>
      </c>
      <c r="F103" s="171"/>
      <c r="G103" s="356"/>
      <c r="H103" s="86"/>
      <c r="I103" s="174"/>
      <c r="J103" s="118"/>
      <c r="K103" s="283"/>
      <c r="L103" s="299"/>
      <c r="M103" s="155"/>
      <c r="N103" s="74"/>
      <c r="O103" s="286"/>
      <c r="P103" s="329"/>
      <c r="Q103" s="66"/>
      <c r="R103" s="65"/>
      <c r="S103" s="389"/>
      <c r="T103" s="425"/>
      <c r="U103" s="286"/>
      <c r="V103" s="420"/>
      <c r="W103" s="16"/>
      <c r="X103" s="437"/>
      <c r="Y103" s="243"/>
      <c r="Z103" s="527"/>
      <c r="AA103" s="66"/>
      <c r="AB103" s="437"/>
      <c r="AC103" s="66"/>
    </row>
    <row r="104" spans="1:29" ht="12.75" customHeight="1">
      <c r="A104" s="134"/>
      <c r="B104" s="104"/>
      <c r="C104" s="104">
        <v>6121</v>
      </c>
      <c r="D104" s="116"/>
      <c r="E104" s="104"/>
      <c r="F104" s="104"/>
      <c r="G104" s="173"/>
      <c r="H104" s="71"/>
      <c r="I104" s="135"/>
      <c r="J104" s="72">
        <v>4800</v>
      </c>
      <c r="K104" s="314"/>
      <c r="L104" s="298"/>
      <c r="M104" s="136"/>
      <c r="N104" s="78">
        <v>4800</v>
      </c>
      <c r="O104" s="281"/>
      <c r="P104" s="331"/>
      <c r="Q104" s="77"/>
      <c r="R104" s="76"/>
      <c r="S104" s="391"/>
      <c r="T104" s="423"/>
      <c r="U104" s="281"/>
      <c r="V104" s="419"/>
      <c r="W104" s="19"/>
      <c r="X104" s="430"/>
      <c r="Y104" s="245"/>
      <c r="Z104" s="526"/>
      <c r="AA104" s="77"/>
      <c r="AB104" s="526"/>
      <c r="AC104" s="77"/>
    </row>
    <row r="105" spans="1:29" ht="12.75" customHeight="1" thickBot="1">
      <c r="A105" s="121"/>
      <c r="B105" s="92"/>
      <c r="C105" s="122">
        <v>6121</v>
      </c>
      <c r="D105" s="122"/>
      <c r="E105" s="92" t="s">
        <v>20</v>
      </c>
      <c r="F105" s="92"/>
      <c r="G105" s="363"/>
      <c r="H105" s="93"/>
      <c r="I105" s="137"/>
      <c r="J105" s="95">
        <f>SUM(J104)</f>
        <v>4800</v>
      </c>
      <c r="K105" s="309">
        <f>SUM(J105)</f>
        <v>4800</v>
      </c>
      <c r="L105" s="300">
        <v>0</v>
      </c>
      <c r="M105" s="138">
        <f>SUM(K105:L105)</f>
        <v>4800</v>
      </c>
      <c r="N105" s="120">
        <v>-4800</v>
      </c>
      <c r="O105" s="283">
        <f>M105+N105</f>
        <v>0</v>
      </c>
      <c r="P105" s="328"/>
      <c r="Q105" s="243">
        <f>SUM(O105:P105)</f>
        <v>0</v>
      </c>
      <c r="R105" s="98"/>
      <c r="S105" s="395">
        <f>SUM(Q105:R105)</f>
        <v>0</v>
      </c>
      <c r="T105" s="426"/>
      <c r="U105" s="309">
        <f>SUM(S105:T105)</f>
        <v>0</v>
      </c>
      <c r="V105" s="502"/>
      <c r="W105" s="175">
        <f>SUM(U105:V105)</f>
        <v>0</v>
      </c>
      <c r="X105" s="431"/>
      <c r="Y105" s="167">
        <f>SUM(U105:X105)</f>
        <v>0</v>
      </c>
      <c r="Z105" s="528"/>
      <c r="AA105" s="168">
        <f>SUM(Y105:Z105)</f>
        <v>0</v>
      </c>
      <c r="AB105" s="528"/>
      <c r="AC105" s="168">
        <f>SUM(AA105:AB105)</f>
        <v>0</v>
      </c>
    </row>
    <row r="106" spans="1:29" ht="12.75" customHeight="1">
      <c r="A106" s="102"/>
      <c r="B106" s="171"/>
      <c r="C106" s="103"/>
      <c r="D106" s="171" t="s">
        <v>40</v>
      </c>
      <c r="E106" s="153" t="s">
        <v>41</v>
      </c>
      <c r="F106" s="153"/>
      <c r="G106" s="378"/>
      <c r="H106" s="86"/>
      <c r="I106" s="174"/>
      <c r="J106" s="118"/>
      <c r="K106" s="283"/>
      <c r="L106" s="299"/>
      <c r="M106" s="155"/>
      <c r="N106" s="240"/>
      <c r="O106" s="280"/>
      <c r="P106" s="332"/>
      <c r="Q106" s="315"/>
      <c r="R106" s="65"/>
      <c r="S106" s="396"/>
      <c r="T106" s="425"/>
      <c r="U106" s="286"/>
      <c r="V106" s="420"/>
      <c r="W106" s="16"/>
      <c r="X106" s="437"/>
      <c r="Y106" s="243"/>
      <c r="Z106" s="527"/>
      <c r="AA106" s="66"/>
      <c r="AB106" s="527"/>
      <c r="AC106" s="66"/>
    </row>
    <row r="107" spans="1:29" ht="12.75" customHeight="1">
      <c r="A107" s="134"/>
      <c r="B107" s="116">
        <v>2212</v>
      </c>
      <c r="C107" s="104">
        <v>6351</v>
      </c>
      <c r="D107" s="116"/>
      <c r="E107" s="157"/>
      <c r="F107" s="157"/>
      <c r="G107" s="379"/>
      <c r="H107" s="71"/>
      <c r="I107" s="135"/>
      <c r="J107" s="83"/>
      <c r="K107" s="314"/>
      <c r="L107" s="298"/>
      <c r="M107" s="136"/>
      <c r="N107" s="76"/>
      <c r="O107" s="281"/>
      <c r="P107" s="329"/>
      <c r="Q107" s="77"/>
      <c r="R107" s="76"/>
      <c r="S107" s="397"/>
      <c r="T107" s="423"/>
      <c r="U107" s="281"/>
      <c r="V107" s="419"/>
      <c r="W107" s="19"/>
      <c r="X107" s="430"/>
      <c r="Y107" s="245"/>
      <c r="Z107" s="526"/>
      <c r="AA107" s="77"/>
      <c r="AB107" s="526"/>
      <c r="AC107" s="77"/>
    </row>
    <row r="108" spans="1:29" ht="12.75" customHeight="1">
      <c r="A108" s="102"/>
      <c r="B108" s="171"/>
      <c r="C108" s="103">
        <v>6351</v>
      </c>
      <c r="D108" s="103"/>
      <c r="E108" s="112" t="s">
        <v>19</v>
      </c>
      <c r="F108" s="171"/>
      <c r="G108" s="356"/>
      <c r="H108" s="86"/>
      <c r="I108" s="174"/>
      <c r="J108" s="118"/>
      <c r="K108" s="283"/>
      <c r="L108" s="299"/>
      <c r="M108" s="155"/>
      <c r="N108" s="65"/>
      <c r="O108" s="296"/>
      <c r="P108" s="328"/>
      <c r="Q108" s="67"/>
      <c r="R108" s="65"/>
      <c r="S108" s="396"/>
      <c r="T108" s="425"/>
      <c r="U108" s="286"/>
      <c r="V108" s="420"/>
      <c r="W108" s="16"/>
      <c r="X108" s="437"/>
      <c r="Y108" s="243"/>
      <c r="Z108" s="527"/>
      <c r="AA108" s="66"/>
      <c r="AB108" s="526"/>
      <c r="AC108" s="77"/>
    </row>
    <row r="109" spans="1:29" ht="12.75" customHeight="1">
      <c r="A109" s="134"/>
      <c r="B109" s="104"/>
      <c r="C109" s="104">
        <v>6121</v>
      </c>
      <c r="D109" s="116"/>
      <c r="E109" s="104"/>
      <c r="F109" s="104"/>
      <c r="G109" s="173"/>
      <c r="H109" s="71"/>
      <c r="I109" s="135"/>
      <c r="J109" s="72">
        <v>2140.5</v>
      </c>
      <c r="K109" s="314"/>
      <c r="L109" s="298"/>
      <c r="M109" s="136"/>
      <c r="N109" s="76"/>
      <c r="O109" s="281"/>
      <c r="P109" s="333"/>
      <c r="Q109" s="77"/>
      <c r="R109" s="76"/>
      <c r="S109" s="397"/>
      <c r="T109" s="423"/>
      <c r="U109" s="281"/>
      <c r="V109" s="419"/>
      <c r="W109" s="19"/>
      <c r="X109" s="430"/>
      <c r="Y109" s="245"/>
      <c r="Z109" s="526"/>
      <c r="AA109" s="77"/>
      <c r="AB109" s="527"/>
      <c r="AC109" s="66"/>
    </row>
    <row r="110" spans="1:29" ht="12.75" customHeight="1" thickBot="1">
      <c r="A110" s="121"/>
      <c r="B110" s="92"/>
      <c r="C110" s="122">
        <v>6121</v>
      </c>
      <c r="D110" s="122"/>
      <c r="E110" s="92" t="s">
        <v>20</v>
      </c>
      <c r="F110" s="92"/>
      <c r="G110" s="363"/>
      <c r="H110" s="93"/>
      <c r="I110" s="137"/>
      <c r="J110" s="95">
        <v>2140.5</v>
      </c>
      <c r="K110" s="309">
        <f>SUM(J110)</f>
        <v>2140.5</v>
      </c>
      <c r="L110" s="300">
        <v>0</v>
      </c>
      <c r="M110" s="165">
        <f>SUM(K110:L110)</f>
        <v>2140.5</v>
      </c>
      <c r="N110" s="152"/>
      <c r="O110" s="287">
        <f>M110+N110</f>
        <v>2140.5</v>
      </c>
      <c r="P110" s="334"/>
      <c r="Q110" s="167">
        <f>SUM(O110:P110)</f>
        <v>2140.5</v>
      </c>
      <c r="R110" s="98"/>
      <c r="S110" s="395">
        <f>SUM(Q110:R110)</f>
        <v>2140.5</v>
      </c>
      <c r="T110" s="426">
        <v>-124.4</v>
      </c>
      <c r="U110" s="309">
        <f>SUM(S110:T110)</f>
        <v>2016.1</v>
      </c>
      <c r="V110" s="504"/>
      <c r="W110" s="168">
        <f>SUM(U110:V110)</f>
        <v>2016.1</v>
      </c>
      <c r="X110" s="437"/>
      <c r="Y110" s="243">
        <f>SUM(W110:X110)</f>
        <v>2016.1</v>
      </c>
      <c r="Z110" s="528"/>
      <c r="AA110" s="168">
        <f>SUM(Y110:Z110)</f>
        <v>2016.1</v>
      </c>
      <c r="AB110" s="528"/>
      <c r="AC110" s="168">
        <f>SUM(AA110:AB110)</f>
        <v>2016.1</v>
      </c>
    </row>
    <row r="111" spans="1:29" ht="12.75" customHeight="1">
      <c r="A111" s="102"/>
      <c r="B111" s="171"/>
      <c r="C111" s="103"/>
      <c r="D111" s="171" t="s">
        <v>83</v>
      </c>
      <c r="E111" s="262" t="s">
        <v>64</v>
      </c>
      <c r="F111" s="272"/>
      <c r="G111" s="380"/>
      <c r="H111" s="86"/>
      <c r="I111" s="174"/>
      <c r="J111" s="118"/>
      <c r="K111" s="283"/>
      <c r="L111" s="299"/>
      <c r="M111" s="155"/>
      <c r="N111" s="247"/>
      <c r="O111" s="288"/>
      <c r="P111" s="335"/>
      <c r="Q111" s="315"/>
      <c r="R111" s="65"/>
      <c r="S111" s="396"/>
      <c r="T111" s="425"/>
      <c r="U111" s="286"/>
      <c r="V111" s="420"/>
      <c r="W111" s="16"/>
      <c r="X111" s="429"/>
      <c r="Y111" s="442"/>
      <c r="Z111" s="527"/>
      <c r="AA111" s="66"/>
      <c r="AB111" s="527"/>
      <c r="AC111" s="66"/>
    </row>
    <row r="112" spans="1:29" ht="12.75" customHeight="1">
      <c r="A112" s="134"/>
      <c r="B112" s="116">
        <v>2212</v>
      </c>
      <c r="C112" s="104">
        <v>6351</v>
      </c>
      <c r="D112" s="116"/>
      <c r="E112" s="157"/>
      <c r="F112" s="157"/>
      <c r="G112" s="379"/>
      <c r="H112" s="71"/>
      <c r="I112" s="135"/>
      <c r="J112" s="83"/>
      <c r="K112" s="314"/>
      <c r="L112" s="298"/>
      <c r="M112" s="136"/>
      <c r="N112" s="78"/>
      <c r="O112" s="289"/>
      <c r="P112" s="333"/>
      <c r="Q112" s="77"/>
      <c r="R112" s="76"/>
      <c r="S112" s="397"/>
      <c r="T112" s="423"/>
      <c r="U112" s="281"/>
      <c r="V112" s="419"/>
      <c r="W112" s="19"/>
      <c r="X112" s="430"/>
      <c r="Y112" s="245"/>
      <c r="Z112" s="526"/>
      <c r="AA112" s="77"/>
      <c r="AB112" s="526"/>
      <c r="AC112" s="77"/>
    </row>
    <row r="113" spans="1:29" ht="12.75" customHeight="1">
      <c r="A113" s="102"/>
      <c r="B113" s="171"/>
      <c r="C113" s="103">
        <v>6351</v>
      </c>
      <c r="D113" s="103"/>
      <c r="E113" s="112" t="s">
        <v>19</v>
      </c>
      <c r="F113" s="171"/>
      <c r="G113" s="356"/>
      <c r="H113" s="86"/>
      <c r="I113" s="174"/>
      <c r="J113" s="118"/>
      <c r="K113" s="283"/>
      <c r="L113" s="299"/>
      <c r="M113" s="155"/>
      <c r="N113" s="120"/>
      <c r="O113" s="290"/>
      <c r="P113" s="336"/>
      <c r="Q113" s="66"/>
      <c r="R113" s="65"/>
      <c r="S113" s="396"/>
      <c r="T113" s="425"/>
      <c r="U113" s="286"/>
      <c r="V113" s="420"/>
      <c r="W113" s="16"/>
      <c r="X113" s="437"/>
      <c r="Y113" s="243"/>
      <c r="Z113" s="527"/>
      <c r="AA113" s="66"/>
      <c r="AB113" s="437"/>
      <c r="AC113" s="66"/>
    </row>
    <row r="114" spans="1:29" ht="12.75" customHeight="1">
      <c r="A114" s="134"/>
      <c r="B114" s="104"/>
      <c r="C114" s="104">
        <v>6121</v>
      </c>
      <c r="D114" s="116"/>
      <c r="E114" s="104"/>
      <c r="F114" s="104"/>
      <c r="G114" s="173"/>
      <c r="H114" s="71"/>
      <c r="I114" s="135"/>
      <c r="J114" s="72"/>
      <c r="K114" s="314"/>
      <c r="L114" s="298"/>
      <c r="M114" s="136"/>
      <c r="N114" s="78">
        <v>4800</v>
      </c>
      <c r="O114" s="289"/>
      <c r="P114" s="333"/>
      <c r="Q114" s="77"/>
      <c r="R114" s="150"/>
      <c r="S114" s="398"/>
      <c r="T114" s="427"/>
      <c r="U114" s="490"/>
      <c r="V114" s="424"/>
      <c r="W114" s="34"/>
      <c r="X114" s="438">
        <v>-1600</v>
      </c>
      <c r="Y114" s="245"/>
      <c r="Z114" s="526"/>
      <c r="AA114" s="77"/>
      <c r="AB114" s="430">
        <v>1600</v>
      </c>
      <c r="AC114" s="77"/>
    </row>
    <row r="115" spans="1:29" ht="12.75" customHeight="1" thickBot="1">
      <c r="A115" s="121"/>
      <c r="B115" s="92"/>
      <c r="C115" s="122">
        <v>6121</v>
      </c>
      <c r="D115" s="122"/>
      <c r="E115" s="92" t="s">
        <v>20</v>
      </c>
      <c r="F115" s="92"/>
      <c r="G115" s="363"/>
      <c r="H115" s="93"/>
      <c r="I115" s="137"/>
      <c r="J115" s="95"/>
      <c r="K115" s="309"/>
      <c r="L115" s="300"/>
      <c r="M115" s="165"/>
      <c r="N115" s="166">
        <f>SUM(N114)</f>
        <v>4800</v>
      </c>
      <c r="O115" s="287">
        <f>SUM(N115)</f>
        <v>4800</v>
      </c>
      <c r="P115" s="334"/>
      <c r="Q115" s="167">
        <f>SUM(O115:P115)</f>
        <v>4800</v>
      </c>
      <c r="R115" s="98"/>
      <c r="S115" s="395">
        <f>SUM(Q115:R115)</f>
        <v>4800</v>
      </c>
      <c r="T115" s="426"/>
      <c r="U115" s="309">
        <f>SUM(S115:T115)</f>
        <v>4800</v>
      </c>
      <c r="V115" s="504"/>
      <c r="W115" s="168">
        <f>SUM(U115:V115)</f>
        <v>4800</v>
      </c>
      <c r="X115" s="439">
        <f>SUM(X114)</f>
        <v>-1600</v>
      </c>
      <c r="Y115" s="138">
        <f>SUM(W115:X115)</f>
        <v>3200</v>
      </c>
      <c r="Z115" s="528"/>
      <c r="AA115" s="168">
        <f>SUM(Y115:Z115)</f>
        <v>3200</v>
      </c>
      <c r="AB115" s="444">
        <f>SUM(AB114)</f>
        <v>1600</v>
      </c>
      <c r="AC115" s="168">
        <f>SUM(AA115:AB115)</f>
        <v>4800</v>
      </c>
    </row>
    <row r="116" spans="1:29" ht="12.75" customHeight="1">
      <c r="A116" s="102"/>
      <c r="B116" s="171"/>
      <c r="C116" s="103"/>
      <c r="D116" s="171" t="s">
        <v>84</v>
      </c>
      <c r="E116" s="262" t="s">
        <v>101</v>
      </c>
      <c r="F116" s="272"/>
      <c r="G116" s="375"/>
      <c r="H116" s="356"/>
      <c r="I116" s="174"/>
      <c r="J116" s="118"/>
      <c r="K116" s="290"/>
      <c r="L116" s="299"/>
      <c r="M116" s="357"/>
      <c r="N116" s="247"/>
      <c r="O116" s="360"/>
      <c r="P116" s="336"/>
      <c r="Q116" s="361"/>
      <c r="R116" s="400"/>
      <c r="S116" s="401"/>
      <c r="T116" s="428"/>
      <c r="U116" s="296"/>
      <c r="V116" s="420"/>
      <c r="W116" s="16"/>
      <c r="X116" s="437"/>
      <c r="Y116" s="243"/>
      <c r="Z116" s="527"/>
      <c r="AA116" s="66"/>
      <c r="AB116" s="437"/>
      <c r="AC116" s="66"/>
    </row>
    <row r="117" spans="1:29" ht="12.75" customHeight="1">
      <c r="A117" s="134"/>
      <c r="B117" s="116">
        <v>2212</v>
      </c>
      <c r="C117" s="104">
        <v>6351</v>
      </c>
      <c r="D117" s="116"/>
      <c r="E117" s="157"/>
      <c r="F117" s="157"/>
      <c r="G117" s="387">
        <v>25.882</v>
      </c>
      <c r="H117" s="173"/>
      <c r="I117" s="135"/>
      <c r="J117" s="83"/>
      <c r="K117" s="291"/>
      <c r="L117" s="298"/>
      <c r="M117" s="354"/>
      <c r="N117" s="78"/>
      <c r="O117" s="292"/>
      <c r="P117" s="333"/>
      <c r="Q117" s="362"/>
      <c r="R117" s="76"/>
      <c r="S117" s="397"/>
      <c r="T117" s="423"/>
      <c r="U117" s="281"/>
      <c r="V117" s="419"/>
      <c r="W117" s="79"/>
      <c r="X117" s="430"/>
      <c r="Y117" s="245"/>
      <c r="Z117" s="526"/>
      <c r="AA117" s="554"/>
      <c r="AB117" s="430"/>
      <c r="AC117" s="77"/>
    </row>
    <row r="118" spans="1:29" ht="12.75" customHeight="1">
      <c r="A118" s="134"/>
      <c r="B118" s="104"/>
      <c r="C118" s="116">
        <v>6351</v>
      </c>
      <c r="D118" s="116"/>
      <c r="E118" s="104" t="s">
        <v>19</v>
      </c>
      <c r="F118" s="104"/>
      <c r="G118" s="173"/>
      <c r="H118" s="173"/>
      <c r="I118" s="135"/>
      <c r="J118" s="83"/>
      <c r="K118" s="291"/>
      <c r="L118" s="298"/>
      <c r="M118" s="354"/>
      <c r="N118" s="85"/>
      <c r="O118" s="291"/>
      <c r="P118" s="333"/>
      <c r="Q118" s="362"/>
      <c r="R118" s="76"/>
      <c r="S118" s="397"/>
      <c r="T118" s="423"/>
      <c r="U118" s="281"/>
      <c r="V118" s="419"/>
      <c r="W118" s="79"/>
      <c r="X118" s="430"/>
      <c r="Y118" s="245"/>
      <c r="Z118" s="527"/>
      <c r="AA118" s="66"/>
      <c r="AB118" s="430"/>
      <c r="AC118" s="77"/>
    </row>
    <row r="119" spans="1:29" ht="12.75" customHeight="1">
      <c r="A119" s="134"/>
      <c r="B119" s="104"/>
      <c r="C119" s="104">
        <v>6121</v>
      </c>
      <c r="D119" s="116"/>
      <c r="E119" s="104"/>
      <c r="F119" s="104"/>
      <c r="G119" s="173"/>
      <c r="H119" s="173"/>
      <c r="I119" s="135"/>
      <c r="J119" s="72"/>
      <c r="K119" s="291"/>
      <c r="L119" s="298"/>
      <c r="M119" s="354"/>
      <c r="N119" s="78">
        <v>11678.9</v>
      </c>
      <c r="O119" s="292"/>
      <c r="P119" s="333"/>
      <c r="Q119" s="362"/>
      <c r="R119" s="400"/>
      <c r="S119" s="401"/>
      <c r="T119" s="428"/>
      <c r="U119" s="296"/>
      <c r="V119" s="479"/>
      <c r="W119" s="435"/>
      <c r="X119" s="430"/>
      <c r="Y119" s="245"/>
      <c r="Z119" s="526"/>
      <c r="AA119" s="77"/>
      <c r="AB119" s="430"/>
      <c r="AC119" s="77"/>
    </row>
    <row r="120" spans="1:29" ht="12.75" customHeight="1" thickBot="1">
      <c r="A120" s="121"/>
      <c r="B120" s="92"/>
      <c r="C120" s="122">
        <v>6121</v>
      </c>
      <c r="D120" s="122"/>
      <c r="E120" s="92" t="s">
        <v>20</v>
      </c>
      <c r="F120" s="92"/>
      <c r="G120" s="363"/>
      <c r="H120" s="363"/>
      <c r="I120" s="137"/>
      <c r="J120" s="95"/>
      <c r="K120" s="364"/>
      <c r="L120" s="300"/>
      <c r="M120" s="365"/>
      <c r="N120" s="166">
        <f>SUM(N119)</f>
        <v>11678.9</v>
      </c>
      <c r="O120" s="367">
        <f>SUM(N120)</f>
        <v>11678.9</v>
      </c>
      <c r="P120" s="370"/>
      <c r="Q120" s="358">
        <f>SUM(O120:P120)</f>
        <v>11678.9</v>
      </c>
      <c r="R120" s="98"/>
      <c r="S120" s="395">
        <f>SUM(Q120:R120)</f>
        <v>11678.9</v>
      </c>
      <c r="T120" s="426"/>
      <c r="U120" s="309">
        <f>SUM(S120:T120)</f>
        <v>11678.9</v>
      </c>
      <c r="V120" s="504"/>
      <c r="W120" s="168">
        <f>SUM(U120:V120)</f>
        <v>11678.9</v>
      </c>
      <c r="X120" s="437"/>
      <c r="Y120" s="243">
        <f>SUM(W120:X120)</f>
        <v>11678.9</v>
      </c>
      <c r="Z120" s="528"/>
      <c r="AA120" s="168">
        <f>SUM(Y120:Z120)</f>
        <v>11678.9</v>
      </c>
      <c r="AB120" s="470"/>
      <c r="AC120" s="168">
        <f>SUM(AA120:AB120)</f>
        <v>11678.9</v>
      </c>
    </row>
    <row r="121" spans="1:29" ht="12.75" customHeight="1">
      <c r="A121" s="140"/>
      <c r="B121" s="142"/>
      <c r="C121" s="141"/>
      <c r="D121" s="142" t="s">
        <v>85</v>
      </c>
      <c r="E121" s="471" t="s">
        <v>65</v>
      </c>
      <c r="F121" s="471"/>
      <c r="G121" s="570"/>
      <c r="H121" s="571"/>
      <c r="I121" s="472"/>
      <c r="J121" s="473"/>
      <c r="K121" s="572"/>
      <c r="L121" s="297"/>
      <c r="M121" s="573"/>
      <c r="N121" s="146"/>
      <c r="O121" s="574"/>
      <c r="P121" s="575"/>
      <c r="Q121" s="576"/>
      <c r="R121" s="64"/>
      <c r="S121" s="466"/>
      <c r="T121" s="476"/>
      <c r="U121" s="285"/>
      <c r="V121" s="467"/>
      <c r="W121" s="12"/>
      <c r="X121" s="468"/>
      <c r="Y121" s="147"/>
      <c r="Z121" s="577"/>
      <c r="AA121" s="268"/>
      <c r="AB121" s="468"/>
      <c r="AC121" s="578"/>
    </row>
    <row r="122" spans="1:29" ht="12.75" customHeight="1">
      <c r="A122" s="134"/>
      <c r="B122" s="116">
        <v>2212</v>
      </c>
      <c r="C122" s="104">
        <v>6351</v>
      </c>
      <c r="D122" s="116"/>
      <c r="E122" s="157"/>
      <c r="F122" s="157"/>
      <c r="G122" s="387">
        <v>13.282</v>
      </c>
      <c r="H122" s="173"/>
      <c r="I122" s="135"/>
      <c r="J122" s="83"/>
      <c r="K122" s="291"/>
      <c r="L122" s="298"/>
      <c r="M122" s="354"/>
      <c r="N122" s="78"/>
      <c r="O122" s="292"/>
      <c r="P122" s="333"/>
      <c r="Q122" s="362"/>
      <c r="R122" s="76"/>
      <c r="S122" s="397"/>
      <c r="T122" s="423"/>
      <c r="U122" s="281"/>
      <c r="V122" s="419"/>
      <c r="W122" s="19"/>
      <c r="X122" s="430"/>
      <c r="Y122" s="88"/>
      <c r="Z122" s="526"/>
      <c r="AA122" s="77"/>
      <c r="AB122" s="430"/>
      <c r="AC122" s="79"/>
    </row>
    <row r="123" spans="1:29" ht="12.75" customHeight="1">
      <c r="A123" s="102"/>
      <c r="B123" s="171"/>
      <c r="C123" s="103">
        <v>6351</v>
      </c>
      <c r="D123" s="103"/>
      <c r="E123" s="112" t="s">
        <v>19</v>
      </c>
      <c r="F123" s="171"/>
      <c r="G123" s="356"/>
      <c r="H123" s="356"/>
      <c r="I123" s="174"/>
      <c r="J123" s="118"/>
      <c r="K123" s="290"/>
      <c r="L123" s="299"/>
      <c r="M123" s="357"/>
      <c r="N123" s="120"/>
      <c r="O123" s="369"/>
      <c r="P123" s="336"/>
      <c r="Q123" s="361"/>
      <c r="R123" s="65"/>
      <c r="S123" s="396"/>
      <c r="T123" s="425"/>
      <c r="U123" s="286"/>
      <c r="V123" s="420"/>
      <c r="W123" s="16"/>
      <c r="X123" s="437"/>
      <c r="Y123" s="75"/>
      <c r="Z123" s="527"/>
      <c r="AA123" s="66"/>
      <c r="AB123" s="430"/>
      <c r="AC123" s="79"/>
    </row>
    <row r="124" spans="1:29" ht="12.75" customHeight="1">
      <c r="A124" s="134"/>
      <c r="B124" s="104"/>
      <c r="C124" s="104">
        <v>6121</v>
      </c>
      <c r="D124" s="116"/>
      <c r="E124" s="104"/>
      <c r="F124" s="104"/>
      <c r="G124" s="173"/>
      <c r="H124" s="173"/>
      <c r="I124" s="135"/>
      <c r="J124" s="72"/>
      <c r="K124" s="291"/>
      <c r="L124" s="298"/>
      <c r="M124" s="354"/>
      <c r="N124" s="85">
        <v>3321.1</v>
      </c>
      <c r="O124" s="292"/>
      <c r="P124" s="333"/>
      <c r="Q124" s="362"/>
      <c r="R124" s="76"/>
      <c r="S124" s="397"/>
      <c r="T124" s="423"/>
      <c r="U124" s="281"/>
      <c r="V124" s="419"/>
      <c r="W124" s="19"/>
      <c r="X124" s="430"/>
      <c r="Y124" s="88"/>
      <c r="Z124" s="526"/>
      <c r="AA124" s="77"/>
      <c r="AB124" s="437"/>
      <c r="AC124" s="67"/>
    </row>
    <row r="125" spans="1:29" ht="12.75" customHeight="1" thickBot="1">
      <c r="A125" s="121"/>
      <c r="B125" s="92"/>
      <c r="C125" s="122">
        <v>6121</v>
      </c>
      <c r="D125" s="122"/>
      <c r="E125" s="92" t="s">
        <v>20</v>
      </c>
      <c r="F125" s="92"/>
      <c r="G125" s="363"/>
      <c r="H125" s="363"/>
      <c r="I125" s="137"/>
      <c r="J125" s="95"/>
      <c r="K125" s="364"/>
      <c r="L125" s="300"/>
      <c r="M125" s="516"/>
      <c r="N125" s="151">
        <f>SUM(N124)</f>
        <v>3321.1</v>
      </c>
      <c r="O125" s="364">
        <f>SUM(N125)</f>
        <v>3321.1</v>
      </c>
      <c r="P125" s="370"/>
      <c r="Q125" s="517">
        <f>SUM(O125:P125)</f>
        <v>3321.1</v>
      </c>
      <c r="R125" s="98"/>
      <c r="S125" s="395">
        <f>SUM(Q125:R125)</f>
        <v>3321.1</v>
      </c>
      <c r="T125" s="426"/>
      <c r="U125" s="309">
        <f>SUM(S125:T125)</f>
        <v>3321.1</v>
      </c>
      <c r="V125" s="504"/>
      <c r="W125" s="169">
        <f>SUM(U125:V125)</f>
        <v>3321.1</v>
      </c>
      <c r="X125" s="470"/>
      <c r="Y125" s="168">
        <f>SUM(W125:X125)</f>
        <v>3321.1</v>
      </c>
      <c r="Z125" s="528"/>
      <c r="AA125" s="168">
        <f>SUM(Y125:Z125)</f>
        <v>3321.1</v>
      </c>
      <c r="AB125" s="470"/>
      <c r="AC125" s="168">
        <f>SUM(AA125:AB125)</f>
        <v>3321.1</v>
      </c>
    </row>
    <row r="126" spans="1:29" ht="12.75" customHeight="1">
      <c r="A126" s="140"/>
      <c r="B126" s="142"/>
      <c r="C126" s="141"/>
      <c r="D126" s="142" t="s">
        <v>86</v>
      </c>
      <c r="E126" s="471" t="s">
        <v>98</v>
      </c>
      <c r="F126" s="471"/>
      <c r="G126" s="570"/>
      <c r="H126" s="571"/>
      <c r="I126" s="472"/>
      <c r="J126" s="473"/>
      <c r="K126" s="572"/>
      <c r="L126" s="297"/>
      <c r="M126" s="573"/>
      <c r="N126" s="146"/>
      <c r="O126" s="574"/>
      <c r="P126" s="575"/>
      <c r="Q126" s="576"/>
      <c r="R126" s="64"/>
      <c r="S126" s="466"/>
      <c r="T126" s="476"/>
      <c r="U126" s="285"/>
      <c r="V126" s="467"/>
      <c r="W126" s="12"/>
      <c r="X126" s="468"/>
      <c r="Y126" s="147"/>
      <c r="Z126" s="577"/>
      <c r="AA126" s="268"/>
      <c r="AB126" s="468"/>
      <c r="AC126" s="578"/>
    </row>
    <row r="127" spans="1:29" ht="12.75" customHeight="1">
      <c r="A127" s="134"/>
      <c r="B127" s="116">
        <v>2212</v>
      </c>
      <c r="C127" s="104">
        <v>6351</v>
      </c>
      <c r="D127" s="116"/>
      <c r="E127" s="157"/>
      <c r="F127" s="157"/>
      <c r="G127" s="387">
        <v>12.909</v>
      </c>
      <c r="H127" s="173"/>
      <c r="I127" s="135"/>
      <c r="J127" s="83"/>
      <c r="K127" s="291"/>
      <c r="L127" s="298"/>
      <c r="M127" s="354"/>
      <c r="N127" s="78"/>
      <c r="O127" s="292"/>
      <c r="P127" s="333"/>
      <c r="Q127" s="362"/>
      <c r="R127" s="76"/>
      <c r="S127" s="397"/>
      <c r="T127" s="423"/>
      <c r="U127" s="281"/>
      <c r="V127" s="419"/>
      <c r="W127" s="19"/>
      <c r="X127" s="430"/>
      <c r="Y127" s="245"/>
      <c r="Z127" s="526"/>
      <c r="AA127" s="77"/>
      <c r="AB127" s="430"/>
      <c r="AC127" s="79"/>
    </row>
    <row r="128" spans="1:29" ht="12.75" customHeight="1">
      <c r="A128" s="102"/>
      <c r="B128" s="171"/>
      <c r="C128" s="103">
        <v>6351</v>
      </c>
      <c r="D128" s="103"/>
      <c r="E128" s="112" t="s">
        <v>19</v>
      </c>
      <c r="F128" s="171"/>
      <c r="G128" s="356"/>
      <c r="H128" s="356"/>
      <c r="I128" s="174"/>
      <c r="J128" s="118"/>
      <c r="K128" s="290"/>
      <c r="L128" s="299"/>
      <c r="M128" s="357"/>
      <c r="N128" s="120"/>
      <c r="O128" s="290"/>
      <c r="P128" s="336"/>
      <c r="Q128" s="361"/>
      <c r="R128" s="65"/>
      <c r="S128" s="396"/>
      <c r="T128" s="425"/>
      <c r="U128" s="286"/>
      <c r="V128" s="420"/>
      <c r="W128" s="16"/>
      <c r="X128" s="437"/>
      <c r="Y128" s="243"/>
      <c r="Z128" s="527"/>
      <c r="AA128" s="66"/>
      <c r="AB128" s="437"/>
      <c r="AC128" s="67"/>
    </row>
    <row r="129" spans="1:29" ht="12.75" customHeight="1">
      <c r="A129" s="134"/>
      <c r="B129" s="104"/>
      <c r="C129" s="104">
        <v>6121</v>
      </c>
      <c r="D129" s="116"/>
      <c r="E129" s="104"/>
      <c r="F129" s="104"/>
      <c r="G129" s="173"/>
      <c r="H129" s="173"/>
      <c r="I129" s="135"/>
      <c r="J129" s="72"/>
      <c r="K129" s="291"/>
      <c r="L129" s="298"/>
      <c r="M129" s="354"/>
      <c r="N129" s="78">
        <v>5161.7</v>
      </c>
      <c r="O129" s="292"/>
      <c r="P129" s="353">
        <v>50</v>
      </c>
      <c r="Q129" s="362"/>
      <c r="R129" s="76"/>
      <c r="S129" s="397"/>
      <c r="T129" s="423"/>
      <c r="U129" s="281"/>
      <c r="V129" s="419"/>
      <c r="W129" s="19"/>
      <c r="X129" s="430"/>
      <c r="Y129" s="245"/>
      <c r="Z129" s="526"/>
      <c r="AA129" s="77"/>
      <c r="AB129" s="430"/>
      <c r="AC129" s="79"/>
    </row>
    <row r="130" spans="1:29" ht="12.75" customHeight="1" thickBot="1">
      <c r="A130" s="121"/>
      <c r="B130" s="92"/>
      <c r="C130" s="122">
        <v>6121</v>
      </c>
      <c r="D130" s="122"/>
      <c r="E130" s="92" t="s">
        <v>20</v>
      </c>
      <c r="F130" s="92"/>
      <c r="G130" s="363"/>
      <c r="H130" s="363"/>
      <c r="I130" s="137"/>
      <c r="J130" s="95"/>
      <c r="K130" s="364"/>
      <c r="L130" s="300"/>
      <c r="M130" s="365"/>
      <c r="N130" s="166">
        <f>SUM(N129)</f>
        <v>5161.7</v>
      </c>
      <c r="O130" s="367">
        <f>SUM(N130)</f>
        <v>5161.7</v>
      </c>
      <c r="P130" s="339">
        <f>SUM(P129)</f>
        <v>50</v>
      </c>
      <c r="Q130" s="358">
        <f>SUM(O130:P130)</f>
        <v>5211.7</v>
      </c>
      <c r="R130" s="98"/>
      <c r="S130" s="395">
        <f>SUM(Q130:R130)</f>
        <v>5211.7</v>
      </c>
      <c r="T130" s="426"/>
      <c r="U130" s="309">
        <f>SUM(S130:T130)</f>
        <v>5211.7</v>
      </c>
      <c r="V130" s="504"/>
      <c r="W130" s="168">
        <f>SUM(U130:V130)</f>
        <v>5211.7</v>
      </c>
      <c r="X130" s="437"/>
      <c r="Y130" s="243">
        <f>SUM(W130:X130)</f>
        <v>5211.7</v>
      </c>
      <c r="Z130" s="528"/>
      <c r="AA130" s="168">
        <f>SUM(Y130:Z130)</f>
        <v>5211.7</v>
      </c>
      <c r="AB130" s="444"/>
      <c r="AC130" s="168">
        <f>SUM(AA130:AB130)</f>
        <v>5211.7</v>
      </c>
    </row>
    <row r="131" spans="1:29" ht="12.75" customHeight="1">
      <c r="A131" s="102"/>
      <c r="B131" s="171"/>
      <c r="C131" s="103"/>
      <c r="D131" s="171" t="s">
        <v>87</v>
      </c>
      <c r="E131" s="262" t="s">
        <v>66</v>
      </c>
      <c r="F131" s="272"/>
      <c r="G131" s="380"/>
      <c r="H131" s="356"/>
      <c r="I131" s="174"/>
      <c r="J131" s="118"/>
      <c r="K131" s="290"/>
      <c r="L131" s="299"/>
      <c r="M131" s="357"/>
      <c r="N131" s="247"/>
      <c r="O131" s="360"/>
      <c r="P131" s="371"/>
      <c r="Q131" s="368"/>
      <c r="R131" s="65"/>
      <c r="S131" s="396"/>
      <c r="T131" s="425"/>
      <c r="U131" s="286"/>
      <c r="V131" s="420"/>
      <c r="W131" s="16"/>
      <c r="X131" s="429"/>
      <c r="Y131" s="442"/>
      <c r="Z131" s="527"/>
      <c r="AA131" s="66"/>
      <c r="AB131" s="437"/>
      <c r="AC131" s="67"/>
    </row>
    <row r="132" spans="1:29" ht="12.75" customHeight="1">
      <c r="A132" s="134"/>
      <c r="B132" s="116">
        <v>2212</v>
      </c>
      <c r="C132" s="104">
        <v>6351</v>
      </c>
      <c r="D132" s="116"/>
      <c r="E132" s="157"/>
      <c r="F132" s="157"/>
      <c r="G132" s="387">
        <v>14.032</v>
      </c>
      <c r="H132" s="173"/>
      <c r="I132" s="135"/>
      <c r="J132" s="83"/>
      <c r="K132" s="291"/>
      <c r="L132" s="298"/>
      <c r="M132" s="354"/>
      <c r="N132" s="78"/>
      <c r="O132" s="292"/>
      <c r="P132" s="355"/>
      <c r="Q132" s="362"/>
      <c r="R132" s="76"/>
      <c r="S132" s="403"/>
      <c r="T132" s="423"/>
      <c r="U132" s="281"/>
      <c r="V132" s="419"/>
      <c r="W132" s="19"/>
      <c r="X132" s="430"/>
      <c r="Y132" s="245"/>
      <c r="Z132" s="526"/>
      <c r="AA132" s="77"/>
      <c r="AB132" s="430"/>
      <c r="AC132" s="79"/>
    </row>
    <row r="133" spans="1:29" ht="12.75" customHeight="1">
      <c r="A133" s="102"/>
      <c r="B133" s="171"/>
      <c r="C133" s="103">
        <v>6351</v>
      </c>
      <c r="D133" s="103"/>
      <c r="E133" s="112" t="s">
        <v>19</v>
      </c>
      <c r="F133" s="171"/>
      <c r="G133" s="356"/>
      <c r="H133" s="356"/>
      <c r="I133" s="174"/>
      <c r="J133" s="118"/>
      <c r="K133" s="290"/>
      <c r="L133" s="299"/>
      <c r="M133" s="357"/>
      <c r="N133" s="120"/>
      <c r="O133" s="290"/>
      <c r="P133" s="339"/>
      <c r="Q133" s="361"/>
      <c r="R133" s="76"/>
      <c r="S133" s="396"/>
      <c r="T133" s="425"/>
      <c r="U133" s="286"/>
      <c r="V133" s="420"/>
      <c r="W133" s="16"/>
      <c r="X133" s="437"/>
      <c r="Y133" s="243"/>
      <c r="Z133" s="527"/>
      <c r="AA133" s="66"/>
      <c r="AB133" s="437"/>
      <c r="AC133" s="67"/>
    </row>
    <row r="134" spans="1:29" ht="12.75" customHeight="1">
      <c r="A134" s="134"/>
      <c r="B134" s="104"/>
      <c r="C134" s="104">
        <v>6121</v>
      </c>
      <c r="D134" s="116"/>
      <c r="E134" s="104"/>
      <c r="F134" s="104"/>
      <c r="G134" s="173"/>
      <c r="H134" s="173"/>
      <c r="I134" s="135"/>
      <c r="J134" s="72"/>
      <c r="K134" s="291"/>
      <c r="L134" s="298"/>
      <c r="M134" s="354"/>
      <c r="N134" s="78">
        <v>3760.1</v>
      </c>
      <c r="O134" s="292"/>
      <c r="P134" s="355"/>
      <c r="Q134" s="362"/>
      <c r="R134" s="65"/>
      <c r="S134" s="403"/>
      <c r="T134" s="423"/>
      <c r="U134" s="281"/>
      <c r="V134" s="419"/>
      <c r="W134" s="19"/>
      <c r="X134" s="430"/>
      <c r="Y134" s="245"/>
      <c r="Z134" s="526"/>
      <c r="AA134" s="77"/>
      <c r="AB134" s="430"/>
      <c r="AC134" s="79"/>
    </row>
    <row r="135" spans="1:29" ht="12.75" customHeight="1" thickBot="1">
      <c r="A135" s="121"/>
      <c r="B135" s="92"/>
      <c r="C135" s="122">
        <v>6121</v>
      </c>
      <c r="D135" s="122"/>
      <c r="E135" s="92" t="s">
        <v>20</v>
      </c>
      <c r="F135" s="92"/>
      <c r="G135" s="363"/>
      <c r="H135" s="363"/>
      <c r="I135" s="137"/>
      <c r="J135" s="95"/>
      <c r="K135" s="364"/>
      <c r="L135" s="300"/>
      <c r="M135" s="365"/>
      <c r="N135" s="166">
        <f>SUM(N134)</f>
        <v>3760.1</v>
      </c>
      <c r="O135" s="367">
        <f>SUM(N135)</f>
        <v>3760.1</v>
      </c>
      <c r="P135" s="340"/>
      <c r="Q135" s="366">
        <f>SUM(O135:P135)</f>
        <v>3760.1</v>
      </c>
      <c r="R135" s="98"/>
      <c r="S135" s="395">
        <f>SUM(Q135:R135)</f>
        <v>3760.1</v>
      </c>
      <c r="T135" s="426"/>
      <c r="U135" s="309">
        <f>SUM(S135:T135)</f>
        <v>3760.1</v>
      </c>
      <c r="V135" s="502"/>
      <c r="W135" s="175">
        <f>SUM(U135:V135)</f>
        <v>3760.1</v>
      </c>
      <c r="X135" s="431"/>
      <c r="Y135" s="167">
        <f>SUM(W135:X135)</f>
        <v>3760.1</v>
      </c>
      <c r="Z135" s="528"/>
      <c r="AA135" s="168">
        <f>SUM(Y135:Z135)</f>
        <v>3760.1</v>
      </c>
      <c r="AB135" s="470"/>
      <c r="AC135" s="168">
        <f>SUM(AA135:AB135)</f>
        <v>3760.1</v>
      </c>
    </row>
    <row r="136" spans="1:29" ht="12.75" customHeight="1">
      <c r="A136" s="102"/>
      <c r="B136" s="171"/>
      <c r="C136" s="103"/>
      <c r="D136" s="171" t="s">
        <v>89</v>
      </c>
      <c r="E136" s="262" t="s">
        <v>97</v>
      </c>
      <c r="F136" s="272"/>
      <c r="G136" s="380"/>
      <c r="H136" s="356"/>
      <c r="I136" s="174"/>
      <c r="J136" s="118"/>
      <c r="K136" s="290"/>
      <c r="L136" s="299"/>
      <c r="M136" s="357"/>
      <c r="N136" s="247"/>
      <c r="O136" s="360"/>
      <c r="P136" s="339"/>
      <c r="Q136" s="361"/>
      <c r="R136" s="65"/>
      <c r="S136" s="396"/>
      <c r="T136" s="425"/>
      <c r="U136" s="286"/>
      <c r="V136" s="420"/>
      <c r="W136" s="16"/>
      <c r="X136" s="437"/>
      <c r="Y136" s="243"/>
      <c r="Z136" s="527"/>
      <c r="AA136" s="66"/>
      <c r="AB136" s="437"/>
      <c r="AC136" s="66"/>
    </row>
    <row r="137" spans="1:29" ht="12.75" customHeight="1">
      <c r="A137" s="134"/>
      <c r="B137" s="116">
        <v>2212</v>
      </c>
      <c r="C137" s="104">
        <v>6351</v>
      </c>
      <c r="D137" s="116"/>
      <c r="E137" s="157"/>
      <c r="F137" s="157"/>
      <c r="G137" s="387">
        <v>14.032</v>
      </c>
      <c r="H137" s="173"/>
      <c r="I137" s="135"/>
      <c r="J137" s="83"/>
      <c r="K137" s="291"/>
      <c r="L137" s="298"/>
      <c r="M137" s="354"/>
      <c r="N137" s="78"/>
      <c r="O137" s="292"/>
      <c r="P137" s="355"/>
      <c r="Q137" s="362"/>
      <c r="R137" s="150"/>
      <c r="S137" s="398"/>
      <c r="T137" s="427"/>
      <c r="U137" s="490"/>
      <c r="V137" s="424"/>
      <c r="W137" s="34"/>
      <c r="X137" s="430"/>
      <c r="Y137" s="245"/>
      <c r="Z137" s="526"/>
      <c r="AA137" s="77"/>
      <c r="AB137" s="430"/>
      <c r="AC137" s="77"/>
    </row>
    <row r="138" spans="1:29" ht="12.75" customHeight="1">
      <c r="A138" s="102"/>
      <c r="B138" s="171"/>
      <c r="C138" s="103">
        <v>6351</v>
      </c>
      <c r="D138" s="103"/>
      <c r="E138" s="112" t="s">
        <v>19</v>
      </c>
      <c r="F138" s="171"/>
      <c r="G138" s="356"/>
      <c r="H138" s="356"/>
      <c r="I138" s="174"/>
      <c r="J138" s="118"/>
      <c r="K138" s="290"/>
      <c r="L138" s="299"/>
      <c r="M138" s="357"/>
      <c r="N138" s="120"/>
      <c r="O138" s="290"/>
      <c r="P138" s="339"/>
      <c r="Q138" s="361"/>
      <c r="R138" s="76"/>
      <c r="S138" s="397"/>
      <c r="T138" s="423"/>
      <c r="U138" s="281"/>
      <c r="V138" s="419"/>
      <c r="W138" s="79"/>
      <c r="X138" s="437"/>
      <c r="Y138" s="243"/>
      <c r="Z138" s="527"/>
      <c r="AA138" s="66"/>
      <c r="AB138" s="437"/>
      <c r="AC138" s="66"/>
    </row>
    <row r="139" spans="1:29" ht="12.75" customHeight="1">
      <c r="A139" s="134"/>
      <c r="B139" s="104"/>
      <c r="C139" s="104">
        <v>6121</v>
      </c>
      <c r="D139" s="116"/>
      <c r="E139" s="104"/>
      <c r="F139" s="104"/>
      <c r="G139" s="173"/>
      <c r="H139" s="173"/>
      <c r="I139" s="135"/>
      <c r="J139" s="72"/>
      <c r="K139" s="291"/>
      <c r="L139" s="298"/>
      <c r="M139" s="354"/>
      <c r="N139" s="78">
        <v>4105.1</v>
      </c>
      <c r="O139" s="292"/>
      <c r="P139" s="353">
        <v>0.1</v>
      </c>
      <c r="Q139" s="362"/>
      <c r="R139" s="400"/>
      <c r="S139" s="401"/>
      <c r="T139" s="428"/>
      <c r="U139" s="296"/>
      <c r="V139" s="479"/>
      <c r="W139" s="435"/>
      <c r="X139" s="430"/>
      <c r="Y139" s="245"/>
      <c r="Z139" s="526"/>
      <c r="AA139" s="77"/>
      <c r="AB139" s="430"/>
      <c r="AC139" s="77"/>
    </row>
    <row r="140" spans="1:29" ht="12.75" customHeight="1" thickBot="1">
      <c r="A140" s="121"/>
      <c r="B140" s="92"/>
      <c r="C140" s="122">
        <v>6121</v>
      </c>
      <c r="D140" s="122"/>
      <c r="E140" s="92" t="s">
        <v>20</v>
      </c>
      <c r="F140" s="92"/>
      <c r="G140" s="363"/>
      <c r="H140" s="363"/>
      <c r="I140" s="137"/>
      <c r="J140" s="95"/>
      <c r="K140" s="364"/>
      <c r="L140" s="300"/>
      <c r="M140" s="365"/>
      <c r="N140" s="166">
        <f>SUM(N139)</f>
        <v>4105.1</v>
      </c>
      <c r="O140" s="367">
        <f>SUM(N140)</f>
        <v>4105.1</v>
      </c>
      <c r="P140" s="339">
        <f>SUM(P139)</f>
        <v>0.1</v>
      </c>
      <c r="Q140" s="358">
        <f>SUM(O140:P140)</f>
        <v>4105.200000000001</v>
      </c>
      <c r="R140" s="98"/>
      <c r="S140" s="395">
        <f>SUM(Q140:R140)</f>
        <v>4105.200000000001</v>
      </c>
      <c r="T140" s="426"/>
      <c r="U140" s="309">
        <f>SUM(S140:T140)</f>
        <v>4105.200000000001</v>
      </c>
      <c r="V140" s="504"/>
      <c r="W140" s="168">
        <f>SUM(U140:V140)</f>
        <v>4105.200000000001</v>
      </c>
      <c r="X140" s="437"/>
      <c r="Y140" s="243">
        <f>SUM(W140:X140)</f>
        <v>4105.200000000001</v>
      </c>
      <c r="Z140" s="528"/>
      <c r="AA140" s="168">
        <f>SUM(Y140:Z140)</f>
        <v>4105.200000000001</v>
      </c>
      <c r="AB140" s="470"/>
      <c r="AC140" s="168">
        <f>SUM(AA140:AB140)</f>
        <v>4105.200000000001</v>
      </c>
    </row>
    <row r="141" spans="1:29" ht="12.75" customHeight="1">
      <c r="A141" s="102"/>
      <c r="B141" s="171"/>
      <c r="C141" s="103"/>
      <c r="D141" s="171" t="s">
        <v>88</v>
      </c>
      <c r="E141" s="262" t="s">
        <v>67</v>
      </c>
      <c r="F141" s="272"/>
      <c r="G141" s="380"/>
      <c r="H141" s="86"/>
      <c r="I141" s="174"/>
      <c r="J141" s="118"/>
      <c r="K141" s="283"/>
      <c r="L141" s="299"/>
      <c r="M141" s="155"/>
      <c r="N141" s="247"/>
      <c r="O141" s="288"/>
      <c r="P141" s="335"/>
      <c r="Q141" s="315"/>
      <c r="R141" s="65"/>
      <c r="S141" s="396"/>
      <c r="T141" s="425"/>
      <c r="U141" s="286"/>
      <c r="V141" s="420"/>
      <c r="W141" s="16"/>
      <c r="X141" s="429"/>
      <c r="Y141" s="442"/>
      <c r="Z141" s="527"/>
      <c r="AA141" s="66"/>
      <c r="AB141" s="437"/>
      <c r="AC141" s="66"/>
    </row>
    <row r="142" spans="1:29" ht="12.75" customHeight="1">
      <c r="A142" s="134"/>
      <c r="B142" s="116">
        <v>2212</v>
      </c>
      <c r="C142" s="104">
        <v>6351</v>
      </c>
      <c r="D142" s="116"/>
      <c r="E142" s="157"/>
      <c r="F142" s="157"/>
      <c r="G142" s="379"/>
      <c r="H142" s="71"/>
      <c r="I142" s="135"/>
      <c r="J142" s="83"/>
      <c r="K142" s="314"/>
      <c r="L142" s="298"/>
      <c r="M142" s="136"/>
      <c r="N142" s="78"/>
      <c r="O142" s="289"/>
      <c r="P142" s="333"/>
      <c r="Q142" s="77"/>
      <c r="R142" s="76"/>
      <c r="S142" s="397"/>
      <c r="T142" s="423"/>
      <c r="U142" s="281"/>
      <c r="V142" s="419"/>
      <c r="W142" s="19"/>
      <c r="X142" s="430"/>
      <c r="Y142" s="245"/>
      <c r="Z142" s="526"/>
      <c r="AA142" s="77"/>
      <c r="AB142" s="430"/>
      <c r="AC142" s="77"/>
    </row>
    <row r="143" spans="1:29" ht="12.75" customHeight="1">
      <c r="A143" s="102"/>
      <c r="B143" s="171"/>
      <c r="C143" s="103">
        <v>6351</v>
      </c>
      <c r="D143" s="103"/>
      <c r="E143" s="112" t="s">
        <v>19</v>
      </c>
      <c r="F143" s="171"/>
      <c r="G143" s="356"/>
      <c r="H143" s="86"/>
      <c r="I143" s="174"/>
      <c r="J143" s="118"/>
      <c r="K143" s="283"/>
      <c r="L143" s="299"/>
      <c r="M143" s="155"/>
      <c r="N143" s="120"/>
      <c r="O143" s="290"/>
      <c r="P143" s="336"/>
      <c r="Q143" s="66"/>
      <c r="R143" s="76"/>
      <c r="S143" s="397"/>
      <c r="T143" s="423"/>
      <c r="U143" s="281"/>
      <c r="V143" s="419"/>
      <c r="W143" s="79"/>
      <c r="X143" s="437"/>
      <c r="Y143" s="243"/>
      <c r="Z143" s="527"/>
      <c r="AA143" s="66"/>
      <c r="AB143" s="437"/>
      <c r="AC143" s="66"/>
    </row>
    <row r="144" spans="1:29" ht="12.75" customHeight="1">
      <c r="A144" s="134"/>
      <c r="B144" s="104"/>
      <c r="C144" s="104">
        <v>6121</v>
      </c>
      <c r="D144" s="116"/>
      <c r="E144" s="104"/>
      <c r="F144" s="104"/>
      <c r="G144" s="173"/>
      <c r="H144" s="71"/>
      <c r="I144" s="135"/>
      <c r="J144" s="72"/>
      <c r="K144" s="314"/>
      <c r="L144" s="298"/>
      <c r="M144" s="136"/>
      <c r="N144" s="78">
        <v>12000</v>
      </c>
      <c r="O144" s="289"/>
      <c r="P144" s="333"/>
      <c r="Q144" s="77"/>
      <c r="R144" s="65"/>
      <c r="S144" s="396"/>
      <c r="T144" s="425"/>
      <c r="U144" s="286"/>
      <c r="V144" s="419"/>
      <c r="W144" s="79"/>
      <c r="X144" s="430"/>
      <c r="Y144" s="245"/>
      <c r="Z144" s="526"/>
      <c r="AA144" s="77"/>
      <c r="AB144" s="430">
        <v>-263.6</v>
      </c>
      <c r="AC144" s="77"/>
    </row>
    <row r="145" spans="1:29" ht="12.75" customHeight="1" thickBot="1">
      <c r="A145" s="121"/>
      <c r="B145" s="92"/>
      <c r="C145" s="122">
        <v>6121</v>
      </c>
      <c r="D145" s="122"/>
      <c r="E145" s="92" t="s">
        <v>20</v>
      </c>
      <c r="F145" s="92"/>
      <c r="G145" s="363"/>
      <c r="H145" s="93">
        <v>2297.4</v>
      </c>
      <c r="I145" s="137"/>
      <c r="J145" s="95"/>
      <c r="K145" s="309"/>
      <c r="L145" s="300"/>
      <c r="M145" s="165"/>
      <c r="N145" s="166">
        <f>SUM(N144)</f>
        <v>12000</v>
      </c>
      <c r="O145" s="287">
        <f>SUM(N145)</f>
        <v>12000</v>
      </c>
      <c r="P145" s="334"/>
      <c r="Q145" s="167">
        <f>SUM(O145:P145)</f>
        <v>12000</v>
      </c>
      <c r="R145" s="98"/>
      <c r="S145" s="395">
        <f>SUM(Q145:R145)</f>
        <v>12000</v>
      </c>
      <c r="T145" s="426">
        <v>-570.9</v>
      </c>
      <c r="U145" s="309">
        <f>SUM(S145:T145)</f>
        <v>11429.1</v>
      </c>
      <c r="V145" s="502"/>
      <c r="W145" s="175">
        <f>SUM(U145:V145)</f>
        <v>11429.1</v>
      </c>
      <c r="X145" s="431"/>
      <c r="Y145" s="167">
        <f>SUM(W145:X145)</f>
        <v>11429.1</v>
      </c>
      <c r="Z145" s="529"/>
      <c r="AA145" s="167">
        <f>SUM(Y145:Z145)</f>
        <v>11429.1</v>
      </c>
      <c r="AB145" s="444">
        <f>SUM(AB144)</f>
        <v>-263.6</v>
      </c>
      <c r="AC145" s="168">
        <f>SUM(AA145:AB145)</f>
        <v>11165.5</v>
      </c>
    </row>
    <row r="146" spans="1:29" ht="12.75" customHeight="1">
      <c r="A146" s="102"/>
      <c r="B146" s="171"/>
      <c r="C146" s="103"/>
      <c r="D146" s="171" t="s">
        <v>90</v>
      </c>
      <c r="E146" s="262" t="s">
        <v>68</v>
      </c>
      <c r="F146" s="272"/>
      <c r="G146" s="380"/>
      <c r="H146" s="86"/>
      <c r="I146" s="174"/>
      <c r="J146" s="118"/>
      <c r="K146" s="283"/>
      <c r="L146" s="299"/>
      <c r="M146" s="155"/>
      <c r="N146" s="247"/>
      <c r="O146" s="288"/>
      <c r="P146" s="336"/>
      <c r="Q146" s="66"/>
      <c r="R146" s="65"/>
      <c r="S146" s="396"/>
      <c r="T146" s="425"/>
      <c r="U146" s="286"/>
      <c r="V146" s="420"/>
      <c r="W146" s="16"/>
      <c r="X146" s="437"/>
      <c r="Y146" s="243"/>
      <c r="Z146" s="527"/>
      <c r="AA146" s="66"/>
      <c r="AB146" s="437"/>
      <c r="AC146" s="66"/>
    </row>
    <row r="147" spans="1:29" ht="12.75" customHeight="1">
      <c r="A147" s="134"/>
      <c r="B147" s="116">
        <v>2212</v>
      </c>
      <c r="C147" s="104">
        <v>6351</v>
      </c>
      <c r="D147" s="116"/>
      <c r="E147" s="157"/>
      <c r="F147" s="157"/>
      <c r="G147" s="379"/>
      <c r="H147" s="71"/>
      <c r="I147" s="135"/>
      <c r="J147" s="83"/>
      <c r="K147" s="314"/>
      <c r="L147" s="298"/>
      <c r="M147" s="136"/>
      <c r="N147" s="78"/>
      <c r="O147" s="289"/>
      <c r="P147" s="333"/>
      <c r="Q147" s="77"/>
      <c r="R147" s="76"/>
      <c r="S147" s="397"/>
      <c r="T147" s="423"/>
      <c r="U147" s="281"/>
      <c r="V147" s="419"/>
      <c r="W147" s="19"/>
      <c r="X147" s="430"/>
      <c r="Y147" s="245"/>
      <c r="Z147" s="526"/>
      <c r="AA147" s="77"/>
      <c r="AB147" s="430"/>
      <c r="AC147" s="79"/>
    </row>
    <row r="148" spans="1:29" ht="12.75" customHeight="1">
      <c r="A148" s="102"/>
      <c r="B148" s="171"/>
      <c r="C148" s="103">
        <v>6351</v>
      </c>
      <c r="D148" s="103"/>
      <c r="E148" s="112" t="s">
        <v>19</v>
      </c>
      <c r="F148" s="171"/>
      <c r="G148" s="356"/>
      <c r="H148" s="86"/>
      <c r="I148" s="174"/>
      <c r="J148" s="118"/>
      <c r="K148" s="283"/>
      <c r="L148" s="299"/>
      <c r="M148" s="155"/>
      <c r="N148" s="120"/>
      <c r="O148" s="290"/>
      <c r="P148" s="336"/>
      <c r="Q148" s="66"/>
      <c r="R148" s="65"/>
      <c r="S148" s="396"/>
      <c r="T148" s="425"/>
      <c r="U148" s="286"/>
      <c r="V148" s="420"/>
      <c r="W148" s="16"/>
      <c r="X148" s="437"/>
      <c r="Y148" s="243"/>
      <c r="Z148" s="527"/>
      <c r="AA148" s="66"/>
      <c r="AB148" s="437"/>
      <c r="AC148" s="67"/>
    </row>
    <row r="149" spans="1:29" ht="12.75" customHeight="1">
      <c r="A149" s="134"/>
      <c r="B149" s="104"/>
      <c r="C149" s="104">
        <v>6121</v>
      </c>
      <c r="D149" s="116"/>
      <c r="E149" s="104"/>
      <c r="F149" s="104"/>
      <c r="G149" s="173"/>
      <c r="H149" s="71"/>
      <c r="I149" s="135"/>
      <c r="J149" s="72"/>
      <c r="K149" s="314"/>
      <c r="L149" s="298"/>
      <c r="M149" s="136"/>
      <c r="N149" s="78">
        <v>8000</v>
      </c>
      <c r="O149" s="289"/>
      <c r="P149" s="333"/>
      <c r="Q149" s="77"/>
      <c r="R149" s="76"/>
      <c r="S149" s="397"/>
      <c r="T149" s="423"/>
      <c r="U149" s="281"/>
      <c r="V149" s="419"/>
      <c r="W149" s="19"/>
      <c r="X149" s="430"/>
      <c r="Y149" s="245"/>
      <c r="Z149" s="526"/>
      <c r="AA149" s="77"/>
      <c r="AB149" s="430"/>
      <c r="AC149" s="79"/>
    </row>
    <row r="150" spans="1:29" ht="12.75" customHeight="1" thickBot="1">
      <c r="A150" s="121"/>
      <c r="B150" s="92"/>
      <c r="C150" s="122">
        <v>6121</v>
      </c>
      <c r="D150" s="122"/>
      <c r="E150" s="92" t="s">
        <v>20</v>
      </c>
      <c r="F150" s="92"/>
      <c r="G150" s="363"/>
      <c r="H150" s="93"/>
      <c r="I150" s="137"/>
      <c r="J150" s="95"/>
      <c r="K150" s="309"/>
      <c r="L150" s="300"/>
      <c r="M150" s="165"/>
      <c r="N150" s="166">
        <f>SUM(N149)</f>
        <v>8000</v>
      </c>
      <c r="O150" s="287">
        <f>SUM(N150)</f>
        <v>8000</v>
      </c>
      <c r="P150" s="328"/>
      <c r="Q150" s="243">
        <f>SUM(O150:P150)</f>
        <v>8000</v>
      </c>
      <c r="R150" s="98"/>
      <c r="S150" s="395">
        <f>SUM(Q150:R150)</f>
        <v>8000</v>
      </c>
      <c r="T150" s="426">
        <v>702.6</v>
      </c>
      <c r="U150" s="309">
        <f>SUM(S150:T150)</f>
        <v>8702.6</v>
      </c>
      <c r="V150" s="504"/>
      <c r="W150" s="168">
        <f>SUM(U150:V150)</f>
        <v>8702.6</v>
      </c>
      <c r="X150" s="437"/>
      <c r="Y150" s="243">
        <f>SUM(W150:X150)</f>
        <v>8702.6</v>
      </c>
      <c r="Z150" s="529"/>
      <c r="AA150" s="167">
        <f>SUM(Y150:Z150)</f>
        <v>8702.6</v>
      </c>
      <c r="AB150" s="470"/>
      <c r="AC150" s="168">
        <f>SUM(AA150:AB150)</f>
        <v>8702.6</v>
      </c>
    </row>
    <row r="151" spans="1:29" ht="12.75" customHeight="1">
      <c r="A151" s="102"/>
      <c r="B151" s="171"/>
      <c r="C151" s="103"/>
      <c r="D151" s="171" t="s">
        <v>108</v>
      </c>
      <c r="E151" s="262" t="s">
        <v>105</v>
      </c>
      <c r="F151" s="272"/>
      <c r="G151" s="380"/>
      <c r="H151" s="86"/>
      <c r="I151" s="174"/>
      <c r="J151" s="118"/>
      <c r="K151" s="283"/>
      <c r="L151" s="299"/>
      <c r="M151" s="155"/>
      <c r="N151" s="247"/>
      <c r="O151" s="288"/>
      <c r="P151" s="337"/>
      <c r="Q151" s="315"/>
      <c r="R151" s="65"/>
      <c r="S151" s="396"/>
      <c r="T151" s="425"/>
      <c r="U151" s="286"/>
      <c r="V151" s="420"/>
      <c r="W151" s="16"/>
      <c r="X151" s="429"/>
      <c r="Y151" s="442"/>
      <c r="Z151" s="527"/>
      <c r="AA151" s="66"/>
      <c r="AB151" s="437"/>
      <c r="AC151" s="67"/>
    </row>
    <row r="152" spans="1:29" ht="12.75" customHeight="1">
      <c r="A152" s="134"/>
      <c r="B152" s="116">
        <v>2212</v>
      </c>
      <c r="C152" s="104">
        <v>6351</v>
      </c>
      <c r="D152" s="116"/>
      <c r="E152" s="157"/>
      <c r="F152" s="157"/>
      <c r="G152" s="379"/>
      <c r="H152" s="71"/>
      <c r="I152" s="135"/>
      <c r="J152" s="83"/>
      <c r="K152" s="314"/>
      <c r="L152" s="298"/>
      <c r="M152" s="136"/>
      <c r="N152" s="78"/>
      <c r="O152" s="289"/>
      <c r="P152" s="338">
        <v>8000</v>
      </c>
      <c r="Q152" s="77"/>
      <c r="R152" s="76"/>
      <c r="S152" s="397"/>
      <c r="T152" s="423"/>
      <c r="U152" s="281"/>
      <c r="V152" s="419"/>
      <c r="W152" s="19"/>
      <c r="X152" s="430"/>
      <c r="Y152" s="245"/>
      <c r="Z152" s="430"/>
      <c r="AA152" s="77"/>
      <c r="AB152" s="430">
        <v>3300</v>
      </c>
      <c r="AC152" s="79"/>
    </row>
    <row r="153" spans="1:29" ht="12.75" customHeight="1">
      <c r="A153" s="102"/>
      <c r="B153" s="171"/>
      <c r="C153" s="103">
        <v>6351</v>
      </c>
      <c r="D153" s="103"/>
      <c r="E153" s="112" t="s">
        <v>19</v>
      </c>
      <c r="F153" s="171"/>
      <c r="G153" s="356"/>
      <c r="H153" s="86"/>
      <c r="I153" s="174"/>
      <c r="J153" s="118"/>
      <c r="K153" s="283"/>
      <c r="L153" s="299"/>
      <c r="M153" s="155"/>
      <c r="N153" s="120"/>
      <c r="O153" s="290"/>
      <c r="P153" s="339">
        <f>SUM(P152)</f>
        <v>8000</v>
      </c>
      <c r="Q153" s="242">
        <f>SUM(P153)</f>
        <v>8000</v>
      </c>
      <c r="R153" s="65"/>
      <c r="S153" s="392">
        <f>SUM(Q153:R153)</f>
        <v>8000</v>
      </c>
      <c r="T153" s="425"/>
      <c r="U153" s="487">
        <f>SUM(S153:T153)</f>
        <v>8000</v>
      </c>
      <c r="V153" s="501"/>
      <c r="W153" s="433">
        <f>SUM(U153:V153)</f>
        <v>8000</v>
      </c>
      <c r="X153" s="437"/>
      <c r="Y153" s="441">
        <f>SUM(W153:X153)</f>
        <v>8000</v>
      </c>
      <c r="Z153" s="446"/>
      <c r="AA153" s="441">
        <f>SUM(Y153:Z153)</f>
        <v>8000</v>
      </c>
      <c r="AB153" s="446">
        <f>SUM(AB152)</f>
        <v>3300</v>
      </c>
      <c r="AC153" s="441">
        <f>SUM(AA153:AB153)</f>
        <v>11300</v>
      </c>
    </row>
    <row r="154" spans="1:29" ht="12.75" customHeight="1">
      <c r="A154" s="134"/>
      <c r="B154" s="104"/>
      <c r="C154" s="104">
        <v>6121</v>
      </c>
      <c r="D154" s="116"/>
      <c r="E154" s="104"/>
      <c r="F154" s="104"/>
      <c r="G154" s="104"/>
      <c r="H154" s="71"/>
      <c r="I154" s="135"/>
      <c r="J154" s="72"/>
      <c r="K154" s="314"/>
      <c r="L154" s="298"/>
      <c r="M154" s="136"/>
      <c r="N154" s="78">
        <v>8000</v>
      </c>
      <c r="O154" s="289"/>
      <c r="P154" s="338">
        <v>8000</v>
      </c>
      <c r="Q154" s="77"/>
      <c r="R154" s="76"/>
      <c r="S154" s="397"/>
      <c r="T154" s="423"/>
      <c r="U154" s="281"/>
      <c r="V154" s="419"/>
      <c r="W154" s="19"/>
      <c r="X154" s="430"/>
      <c r="Y154" s="245"/>
      <c r="Z154" s="430">
        <v>3300</v>
      </c>
      <c r="AA154" s="77"/>
      <c r="AB154" s="430">
        <v>-3300</v>
      </c>
      <c r="AC154" s="77"/>
    </row>
    <row r="155" spans="1:29" ht="12.75" customHeight="1" thickBot="1">
      <c r="A155" s="121"/>
      <c r="B155" s="92"/>
      <c r="C155" s="122">
        <v>6121</v>
      </c>
      <c r="D155" s="122"/>
      <c r="E155" s="92" t="s">
        <v>20</v>
      </c>
      <c r="F155" s="92"/>
      <c r="G155" s="92"/>
      <c r="H155" s="93"/>
      <c r="I155" s="137"/>
      <c r="J155" s="95"/>
      <c r="K155" s="309"/>
      <c r="L155" s="300"/>
      <c r="M155" s="138"/>
      <c r="N155" s="151">
        <f>SUM(N154)</f>
        <v>8000</v>
      </c>
      <c r="O155" s="309">
        <f>SUM(N155)</f>
        <v>8000</v>
      </c>
      <c r="P155" s="348">
        <v>-8000</v>
      </c>
      <c r="Q155" s="168">
        <f>SUM(O155:P155)</f>
        <v>0</v>
      </c>
      <c r="R155" s="98"/>
      <c r="S155" s="395">
        <f>SUM(Q155:R155)</f>
        <v>0</v>
      </c>
      <c r="T155" s="426"/>
      <c r="U155" s="488"/>
      <c r="V155" s="422"/>
      <c r="W155" s="101"/>
      <c r="X155" s="470"/>
      <c r="Y155" s="125"/>
      <c r="Z155" s="439">
        <f>SUM(Z154)</f>
        <v>3300</v>
      </c>
      <c r="AA155" s="167">
        <f>SUM(Z155)</f>
        <v>3300</v>
      </c>
      <c r="AB155" s="444">
        <f>SUM(AB154)</f>
        <v>-3300</v>
      </c>
      <c r="AC155" s="168">
        <f>SUM(AA155:AB155)</f>
        <v>0</v>
      </c>
    </row>
    <row r="156" spans="1:29" ht="12.75" customHeight="1">
      <c r="A156" s="140"/>
      <c r="B156" s="142"/>
      <c r="C156" s="141"/>
      <c r="D156" s="142" t="s">
        <v>107</v>
      </c>
      <c r="E156" s="471" t="s">
        <v>69</v>
      </c>
      <c r="F156" s="471"/>
      <c r="G156" s="471"/>
      <c r="H156" s="60"/>
      <c r="I156" s="472"/>
      <c r="J156" s="473"/>
      <c r="K156" s="474"/>
      <c r="L156" s="297"/>
      <c r="M156" s="145"/>
      <c r="N156" s="146"/>
      <c r="O156" s="475"/>
      <c r="P156" s="467"/>
      <c r="Q156" s="268"/>
      <c r="R156" s="64"/>
      <c r="S156" s="466"/>
      <c r="T156" s="476"/>
      <c r="U156" s="285"/>
      <c r="V156" s="467"/>
      <c r="W156" s="12"/>
      <c r="X156" s="468"/>
      <c r="Y156" s="147"/>
      <c r="Z156" s="527"/>
      <c r="AA156" s="66"/>
      <c r="AB156" s="437"/>
      <c r="AC156" s="66"/>
    </row>
    <row r="157" spans="1:29" ht="12.75" customHeight="1">
      <c r="A157" s="134"/>
      <c r="B157" s="116">
        <v>2212</v>
      </c>
      <c r="C157" s="104">
        <v>6351</v>
      </c>
      <c r="D157" s="116"/>
      <c r="E157" s="157"/>
      <c r="F157" s="157"/>
      <c r="G157" s="157"/>
      <c r="H157" s="71"/>
      <c r="I157" s="135"/>
      <c r="J157" s="83"/>
      <c r="K157" s="314"/>
      <c r="L157" s="298"/>
      <c r="M157" s="136"/>
      <c r="N157" s="78"/>
      <c r="O157" s="292"/>
      <c r="P157" s="329"/>
      <c r="Q157" s="77"/>
      <c r="R157" s="76"/>
      <c r="S157" s="397"/>
      <c r="T157" s="423"/>
      <c r="U157" s="281"/>
      <c r="V157" s="419"/>
      <c r="W157" s="19"/>
      <c r="X157" s="430"/>
      <c r="Y157" s="88"/>
      <c r="Z157" s="526"/>
      <c r="AA157" s="77"/>
      <c r="AB157" s="430"/>
      <c r="AC157" s="77"/>
    </row>
    <row r="158" spans="1:29" ht="12.75" customHeight="1">
      <c r="A158" s="102"/>
      <c r="B158" s="171"/>
      <c r="C158" s="103">
        <v>6351</v>
      </c>
      <c r="D158" s="103"/>
      <c r="E158" s="112" t="s">
        <v>19</v>
      </c>
      <c r="F158" s="171"/>
      <c r="G158" s="171"/>
      <c r="H158" s="86"/>
      <c r="I158" s="174"/>
      <c r="J158" s="118"/>
      <c r="K158" s="283"/>
      <c r="L158" s="299"/>
      <c r="M158" s="155"/>
      <c r="N158" s="120"/>
      <c r="O158" s="290"/>
      <c r="P158" s="328"/>
      <c r="Q158" s="67"/>
      <c r="R158" s="65"/>
      <c r="S158" s="396"/>
      <c r="T158" s="425"/>
      <c r="U158" s="286"/>
      <c r="V158" s="420"/>
      <c r="W158" s="16"/>
      <c r="X158" s="437"/>
      <c r="Y158" s="75"/>
      <c r="Z158" s="527"/>
      <c r="AA158" s="554"/>
      <c r="AB158" s="430"/>
      <c r="AC158" s="77"/>
    </row>
    <row r="159" spans="1:29" ht="12.75" customHeight="1">
      <c r="A159" s="134"/>
      <c r="B159" s="104"/>
      <c r="C159" s="104">
        <v>6121</v>
      </c>
      <c r="D159" s="116"/>
      <c r="E159" s="104"/>
      <c r="F159" s="104"/>
      <c r="G159" s="104"/>
      <c r="H159" s="71"/>
      <c r="I159" s="135"/>
      <c r="J159" s="72"/>
      <c r="K159" s="314"/>
      <c r="L159" s="298"/>
      <c r="M159" s="136"/>
      <c r="N159" s="78">
        <v>3000</v>
      </c>
      <c r="O159" s="289"/>
      <c r="P159" s="329"/>
      <c r="Q159" s="79"/>
      <c r="R159" s="76"/>
      <c r="S159" s="397"/>
      <c r="T159" s="423"/>
      <c r="U159" s="281"/>
      <c r="V159" s="419"/>
      <c r="W159" s="19"/>
      <c r="X159" s="430"/>
      <c r="Y159" s="88"/>
      <c r="Z159" s="526"/>
      <c r="AA159" s="318"/>
      <c r="AB159" s="437"/>
      <c r="AC159" s="66"/>
    </row>
    <row r="160" spans="1:29" ht="12.75" customHeight="1" thickBot="1">
      <c r="A160" s="121"/>
      <c r="B160" s="92"/>
      <c r="C160" s="122">
        <v>6121</v>
      </c>
      <c r="D160" s="122"/>
      <c r="E160" s="92" t="s">
        <v>20</v>
      </c>
      <c r="F160" s="92"/>
      <c r="G160" s="92"/>
      <c r="H160" s="93"/>
      <c r="I160" s="137"/>
      <c r="J160" s="95"/>
      <c r="K160" s="309"/>
      <c r="L160" s="300"/>
      <c r="M160" s="165"/>
      <c r="N160" s="166">
        <f>SUM(N159)</f>
        <v>3000</v>
      </c>
      <c r="O160" s="287">
        <f>SUM(N160)</f>
        <v>3000</v>
      </c>
      <c r="P160" s="328"/>
      <c r="Q160" s="243">
        <f>SUM(O160:P160)</f>
        <v>3000</v>
      </c>
      <c r="R160" s="98"/>
      <c r="S160" s="395">
        <f>SUM(Q160:R160)</f>
        <v>3000</v>
      </c>
      <c r="T160" s="426">
        <v>-48.6</v>
      </c>
      <c r="U160" s="309">
        <f>SUM(S160:T160)</f>
        <v>2951.4</v>
      </c>
      <c r="V160" s="504"/>
      <c r="W160" s="168">
        <f>SUM(U160:V160)</f>
        <v>2951.4</v>
      </c>
      <c r="X160" s="437"/>
      <c r="Y160" s="243">
        <f>SUM(W160:X160)</f>
        <v>2951.4</v>
      </c>
      <c r="Z160" s="529"/>
      <c r="AA160" s="167">
        <f>SUM(Y160:Z160)</f>
        <v>2951.4</v>
      </c>
      <c r="AB160" s="470"/>
      <c r="AC160" s="168">
        <f>SUM(AA160:AB160)</f>
        <v>2951.4</v>
      </c>
    </row>
    <row r="161" spans="1:29" ht="26.25" customHeight="1">
      <c r="A161" s="102"/>
      <c r="B161" s="171"/>
      <c r="C161" s="103"/>
      <c r="D161" s="171" t="s">
        <v>91</v>
      </c>
      <c r="E161" s="263" t="s">
        <v>70</v>
      </c>
      <c r="F161" s="273"/>
      <c r="G161" s="273"/>
      <c r="H161" s="86"/>
      <c r="I161" s="174"/>
      <c r="J161" s="118"/>
      <c r="K161" s="283"/>
      <c r="L161" s="299"/>
      <c r="M161" s="155"/>
      <c r="N161" s="247"/>
      <c r="O161" s="288"/>
      <c r="P161" s="332"/>
      <c r="Q161" s="315"/>
      <c r="R161" s="65"/>
      <c r="S161" s="396"/>
      <c r="T161" s="425"/>
      <c r="U161" s="286"/>
      <c r="V161" s="420"/>
      <c r="W161" s="16"/>
      <c r="X161" s="429"/>
      <c r="Y161" s="442"/>
      <c r="Z161" s="527"/>
      <c r="AA161" s="66"/>
      <c r="AB161" s="437"/>
      <c r="AC161" s="66"/>
    </row>
    <row r="162" spans="1:29" ht="12.75" customHeight="1">
      <c r="A162" s="134"/>
      <c r="B162" s="116">
        <v>2212</v>
      </c>
      <c r="C162" s="104">
        <v>6351</v>
      </c>
      <c r="D162" s="116"/>
      <c r="E162" s="157"/>
      <c r="F162" s="157"/>
      <c r="G162" s="157"/>
      <c r="H162" s="71"/>
      <c r="I162" s="135"/>
      <c r="J162" s="83"/>
      <c r="K162" s="314"/>
      <c r="L162" s="298"/>
      <c r="M162" s="136"/>
      <c r="N162" s="78"/>
      <c r="O162" s="289"/>
      <c r="P162" s="329"/>
      <c r="Q162" s="77"/>
      <c r="R162" s="76"/>
      <c r="S162" s="397"/>
      <c r="T162" s="423"/>
      <c r="U162" s="281"/>
      <c r="V162" s="419"/>
      <c r="W162" s="19"/>
      <c r="X162" s="430"/>
      <c r="Y162" s="245"/>
      <c r="Z162" s="526"/>
      <c r="AA162" s="77"/>
      <c r="AB162" s="526"/>
      <c r="AC162" s="77"/>
    </row>
    <row r="163" spans="1:29" ht="12.75" customHeight="1">
      <c r="A163" s="102"/>
      <c r="B163" s="171"/>
      <c r="C163" s="103">
        <v>6351</v>
      </c>
      <c r="D163" s="103"/>
      <c r="E163" s="112" t="s">
        <v>19</v>
      </c>
      <c r="F163" s="171"/>
      <c r="G163" s="171"/>
      <c r="H163" s="86"/>
      <c r="I163" s="174"/>
      <c r="J163" s="118"/>
      <c r="K163" s="283"/>
      <c r="L163" s="299"/>
      <c r="M163" s="155"/>
      <c r="N163" s="120"/>
      <c r="O163" s="290"/>
      <c r="P163" s="328"/>
      <c r="Q163" s="66"/>
      <c r="R163" s="76"/>
      <c r="S163" s="397"/>
      <c r="T163" s="423"/>
      <c r="U163" s="281"/>
      <c r="V163" s="420"/>
      <c r="W163" s="16"/>
      <c r="X163" s="437"/>
      <c r="Y163" s="243"/>
      <c r="Z163" s="527"/>
      <c r="AA163" s="66"/>
      <c r="AB163" s="527"/>
      <c r="AC163" s="66"/>
    </row>
    <row r="164" spans="1:29" ht="12.75" customHeight="1">
      <c r="A164" s="134"/>
      <c r="B164" s="104"/>
      <c r="C164" s="104">
        <v>6121</v>
      </c>
      <c r="D164" s="116"/>
      <c r="E164" s="104"/>
      <c r="F164" s="104"/>
      <c r="G164" s="104"/>
      <c r="H164" s="71"/>
      <c r="I164" s="135"/>
      <c r="J164" s="72"/>
      <c r="K164" s="314"/>
      <c r="L164" s="298"/>
      <c r="M164" s="136"/>
      <c r="N164" s="78">
        <v>1600</v>
      </c>
      <c r="O164" s="289"/>
      <c r="P164" s="329"/>
      <c r="Q164" s="77"/>
      <c r="R164" s="65"/>
      <c r="S164" s="396"/>
      <c r="T164" s="425"/>
      <c r="U164" s="286"/>
      <c r="V164" s="419"/>
      <c r="W164" s="79"/>
      <c r="X164" s="430"/>
      <c r="Y164" s="245"/>
      <c r="Z164" s="526"/>
      <c r="AA164" s="77"/>
      <c r="AB164" s="430">
        <v>-93.5</v>
      </c>
      <c r="AC164" s="245"/>
    </row>
    <row r="165" spans="1:29" ht="12.75" customHeight="1" thickBot="1">
      <c r="A165" s="121"/>
      <c r="B165" s="92"/>
      <c r="C165" s="122">
        <v>6121</v>
      </c>
      <c r="D165" s="122"/>
      <c r="E165" s="92" t="s">
        <v>20</v>
      </c>
      <c r="F165" s="92"/>
      <c r="G165" s="92"/>
      <c r="H165" s="93"/>
      <c r="I165" s="137"/>
      <c r="J165" s="95"/>
      <c r="K165" s="309"/>
      <c r="L165" s="300"/>
      <c r="M165" s="165"/>
      <c r="N165" s="166">
        <f>SUM(N164)</f>
        <v>1600</v>
      </c>
      <c r="O165" s="287">
        <f>SUM(N165)</f>
        <v>1600</v>
      </c>
      <c r="P165" s="330"/>
      <c r="Q165" s="167">
        <f>SUM(O165:P165)</f>
        <v>1600</v>
      </c>
      <c r="R165" s="98"/>
      <c r="S165" s="395">
        <f>SUM(Q165:R165)</f>
        <v>1600</v>
      </c>
      <c r="T165" s="426"/>
      <c r="U165" s="309">
        <f>SUM(S165:T165)</f>
        <v>1600</v>
      </c>
      <c r="V165" s="502"/>
      <c r="W165" s="175">
        <f>SUM(U165:V165)</f>
        <v>1600</v>
      </c>
      <c r="X165" s="431"/>
      <c r="Y165" s="167">
        <f>SUM(W165:X165)</f>
        <v>1600</v>
      </c>
      <c r="Z165" s="529"/>
      <c r="AA165" s="167">
        <f>SUM(Y165:Z165)</f>
        <v>1600</v>
      </c>
      <c r="AB165" s="444">
        <f>SUM(AB164)</f>
        <v>-93.5</v>
      </c>
      <c r="AC165" s="168">
        <f>SUM(AA165:AB165)</f>
        <v>1506.5</v>
      </c>
    </row>
    <row r="166" spans="1:29" ht="12.75" customHeight="1">
      <c r="A166" s="102"/>
      <c r="B166" s="171"/>
      <c r="C166" s="103"/>
      <c r="D166" s="171" t="s">
        <v>92</v>
      </c>
      <c r="E166" s="262" t="s">
        <v>71</v>
      </c>
      <c r="F166" s="272"/>
      <c r="G166" s="272"/>
      <c r="H166" s="86"/>
      <c r="I166" s="174"/>
      <c r="J166" s="118"/>
      <c r="K166" s="283"/>
      <c r="L166" s="299"/>
      <c r="M166" s="155"/>
      <c r="N166" s="247"/>
      <c r="O166" s="288"/>
      <c r="P166" s="328"/>
      <c r="Q166" s="66"/>
      <c r="R166" s="65"/>
      <c r="S166" s="389"/>
      <c r="T166" s="425"/>
      <c r="U166" s="286"/>
      <c r="V166" s="420"/>
      <c r="W166" s="16"/>
      <c r="X166" s="437"/>
      <c r="Y166" s="243"/>
      <c r="Z166" s="527"/>
      <c r="AA166" s="66"/>
      <c r="AB166" s="437"/>
      <c r="AC166" s="243"/>
    </row>
    <row r="167" spans="1:29" ht="12.75" customHeight="1">
      <c r="A167" s="134"/>
      <c r="B167" s="116">
        <v>2212</v>
      </c>
      <c r="C167" s="104">
        <v>6351</v>
      </c>
      <c r="D167" s="116"/>
      <c r="E167" s="157"/>
      <c r="F167" s="157"/>
      <c r="G167" s="157"/>
      <c r="H167" s="71"/>
      <c r="I167" s="135"/>
      <c r="J167" s="83"/>
      <c r="K167" s="314"/>
      <c r="L167" s="298"/>
      <c r="M167" s="136"/>
      <c r="N167" s="78"/>
      <c r="O167" s="289"/>
      <c r="P167" s="329"/>
      <c r="Q167" s="77"/>
      <c r="R167" s="76"/>
      <c r="S167" s="391"/>
      <c r="T167" s="423"/>
      <c r="U167" s="281"/>
      <c r="V167" s="419"/>
      <c r="W167" s="19"/>
      <c r="X167" s="430"/>
      <c r="Y167" s="245"/>
      <c r="Z167" s="526"/>
      <c r="AA167" s="77"/>
      <c r="AB167" s="430"/>
      <c r="AC167" s="245"/>
    </row>
    <row r="168" spans="1:29" ht="12.75" customHeight="1">
      <c r="A168" s="102"/>
      <c r="B168" s="171"/>
      <c r="C168" s="103">
        <v>6351</v>
      </c>
      <c r="D168" s="103"/>
      <c r="E168" s="112" t="s">
        <v>19</v>
      </c>
      <c r="F168" s="171"/>
      <c r="G168" s="171"/>
      <c r="H168" s="86"/>
      <c r="I168" s="174"/>
      <c r="J168" s="118"/>
      <c r="K168" s="283"/>
      <c r="L168" s="299"/>
      <c r="M168" s="155"/>
      <c r="N168" s="120"/>
      <c r="O168" s="290"/>
      <c r="P168" s="328"/>
      <c r="Q168" s="66"/>
      <c r="R168" s="65"/>
      <c r="S168" s="389"/>
      <c r="T168" s="425"/>
      <c r="U168" s="286"/>
      <c r="V168" s="420"/>
      <c r="W168" s="16"/>
      <c r="X168" s="437"/>
      <c r="Y168" s="243"/>
      <c r="Z168" s="527"/>
      <c r="AA168" s="554"/>
      <c r="AB168" s="430"/>
      <c r="AC168" s="245"/>
    </row>
    <row r="169" spans="1:29" ht="12.75" customHeight="1">
      <c r="A169" s="134"/>
      <c r="B169" s="104"/>
      <c r="C169" s="104">
        <v>6121</v>
      </c>
      <c r="D169" s="116"/>
      <c r="E169" s="104"/>
      <c r="F169" s="104"/>
      <c r="G169" s="104"/>
      <c r="H169" s="71"/>
      <c r="I169" s="135"/>
      <c r="J169" s="72"/>
      <c r="K169" s="314"/>
      <c r="L169" s="298"/>
      <c r="M169" s="136"/>
      <c r="N169" s="78">
        <v>2500</v>
      </c>
      <c r="O169" s="289"/>
      <c r="P169" s="329"/>
      <c r="Q169" s="77"/>
      <c r="R169" s="76"/>
      <c r="S169" s="391"/>
      <c r="T169" s="423"/>
      <c r="U169" s="281"/>
      <c r="V169" s="419"/>
      <c r="W169" s="19"/>
      <c r="X169" s="430"/>
      <c r="Y169" s="245"/>
      <c r="Z169" s="526"/>
      <c r="AA169" s="318"/>
      <c r="AB169" s="437">
        <v>-550</v>
      </c>
      <c r="AC169" s="243"/>
    </row>
    <row r="170" spans="1:29" ht="12.75" customHeight="1" thickBot="1">
      <c r="A170" s="121"/>
      <c r="B170" s="92"/>
      <c r="C170" s="122">
        <v>6121</v>
      </c>
      <c r="D170" s="122"/>
      <c r="E170" s="92" t="s">
        <v>20</v>
      </c>
      <c r="F170" s="92"/>
      <c r="G170" s="92"/>
      <c r="H170" s="93"/>
      <c r="I170" s="137"/>
      <c r="J170" s="95"/>
      <c r="K170" s="309"/>
      <c r="L170" s="300"/>
      <c r="M170" s="165"/>
      <c r="N170" s="166">
        <f>SUM(N169)</f>
        <v>2500</v>
      </c>
      <c r="O170" s="287">
        <f>SUM(N170)</f>
        <v>2500</v>
      </c>
      <c r="P170" s="328"/>
      <c r="Q170" s="243">
        <f>SUM(O170:P170)</f>
        <v>2500</v>
      </c>
      <c r="R170" s="98"/>
      <c r="S170" s="395">
        <f>SUM(Q170:R170)</f>
        <v>2500</v>
      </c>
      <c r="T170" s="426"/>
      <c r="U170" s="309">
        <f>SUM(S170:T170)</f>
        <v>2500</v>
      </c>
      <c r="V170" s="504"/>
      <c r="W170" s="168">
        <f>SUM(U170:V170)</f>
        <v>2500</v>
      </c>
      <c r="X170" s="437"/>
      <c r="Y170" s="243">
        <f>SUM(W170:X170)</f>
        <v>2500</v>
      </c>
      <c r="Z170" s="529"/>
      <c r="AA170" s="167">
        <f>SUM(Y170:Z170)</f>
        <v>2500</v>
      </c>
      <c r="AB170" s="444">
        <f>SUM(AB169)</f>
        <v>-550</v>
      </c>
      <c r="AC170" s="168">
        <f>SUM(AA170:AB170)</f>
        <v>1950</v>
      </c>
    </row>
    <row r="171" spans="1:29" ht="12.75" customHeight="1">
      <c r="A171" s="102"/>
      <c r="B171" s="171"/>
      <c r="C171" s="103"/>
      <c r="D171" s="171" t="s">
        <v>93</v>
      </c>
      <c r="E171" s="262" t="s">
        <v>72</v>
      </c>
      <c r="F171" s="272"/>
      <c r="G171" s="272"/>
      <c r="H171" s="86"/>
      <c r="I171" s="174"/>
      <c r="J171" s="118"/>
      <c r="K171" s="283"/>
      <c r="L171" s="299"/>
      <c r="M171" s="155"/>
      <c r="N171" s="247"/>
      <c r="O171" s="288"/>
      <c r="P171" s="332"/>
      <c r="Q171" s="315"/>
      <c r="R171" s="65"/>
      <c r="S171" s="396"/>
      <c r="T171" s="425"/>
      <c r="U171" s="286"/>
      <c r="V171" s="420"/>
      <c r="W171" s="16"/>
      <c r="X171" s="429"/>
      <c r="Y171" s="442"/>
      <c r="Z171" s="527"/>
      <c r="AA171" s="66"/>
      <c r="AB171" s="437"/>
      <c r="AC171" s="75"/>
    </row>
    <row r="172" spans="1:29" ht="12.75" customHeight="1">
      <c r="A172" s="134"/>
      <c r="B172" s="116">
        <v>2212</v>
      </c>
      <c r="C172" s="104">
        <v>6351</v>
      </c>
      <c r="D172" s="116"/>
      <c r="E172" s="157"/>
      <c r="F172" s="157"/>
      <c r="G172" s="157"/>
      <c r="H172" s="71"/>
      <c r="I172" s="135"/>
      <c r="J172" s="83"/>
      <c r="K172" s="314"/>
      <c r="L172" s="298"/>
      <c r="M172" s="136"/>
      <c r="N172" s="78"/>
      <c r="O172" s="289"/>
      <c r="P172" s="341"/>
      <c r="Q172" s="317"/>
      <c r="R172" s="76"/>
      <c r="S172" s="397"/>
      <c r="T172" s="423"/>
      <c r="U172" s="281"/>
      <c r="V172" s="419"/>
      <c r="W172" s="19"/>
      <c r="X172" s="430"/>
      <c r="Y172" s="245"/>
      <c r="Z172" s="526"/>
      <c r="AA172" s="77"/>
      <c r="AB172" s="430"/>
      <c r="AC172" s="88"/>
    </row>
    <row r="173" spans="1:29" ht="12.75" customHeight="1">
      <c r="A173" s="134"/>
      <c r="B173" s="104"/>
      <c r="C173" s="116">
        <v>6351</v>
      </c>
      <c r="D173" s="116"/>
      <c r="E173" s="104" t="s">
        <v>19</v>
      </c>
      <c r="F173" s="104"/>
      <c r="G173" s="104"/>
      <c r="H173" s="71"/>
      <c r="I173" s="135"/>
      <c r="J173" s="83"/>
      <c r="K173" s="314"/>
      <c r="L173" s="298"/>
      <c r="M173" s="136"/>
      <c r="N173" s="85"/>
      <c r="O173" s="291"/>
      <c r="P173" s="338"/>
      <c r="Q173" s="77"/>
      <c r="R173" s="65"/>
      <c r="S173" s="396"/>
      <c r="T173" s="425"/>
      <c r="U173" s="286"/>
      <c r="V173" s="420"/>
      <c r="W173" s="16"/>
      <c r="X173" s="437"/>
      <c r="Y173" s="243"/>
      <c r="Z173" s="527"/>
      <c r="AA173" s="66"/>
      <c r="AB173" s="437"/>
      <c r="AC173" s="75"/>
    </row>
    <row r="174" spans="1:29" ht="12.75" customHeight="1">
      <c r="A174" s="134"/>
      <c r="B174" s="104"/>
      <c r="C174" s="104">
        <v>6121</v>
      </c>
      <c r="D174" s="116"/>
      <c r="E174" s="104"/>
      <c r="F174" s="104"/>
      <c r="G174" s="104"/>
      <c r="H174" s="71"/>
      <c r="I174" s="135"/>
      <c r="J174" s="72"/>
      <c r="K174" s="314"/>
      <c r="L174" s="298"/>
      <c r="M174" s="136"/>
      <c r="N174" s="78">
        <v>5000</v>
      </c>
      <c r="O174" s="289"/>
      <c r="P174" s="351"/>
      <c r="Q174" s="318"/>
      <c r="R174" s="76"/>
      <c r="S174" s="397"/>
      <c r="T174" s="423"/>
      <c r="U174" s="281"/>
      <c r="V174" s="419"/>
      <c r="W174" s="19"/>
      <c r="X174" s="430"/>
      <c r="Y174" s="245"/>
      <c r="Z174" s="526"/>
      <c r="AA174" s="77"/>
      <c r="AB174" s="430">
        <v>-650.7</v>
      </c>
      <c r="AC174" s="88"/>
    </row>
    <row r="175" spans="1:29" ht="12.75" customHeight="1" thickBot="1">
      <c r="A175" s="121"/>
      <c r="B175" s="92"/>
      <c r="C175" s="122">
        <v>6121</v>
      </c>
      <c r="D175" s="122"/>
      <c r="E175" s="92" t="s">
        <v>20</v>
      </c>
      <c r="F175" s="92"/>
      <c r="G175" s="92"/>
      <c r="H175" s="93"/>
      <c r="I175" s="137"/>
      <c r="J175" s="95"/>
      <c r="K175" s="309"/>
      <c r="L175" s="300"/>
      <c r="M175" s="165"/>
      <c r="N175" s="166">
        <f>SUM(N174)</f>
        <v>5000</v>
      </c>
      <c r="O175" s="287">
        <f>SUM(N175)</f>
        <v>5000</v>
      </c>
      <c r="P175" s="350"/>
      <c r="Q175" s="167">
        <f>SUM(O175:P175)</f>
        <v>5000</v>
      </c>
      <c r="R175" s="98"/>
      <c r="S175" s="395">
        <f>SUM(Q175:R175)</f>
        <v>5000</v>
      </c>
      <c r="T175" s="426">
        <v>230.8</v>
      </c>
      <c r="U175" s="309">
        <f>SUM(S175:T175)</f>
        <v>5230.8</v>
      </c>
      <c r="V175" s="502"/>
      <c r="W175" s="175">
        <f>SUM(U175:V175)</f>
        <v>5230.8</v>
      </c>
      <c r="X175" s="431"/>
      <c r="Y175" s="167">
        <f>SUM(W175:X175)</f>
        <v>5230.8</v>
      </c>
      <c r="Z175" s="529"/>
      <c r="AA175" s="167">
        <f>SUM(Y175:Z175)</f>
        <v>5230.8</v>
      </c>
      <c r="AB175" s="444">
        <f>SUM(AB174)</f>
        <v>-650.7</v>
      </c>
      <c r="AC175" s="168">
        <f>SUM(AA175:AB175)</f>
        <v>4580.1</v>
      </c>
    </row>
    <row r="176" spans="1:29" ht="27.75" customHeight="1">
      <c r="A176" s="102"/>
      <c r="B176" s="171"/>
      <c r="C176" s="103"/>
      <c r="D176" s="171" t="s">
        <v>94</v>
      </c>
      <c r="E176" s="263" t="s">
        <v>73</v>
      </c>
      <c r="F176" s="273"/>
      <c r="G176" s="273"/>
      <c r="H176" s="86"/>
      <c r="I176" s="174"/>
      <c r="J176" s="118"/>
      <c r="K176" s="283"/>
      <c r="L176" s="299"/>
      <c r="M176" s="155"/>
      <c r="N176" s="247"/>
      <c r="O176" s="288"/>
      <c r="P176" s="349"/>
      <c r="Q176" s="66"/>
      <c r="R176" s="65"/>
      <c r="S176" s="396"/>
      <c r="T176" s="425"/>
      <c r="U176" s="286"/>
      <c r="V176" s="420"/>
      <c r="W176" s="16"/>
      <c r="X176" s="437"/>
      <c r="Y176" s="243"/>
      <c r="Z176" s="527"/>
      <c r="AA176" s="66"/>
      <c r="AB176" s="437"/>
      <c r="AC176" s="75"/>
    </row>
    <row r="177" spans="1:29" ht="12.75" customHeight="1">
      <c r="A177" s="134"/>
      <c r="B177" s="116">
        <v>2212</v>
      </c>
      <c r="C177" s="104">
        <v>6351</v>
      </c>
      <c r="D177" s="116"/>
      <c r="E177" s="157"/>
      <c r="F177" s="157"/>
      <c r="G177" s="157"/>
      <c r="H177" s="71"/>
      <c r="I177" s="135"/>
      <c r="J177" s="83"/>
      <c r="K177" s="314"/>
      <c r="L177" s="298"/>
      <c r="M177" s="136"/>
      <c r="N177" s="78"/>
      <c r="O177" s="289"/>
      <c r="P177" s="338"/>
      <c r="Q177" s="77"/>
      <c r="R177" s="76"/>
      <c r="S177" s="397"/>
      <c r="T177" s="423"/>
      <c r="U177" s="281"/>
      <c r="V177" s="419"/>
      <c r="W177" s="19"/>
      <c r="X177" s="430"/>
      <c r="Y177" s="245"/>
      <c r="Z177" s="526"/>
      <c r="AA177" s="77"/>
      <c r="AB177" s="430"/>
      <c r="AC177" s="88"/>
    </row>
    <row r="178" spans="1:29" ht="12.75" customHeight="1">
      <c r="A178" s="102"/>
      <c r="B178" s="171"/>
      <c r="C178" s="103">
        <v>6351</v>
      </c>
      <c r="D178" s="103"/>
      <c r="E178" s="112" t="s">
        <v>19</v>
      </c>
      <c r="F178" s="171"/>
      <c r="G178" s="171"/>
      <c r="H178" s="86"/>
      <c r="I178" s="174"/>
      <c r="J178" s="118"/>
      <c r="K178" s="283"/>
      <c r="L178" s="299"/>
      <c r="M178" s="155"/>
      <c r="N178" s="120"/>
      <c r="O178" s="290"/>
      <c r="P178" s="349"/>
      <c r="Q178" s="66"/>
      <c r="R178" s="65"/>
      <c r="S178" s="396"/>
      <c r="T178" s="425"/>
      <c r="U178" s="286"/>
      <c r="V178" s="420"/>
      <c r="W178" s="16"/>
      <c r="X178" s="437"/>
      <c r="Y178" s="243"/>
      <c r="Z178" s="527"/>
      <c r="AA178" s="66"/>
      <c r="AB178" s="437"/>
      <c r="AC178" s="75"/>
    </row>
    <row r="179" spans="1:29" ht="12.75" customHeight="1">
      <c r="A179" s="134"/>
      <c r="B179" s="104"/>
      <c r="C179" s="104">
        <v>6121</v>
      </c>
      <c r="D179" s="116"/>
      <c r="E179" s="104"/>
      <c r="F179" s="104"/>
      <c r="G179" s="104"/>
      <c r="H179" s="71"/>
      <c r="I179" s="135"/>
      <c r="J179" s="72"/>
      <c r="K179" s="314"/>
      <c r="L179" s="298"/>
      <c r="M179" s="136"/>
      <c r="N179" s="78">
        <v>3500</v>
      </c>
      <c r="O179" s="289"/>
      <c r="P179" s="338"/>
      <c r="Q179" s="77"/>
      <c r="R179" s="76"/>
      <c r="S179" s="397"/>
      <c r="T179" s="423"/>
      <c r="U179" s="281"/>
      <c r="V179" s="419"/>
      <c r="W179" s="19"/>
      <c r="X179" s="430"/>
      <c r="Y179" s="245"/>
      <c r="Z179" s="526"/>
      <c r="AA179" s="77"/>
      <c r="AB179" s="430">
        <v>-412.09</v>
      </c>
      <c r="AC179" s="88"/>
    </row>
    <row r="180" spans="1:29" ht="12.75" customHeight="1" thickBot="1">
      <c r="A180" s="121"/>
      <c r="B180" s="92"/>
      <c r="C180" s="122">
        <v>6121</v>
      </c>
      <c r="D180" s="122"/>
      <c r="E180" s="92" t="s">
        <v>20</v>
      </c>
      <c r="F180" s="92"/>
      <c r="G180" s="92"/>
      <c r="H180" s="93"/>
      <c r="I180" s="137"/>
      <c r="J180" s="95"/>
      <c r="K180" s="309"/>
      <c r="L180" s="300"/>
      <c r="M180" s="138"/>
      <c r="N180" s="151">
        <f>SUM(N179)</f>
        <v>3500</v>
      </c>
      <c r="O180" s="309">
        <f>SUM(N180)</f>
        <v>3500</v>
      </c>
      <c r="P180" s="352"/>
      <c r="Q180" s="168">
        <f>SUM(O180:P180)</f>
        <v>3500</v>
      </c>
      <c r="R180" s="98"/>
      <c r="S180" s="395">
        <f>SUM(Q180:R180)</f>
        <v>3500</v>
      </c>
      <c r="T180" s="426">
        <v>1042.2</v>
      </c>
      <c r="U180" s="309">
        <f>SUM(S180:T180)</f>
        <v>4542.2</v>
      </c>
      <c r="V180" s="504"/>
      <c r="W180" s="138">
        <f>SUM(U180:V180)</f>
        <v>4542.2</v>
      </c>
      <c r="X180" s="470"/>
      <c r="Y180" s="168">
        <f>SUM(W180:X180)</f>
        <v>4542.2</v>
      </c>
      <c r="Z180" s="529"/>
      <c r="AA180" s="167">
        <f>SUM(Y180:Z180)</f>
        <v>4542.2</v>
      </c>
      <c r="AB180" s="444">
        <f>SUM(AB179)</f>
        <v>-412.09</v>
      </c>
      <c r="AC180" s="168">
        <f>SUM(AA180:AB180)</f>
        <v>4130.11</v>
      </c>
    </row>
    <row r="181" spans="1:29" ht="12.75" customHeight="1">
      <c r="A181" s="102"/>
      <c r="B181" s="171"/>
      <c r="C181" s="103"/>
      <c r="D181" s="171" t="s">
        <v>106</v>
      </c>
      <c r="E181" s="153" t="s">
        <v>99</v>
      </c>
      <c r="F181" s="171"/>
      <c r="G181" s="171" t="s">
        <v>100</v>
      </c>
      <c r="H181" s="86"/>
      <c r="I181" s="174"/>
      <c r="J181" s="118"/>
      <c r="K181" s="283"/>
      <c r="L181" s="299"/>
      <c r="M181" s="155"/>
      <c r="N181" s="120"/>
      <c r="O181" s="283"/>
      <c r="P181" s="349"/>
      <c r="Q181" s="243"/>
      <c r="R181" s="65"/>
      <c r="S181" s="396"/>
      <c r="T181" s="425"/>
      <c r="U181" s="286"/>
      <c r="V181" s="420"/>
      <c r="W181" s="16"/>
      <c r="X181" s="429"/>
      <c r="Y181" s="442"/>
      <c r="Z181" s="527"/>
      <c r="AA181" s="66"/>
      <c r="AB181" s="437"/>
      <c r="AC181" s="75"/>
    </row>
    <row r="182" spans="1:29" ht="12.75" customHeight="1">
      <c r="A182" s="134"/>
      <c r="B182" s="116">
        <v>2212</v>
      </c>
      <c r="C182" s="104">
        <v>6351</v>
      </c>
      <c r="D182" s="116"/>
      <c r="E182" s="104"/>
      <c r="F182" s="104"/>
      <c r="G182" s="173">
        <v>4002.504</v>
      </c>
      <c r="H182" s="158">
        <v>547.5</v>
      </c>
      <c r="I182" s="135"/>
      <c r="J182" s="83"/>
      <c r="K182" s="314"/>
      <c r="L182" s="298"/>
      <c r="M182" s="136"/>
      <c r="N182" s="85"/>
      <c r="O182" s="314"/>
      <c r="P182" s="338"/>
      <c r="Q182" s="245"/>
      <c r="R182" s="150"/>
      <c r="S182" s="398"/>
      <c r="T182" s="427"/>
      <c r="U182" s="490"/>
      <c r="V182" s="424"/>
      <c r="W182" s="34"/>
      <c r="X182" s="430"/>
      <c r="Y182" s="245"/>
      <c r="Z182" s="526"/>
      <c r="AA182" s="77"/>
      <c r="AB182" s="430"/>
      <c r="AC182" s="88"/>
    </row>
    <row r="183" spans="1:29" ht="12.75" customHeight="1">
      <c r="A183" s="102"/>
      <c r="B183" s="171"/>
      <c r="C183" s="103">
        <v>6351</v>
      </c>
      <c r="D183" s="103"/>
      <c r="E183" s="171" t="s">
        <v>19</v>
      </c>
      <c r="F183" s="171"/>
      <c r="G183" s="171"/>
      <c r="H183" s="86">
        <v>-547.4</v>
      </c>
      <c r="I183" s="174"/>
      <c r="J183" s="118"/>
      <c r="K183" s="283"/>
      <c r="L183" s="299"/>
      <c r="M183" s="155"/>
      <c r="N183" s="120"/>
      <c r="O183" s="283"/>
      <c r="P183" s="349"/>
      <c r="Q183" s="243"/>
      <c r="R183" s="76"/>
      <c r="S183" s="397"/>
      <c r="T183" s="423"/>
      <c r="U183" s="281"/>
      <c r="V183" s="419"/>
      <c r="W183" s="79"/>
      <c r="X183" s="437"/>
      <c r="Y183" s="243"/>
      <c r="Z183" s="527"/>
      <c r="AA183" s="66"/>
      <c r="AB183" s="437"/>
      <c r="AC183" s="75"/>
    </row>
    <row r="184" spans="1:29" ht="12.75" customHeight="1">
      <c r="A184" s="134"/>
      <c r="B184" s="104"/>
      <c r="C184" s="104">
        <v>6121</v>
      </c>
      <c r="D184" s="116"/>
      <c r="E184" s="104"/>
      <c r="F184" s="104"/>
      <c r="G184" s="104"/>
      <c r="H184" s="71"/>
      <c r="I184" s="135"/>
      <c r="J184" s="83"/>
      <c r="K184" s="314"/>
      <c r="L184" s="298"/>
      <c r="M184" s="136"/>
      <c r="N184" s="85"/>
      <c r="O184" s="314"/>
      <c r="P184" s="353">
        <v>547.495</v>
      </c>
      <c r="Q184" s="245"/>
      <c r="R184" s="65"/>
      <c r="S184" s="396"/>
      <c r="T184" s="425"/>
      <c r="U184" s="286"/>
      <c r="V184" s="419"/>
      <c r="W184" s="79"/>
      <c r="X184" s="430"/>
      <c r="Y184" s="245"/>
      <c r="Z184" s="526"/>
      <c r="AA184" s="77"/>
      <c r="AB184" s="430"/>
      <c r="AC184" s="88"/>
    </row>
    <row r="185" spans="1:29" ht="12.75" customHeight="1" thickBot="1">
      <c r="A185" s="121"/>
      <c r="B185" s="92"/>
      <c r="C185" s="122">
        <v>6121</v>
      </c>
      <c r="D185" s="122"/>
      <c r="E185" s="92" t="s">
        <v>20</v>
      </c>
      <c r="F185" s="161"/>
      <c r="G185" s="161"/>
      <c r="H185" s="163"/>
      <c r="I185" s="185"/>
      <c r="J185" s="172"/>
      <c r="K185" s="287"/>
      <c r="L185" s="303"/>
      <c r="M185" s="165"/>
      <c r="N185" s="166"/>
      <c r="O185" s="287"/>
      <c r="P185" s="340">
        <f>SUM(P184)</f>
        <v>547.495</v>
      </c>
      <c r="Q185" s="167">
        <f>SUM(P185)</f>
        <v>547.495</v>
      </c>
      <c r="R185" s="98"/>
      <c r="S185" s="395">
        <f>SUM(Q185:R185)</f>
        <v>547.495</v>
      </c>
      <c r="T185" s="426"/>
      <c r="U185" s="309">
        <f>SUM(S185:T185)</f>
        <v>547.495</v>
      </c>
      <c r="V185" s="502"/>
      <c r="W185" s="175">
        <f>SUM(U185:V185)</f>
        <v>547.495</v>
      </c>
      <c r="X185" s="431"/>
      <c r="Y185" s="167">
        <f>SUM(W185:X185)</f>
        <v>547.495</v>
      </c>
      <c r="Z185" s="529"/>
      <c r="AA185" s="167">
        <f>SUM(Y185:Z185)</f>
        <v>547.495</v>
      </c>
      <c r="AB185" s="470"/>
      <c r="AC185" s="168">
        <f>SUM(AA185:AB185)</f>
        <v>547.495</v>
      </c>
    </row>
    <row r="186" spans="1:29" ht="12.75" customHeight="1">
      <c r="A186" s="102"/>
      <c r="B186" s="171"/>
      <c r="C186" s="103"/>
      <c r="D186" s="171" t="s">
        <v>95</v>
      </c>
      <c r="E186" s="153" t="s">
        <v>103</v>
      </c>
      <c r="F186" s="171"/>
      <c r="G186" s="171"/>
      <c r="H186" s="86"/>
      <c r="I186" s="174"/>
      <c r="J186" s="118"/>
      <c r="K186" s="283"/>
      <c r="L186" s="299"/>
      <c r="M186" s="155"/>
      <c r="N186" s="120"/>
      <c r="O186" s="283"/>
      <c r="P186" s="339"/>
      <c r="Q186" s="243"/>
      <c r="R186" s="65"/>
      <c r="S186" s="396"/>
      <c r="T186" s="425"/>
      <c r="U186" s="286"/>
      <c r="V186" s="420"/>
      <c r="W186" s="16"/>
      <c r="X186" s="437"/>
      <c r="Y186" s="75"/>
      <c r="Z186" s="527"/>
      <c r="AA186" s="66"/>
      <c r="AB186" s="437"/>
      <c r="AC186" s="75"/>
    </row>
    <row r="187" spans="1:29" ht="12.75" customHeight="1">
      <c r="A187" s="134"/>
      <c r="B187" s="116">
        <v>2212</v>
      </c>
      <c r="C187" s="104">
        <v>6351</v>
      </c>
      <c r="D187" s="116"/>
      <c r="E187" s="104"/>
      <c r="F187" s="104"/>
      <c r="G187" s="387">
        <v>242.03</v>
      </c>
      <c r="H187" s="173"/>
      <c r="I187" s="135"/>
      <c r="J187" s="83"/>
      <c r="K187" s="291"/>
      <c r="L187" s="298"/>
      <c r="M187" s="354"/>
      <c r="N187" s="85"/>
      <c r="O187" s="314"/>
      <c r="P187" s="355"/>
      <c r="Q187" s="245"/>
      <c r="R187" s="76"/>
      <c r="S187" s="397"/>
      <c r="T187" s="423"/>
      <c r="U187" s="281"/>
      <c r="V187" s="419"/>
      <c r="W187" s="19"/>
      <c r="X187" s="430"/>
      <c r="Y187" s="88"/>
      <c r="Z187" s="526"/>
      <c r="AA187" s="77"/>
      <c r="AB187" s="430"/>
      <c r="AC187" s="88"/>
    </row>
    <row r="188" spans="1:29" ht="12.75" customHeight="1">
      <c r="A188" s="102"/>
      <c r="B188" s="171"/>
      <c r="C188" s="103">
        <v>6351</v>
      </c>
      <c r="D188" s="103"/>
      <c r="E188" s="171" t="s">
        <v>19</v>
      </c>
      <c r="F188" s="171"/>
      <c r="G188" s="171"/>
      <c r="H188" s="86"/>
      <c r="I188" s="174"/>
      <c r="J188" s="118"/>
      <c r="K188" s="283"/>
      <c r="L188" s="299"/>
      <c r="M188" s="155"/>
      <c r="N188" s="120"/>
      <c r="O188" s="283"/>
      <c r="P188" s="339"/>
      <c r="Q188" s="243"/>
      <c r="R188" s="76"/>
      <c r="S188" s="397"/>
      <c r="T188" s="423"/>
      <c r="U188" s="281"/>
      <c r="V188" s="419"/>
      <c r="W188" s="79"/>
      <c r="X188" s="437"/>
      <c r="Y188" s="75"/>
      <c r="Z188" s="527"/>
      <c r="AA188" s="66"/>
      <c r="AB188" s="430"/>
      <c r="AC188" s="88"/>
    </row>
    <row r="189" spans="1:29" ht="12.75" customHeight="1">
      <c r="A189" s="111"/>
      <c r="B189" s="112"/>
      <c r="C189" s="112">
        <v>6121</v>
      </c>
      <c r="D189" s="117"/>
      <c r="E189" s="112"/>
      <c r="F189" s="112"/>
      <c r="G189" s="112"/>
      <c r="H189" s="129"/>
      <c r="I189" s="176"/>
      <c r="J189" s="131"/>
      <c r="K189" s="313"/>
      <c r="L189" s="302"/>
      <c r="M189" s="177"/>
      <c r="N189" s="133"/>
      <c r="O189" s="313"/>
      <c r="P189" s="518">
        <v>62.716</v>
      </c>
      <c r="Q189" s="519"/>
      <c r="R189" s="65"/>
      <c r="S189" s="396"/>
      <c r="T189" s="425"/>
      <c r="U189" s="286"/>
      <c r="V189" s="420"/>
      <c r="W189" s="16"/>
      <c r="X189" s="520"/>
      <c r="Y189" s="521"/>
      <c r="Z189" s="526"/>
      <c r="AA189" s="77"/>
      <c r="AB189" s="527">
        <v>-62.7</v>
      </c>
      <c r="AC189" s="67"/>
    </row>
    <row r="190" spans="1:29" ht="12.75" customHeight="1" thickBot="1">
      <c r="A190" s="121"/>
      <c r="B190" s="92"/>
      <c r="C190" s="122">
        <v>6121</v>
      </c>
      <c r="D190" s="122"/>
      <c r="E190" s="92" t="s">
        <v>20</v>
      </c>
      <c r="F190" s="92"/>
      <c r="G190" s="92"/>
      <c r="H190" s="93"/>
      <c r="I190" s="137"/>
      <c r="J190" s="95"/>
      <c r="K190" s="309"/>
      <c r="L190" s="300"/>
      <c r="M190" s="138"/>
      <c r="N190" s="151"/>
      <c r="O190" s="309"/>
      <c r="P190" s="348">
        <f>SUM(P189)</f>
        <v>62.716</v>
      </c>
      <c r="Q190" s="168">
        <f>SUM(P190)</f>
        <v>62.716</v>
      </c>
      <c r="R190" s="98"/>
      <c r="S190" s="395">
        <f>SUM(Q190:R190)</f>
        <v>62.716</v>
      </c>
      <c r="T190" s="426"/>
      <c r="U190" s="309">
        <f>SUM(S190:T190)</f>
        <v>62.716</v>
      </c>
      <c r="V190" s="504"/>
      <c r="W190" s="168">
        <f>SUM(U190:V190)</f>
        <v>62.716</v>
      </c>
      <c r="X190" s="470"/>
      <c r="Y190" s="168">
        <f>SUM(W190:X190)</f>
        <v>62.716</v>
      </c>
      <c r="Z190" s="528"/>
      <c r="AA190" s="168">
        <f>SUM(Y190:Z190)</f>
        <v>62.716</v>
      </c>
      <c r="AB190" s="555">
        <f>SUM(AB189)</f>
        <v>-62.7</v>
      </c>
      <c r="AC190" s="168">
        <f>SUM(AA190:AB190)</f>
        <v>0.015999999999998238</v>
      </c>
    </row>
    <row r="191" spans="1:29" ht="12.75" customHeight="1">
      <c r="A191" s="102"/>
      <c r="B191" s="171"/>
      <c r="C191" s="103"/>
      <c r="D191" s="171"/>
      <c r="E191" s="153" t="s">
        <v>109</v>
      </c>
      <c r="F191" s="171"/>
      <c r="G191" s="171"/>
      <c r="H191" s="86"/>
      <c r="I191" s="174"/>
      <c r="J191" s="118"/>
      <c r="K191" s="283"/>
      <c r="L191" s="299"/>
      <c r="M191" s="155"/>
      <c r="N191" s="120"/>
      <c r="O191" s="283"/>
      <c r="P191" s="339"/>
      <c r="Q191" s="243"/>
      <c r="R191" s="65"/>
      <c r="S191" s="396"/>
      <c r="T191" s="425"/>
      <c r="U191" s="286"/>
      <c r="V191" s="420"/>
      <c r="W191" s="16"/>
      <c r="X191" s="429"/>
      <c r="Y191" s="442"/>
      <c r="Z191" s="527"/>
      <c r="AA191" s="66"/>
      <c r="AB191" s="527"/>
      <c r="AC191" s="66"/>
    </row>
    <row r="192" spans="1:29" ht="12.75" customHeight="1">
      <c r="A192" s="134"/>
      <c r="B192" s="116"/>
      <c r="C192" s="104">
        <v>6351</v>
      </c>
      <c r="D192" s="116"/>
      <c r="E192" s="104"/>
      <c r="F192" s="104"/>
      <c r="G192" s="387">
        <v>1252.337</v>
      </c>
      <c r="H192" s="71"/>
      <c r="I192" s="135"/>
      <c r="J192" s="83"/>
      <c r="K192" s="314"/>
      <c r="L192" s="298"/>
      <c r="M192" s="136"/>
      <c r="N192" s="85"/>
      <c r="O192" s="314"/>
      <c r="P192" s="355"/>
      <c r="Q192" s="245">
        <v>0</v>
      </c>
      <c r="R192" s="76"/>
      <c r="S192" s="393">
        <f>SUM(Q192:R192)</f>
        <v>0</v>
      </c>
      <c r="T192" s="423"/>
      <c r="U192" s="314">
        <f>SUM(S192:T192)</f>
        <v>0</v>
      </c>
      <c r="V192" s="503"/>
      <c r="W192" s="246">
        <f>SUM(U192:V192)</f>
        <v>0</v>
      </c>
      <c r="X192" s="430"/>
      <c r="Y192" s="245">
        <f>SUM(U192:X192)</f>
        <v>0</v>
      </c>
      <c r="Z192" s="526"/>
      <c r="AA192" s="245">
        <f>SUM(Y192:Z192)</f>
        <v>0</v>
      </c>
      <c r="AB192" s="556"/>
      <c r="AC192" s="245">
        <f>SUM(AA192:AB192)</f>
        <v>0</v>
      </c>
    </row>
    <row r="193" spans="1:29" ht="12.75" customHeight="1">
      <c r="A193" s="102"/>
      <c r="B193" s="171"/>
      <c r="C193" s="103">
        <v>6351</v>
      </c>
      <c r="D193" s="103"/>
      <c r="E193" s="171" t="s">
        <v>19</v>
      </c>
      <c r="F193" s="171"/>
      <c r="G193" s="356"/>
      <c r="H193" s="86"/>
      <c r="I193" s="174"/>
      <c r="J193" s="118"/>
      <c r="K193" s="283"/>
      <c r="L193" s="299"/>
      <c r="M193" s="155"/>
      <c r="N193" s="120"/>
      <c r="O193" s="283"/>
      <c r="P193" s="339"/>
      <c r="Q193" s="243"/>
      <c r="R193" s="76"/>
      <c r="S193" s="397"/>
      <c r="T193" s="423"/>
      <c r="U193" s="510"/>
      <c r="V193" s="505"/>
      <c r="W193" s="110"/>
      <c r="X193" s="437"/>
      <c r="Y193" s="243"/>
      <c r="Z193" s="527"/>
      <c r="AA193" s="66"/>
      <c r="AB193" s="557"/>
      <c r="AC193" s="66"/>
    </row>
    <row r="194" spans="1:29" ht="12.75" customHeight="1">
      <c r="A194" s="134"/>
      <c r="B194" s="104"/>
      <c r="C194" s="112">
        <v>6121</v>
      </c>
      <c r="D194" s="116"/>
      <c r="E194" s="104"/>
      <c r="F194" s="104"/>
      <c r="G194" s="173"/>
      <c r="H194" s="71"/>
      <c r="I194" s="135"/>
      <c r="J194" s="83"/>
      <c r="K194" s="314"/>
      <c r="L194" s="298"/>
      <c r="M194" s="136"/>
      <c r="N194" s="85"/>
      <c r="O194" s="314"/>
      <c r="P194" s="355"/>
      <c r="Q194" s="245"/>
      <c r="R194" s="65"/>
      <c r="S194" s="396"/>
      <c r="T194" s="425"/>
      <c r="U194" s="403"/>
      <c r="V194" s="506"/>
      <c r="W194" s="77"/>
      <c r="X194" s="430"/>
      <c r="Y194" s="245"/>
      <c r="Z194" s="526"/>
      <c r="AA194" s="554"/>
      <c r="AB194" s="556"/>
      <c r="AC194" s="77"/>
    </row>
    <row r="195" spans="1:29" ht="12.75" customHeight="1" thickBot="1">
      <c r="A195" s="160"/>
      <c r="B195" s="161"/>
      <c r="C195" s="122">
        <v>6121</v>
      </c>
      <c r="D195" s="162"/>
      <c r="E195" s="92" t="s">
        <v>20</v>
      </c>
      <c r="F195" s="161"/>
      <c r="G195" s="384"/>
      <c r="H195" s="163"/>
      <c r="I195" s="185"/>
      <c r="J195" s="172"/>
      <c r="K195" s="287"/>
      <c r="L195" s="303"/>
      <c r="M195" s="165"/>
      <c r="N195" s="166"/>
      <c r="O195" s="287"/>
      <c r="P195" s="340"/>
      <c r="Q195" s="167">
        <v>0</v>
      </c>
      <c r="R195" s="98"/>
      <c r="S195" s="395">
        <f>SUM(Q195:R195)</f>
        <v>0</v>
      </c>
      <c r="T195" s="426"/>
      <c r="U195" s="287">
        <f>SUM(S195:T195)</f>
        <v>0</v>
      </c>
      <c r="V195" s="502"/>
      <c r="W195" s="175">
        <f>SUM(U195:V195)</f>
        <v>0</v>
      </c>
      <c r="X195" s="431"/>
      <c r="Y195" s="167">
        <f>SUM(U195:X195)</f>
        <v>0</v>
      </c>
      <c r="Z195" s="529"/>
      <c r="AA195" s="167">
        <f>SUM(Y195:Z195)</f>
        <v>0</v>
      </c>
      <c r="AB195" s="444"/>
      <c r="AC195" s="168">
        <f>SUM(AB195)</f>
        <v>0</v>
      </c>
    </row>
    <row r="196" spans="1:29" ht="12.75" customHeight="1">
      <c r="A196" s="102"/>
      <c r="B196" s="171"/>
      <c r="C196" s="103"/>
      <c r="D196" s="171"/>
      <c r="E196" s="153" t="s">
        <v>110</v>
      </c>
      <c r="F196" s="171"/>
      <c r="G196" s="356"/>
      <c r="H196" s="86"/>
      <c r="I196" s="174"/>
      <c r="J196" s="118"/>
      <c r="K196" s="283"/>
      <c r="L196" s="299"/>
      <c r="M196" s="155"/>
      <c r="N196" s="120"/>
      <c r="O196" s="283"/>
      <c r="P196" s="339"/>
      <c r="Q196" s="243"/>
      <c r="R196" s="65"/>
      <c r="S196" s="396"/>
      <c r="T196" s="425"/>
      <c r="U196" s="491"/>
      <c r="V196" s="505"/>
      <c r="W196" s="110"/>
      <c r="X196" s="437"/>
      <c r="Y196" s="243"/>
      <c r="Z196" s="527"/>
      <c r="AA196" s="66"/>
      <c r="AB196" s="557"/>
      <c r="AC196" s="66"/>
    </row>
    <row r="197" spans="1:29" ht="12.75" customHeight="1">
      <c r="A197" s="134"/>
      <c r="B197" s="116"/>
      <c r="C197" s="104">
        <v>6351</v>
      </c>
      <c r="D197" s="116"/>
      <c r="E197" s="104"/>
      <c r="F197" s="104"/>
      <c r="G197" s="387">
        <v>521.91</v>
      </c>
      <c r="H197" s="71"/>
      <c r="I197" s="135"/>
      <c r="J197" s="83"/>
      <c r="K197" s="314"/>
      <c r="L197" s="298"/>
      <c r="M197" s="136"/>
      <c r="N197" s="85"/>
      <c r="O197" s="314"/>
      <c r="P197" s="355"/>
      <c r="Q197" s="245">
        <v>0</v>
      </c>
      <c r="R197" s="150"/>
      <c r="S197" s="402">
        <f>SUM(Q197:R197)</f>
        <v>0</v>
      </c>
      <c r="T197" s="427"/>
      <c r="U197" s="314">
        <f>SUM(S197:T197)</f>
        <v>0</v>
      </c>
      <c r="V197" s="503"/>
      <c r="W197" s="245">
        <f>SUM(U197:V197)</f>
        <v>0</v>
      </c>
      <c r="X197" s="430"/>
      <c r="Y197" s="245">
        <f>SUM(U197:X197)</f>
        <v>0</v>
      </c>
      <c r="Z197" s="526"/>
      <c r="AA197" s="245">
        <f>SUM(Y197:Z197)</f>
        <v>0</v>
      </c>
      <c r="AB197" s="556"/>
      <c r="AC197" s="245">
        <f>SUM(AA197:AB197)</f>
        <v>0</v>
      </c>
    </row>
    <row r="198" spans="1:29" ht="12.75" customHeight="1">
      <c r="A198" s="134"/>
      <c r="B198" s="104"/>
      <c r="C198" s="116">
        <v>6351</v>
      </c>
      <c r="D198" s="116"/>
      <c r="E198" s="104" t="s">
        <v>19</v>
      </c>
      <c r="F198" s="104"/>
      <c r="G198" s="376"/>
      <c r="H198" s="71"/>
      <c r="I198" s="135"/>
      <c r="J198" s="83"/>
      <c r="K198" s="314"/>
      <c r="L198" s="298"/>
      <c r="M198" s="136"/>
      <c r="N198" s="85"/>
      <c r="O198" s="314"/>
      <c r="P198" s="355"/>
      <c r="Q198" s="245"/>
      <c r="R198" s="76"/>
      <c r="S198" s="397"/>
      <c r="T198" s="423"/>
      <c r="U198" s="403"/>
      <c r="V198" s="506"/>
      <c r="W198" s="77"/>
      <c r="X198" s="430"/>
      <c r="Y198" s="245"/>
      <c r="Z198" s="526"/>
      <c r="AA198" s="554"/>
      <c r="AB198" s="556"/>
      <c r="AC198" s="77"/>
    </row>
    <row r="199" spans="1:29" ht="12.75" customHeight="1">
      <c r="A199" s="134"/>
      <c r="B199" s="104"/>
      <c r="C199" s="104">
        <v>6121</v>
      </c>
      <c r="D199" s="116"/>
      <c r="E199" s="104"/>
      <c r="F199" s="104"/>
      <c r="G199" s="376"/>
      <c r="H199" s="71"/>
      <c r="I199" s="135"/>
      <c r="J199" s="83"/>
      <c r="K199" s="314"/>
      <c r="L199" s="298"/>
      <c r="M199" s="136"/>
      <c r="N199" s="85"/>
      <c r="O199" s="314"/>
      <c r="P199" s="355"/>
      <c r="Q199" s="245"/>
      <c r="R199" s="76"/>
      <c r="S199" s="397"/>
      <c r="T199" s="423"/>
      <c r="U199" s="403"/>
      <c r="V199" s="506"/>
      <c r="W199" s="115"/>
      <c r="X199" s="430"/>
      <c r="Y199" s="245"/>
      <c r="Z199" s="526"/>
      <c r="AA199" s="77"/>
      <c r="AB199" s="556"/>
      <c r="AC199" s="77"/>
    </row>
    <row r="200" spans="1:29" ht="12.75" customHeight="1" thickBot="1">
      <c r="A200" s="160"/>
      <c r="B200" s="161"/>
      <c r="C200" s="122">
        <v>6121</v>
      </c>
      <c r="D200" s="162"/>
      <c r="E200" s="92" t="s">
        <v>20</v>
      </c>
      <c r="F200" s="92"/>
      <c r="G200" s="386"/>
      <c r="H200" s="93"/>
      <c r="I200" s="137"/>
      <c r="J200" s="95"/>
      <c r="K200" s="309"/>
      <c r="L200" s="300"/>
      <c r="M200" s="138"/>
      <c r="N200" s="151"/>
      <c r="O200" s="309"/>
      <c r="P200" s="348"/>
      <c r="Q200" s="168">
        <v>0</v>
      </c>
      <c r="R200" s="98"/>
      <c r="S200" s="395">
        <f>SUM(Q200:R200)</f>
        <v>0</v>
      </c>
      <c r="T200" s="426"/>
      <c r="U200" s="309">
        <f>SUM(S200:T200)</f>
        <v>0</v>
      </c>
      <c r="V200" s="504"/>
      <c r="W200" s="168">
        <f>SUM(U200:V200)</f>
        <v>0</v>
      </c>
      <c r="X200" s="437"/>
      <c r="Y200" s="243">
        <f>SUM(U200:X200)</f>
        <v>0</v>
      </c>
      <c r="Z200" s="529"/>
      <c r="AA200" s="167">
        <f>SUM(Y200:Z200)</f>
        <v>0</v>
      </c>
      <c r="AB200" s="555"/>
      <c r="AC200" s="168">
        <f>SUM(AA200:AB200)</f>
        <v>0</v>
      </c>
    </row>
    <row r="201" spans="1:29" ht="12.75" customHeight="1">
      <c r="A201" s="102"/>
      <c r="B201" s="171"/>
      <c r="C201" s="103"/>
      <c r="D201" s="171"/>
      <c r="E201" s="153" t="s">
        <v>111</v>
      </c>
      <c r="F201" s="171"/>
      <c r="G201" s="383"/>
      <c r="H201" s="86"/>
      <c r="I201" s="174"/>
      <c r="J201" s="118"/>
      <c r="K201" s="283"/>
      <c r="L201" s="299"/>
      <c r="M201" s="155"/>
      <c r="N201" s="120"/>
      <c r="O201" s="283"/>
      <c r="P201" s="339"/>
      <c r="Q201" s="243"/>
      <c r="R201" s="65"/>
      <c r="S201" s="396"/>
      <c r="T201" s="425"/>
      <c r="U201" s="491"/>
      <c r="V201" s="505"/>
      <c r="W201" s="110"/>
      <c r="X201" s="429"/>
      <c r="Y201" s="442"/>
      <c r="Z201" s="527"/>
      <c r="AA201" s="66"/>
      <c r="AB201" s="557"/>
      <c r="AC201" s="66"/>
    </row>
    <row r="202" spans="1:29" ht="12.75" customHeight="1">
      <c r="A202" s="134"/>
      <c r="B202" s="116"/>
      <c r="C202" s="104">
        <v>6351</v>
      </c>
      <c r="D202" s="116"/>
      <c r="E202" s="104"/>
      <c r="F202" s="104"/>
      <c r="G202" s="387">
        <v>518.102</v>
      </c>
      <c r="H202" s="71"/>
      <c r="I202" s="135"/>
      <c r="J202" s="83"/>
      <c r="K202" s="314"/>
      <c r="L202" s="298"/>
      <c r="M202" s="136"/>
      <c r="N202" s="85"/>
      <c r="O202" s="314"/>
      <c r="P202" s="355"/>
      <c r="Q202" s="245"/>
      <c r="R202" s="76"/>
      <c r="S202" s="397"/>
      <c r="T202" s="423"/>
      <c r="U202" s="403"/>
      <c r="V202" s="506"/>
      <c r="W202" s="115"/>
      <c r="X202" s="430"/>
      <c r="Y202" s="245"/>
      <c r="Z202" s="526"/>
      <c r="AA202" s="554"/>
      <c r="AB202" s="556"/>
      <c r="AC202" s="77"/>
    </row>
    <row r="203" spans="1:29" ht="12.75" customHeight="1">
      <c r="A203" s="102"/>
      <c r="B203" s="171"/>
      <c r="C203" s="103">
        <v>6351</v>
      </c>
      <c r="D203" s="103"/>
      <c r="E203" s="171" t="s">
        <v>19</v>
      </c>
      <c r="F203" s="171"/>
      <c r="G203" s="356"/>
      <c r="H203" s="86"/>
      <c r="I203" s="174"/>
      <c r="J203" s="118"/>
      <c r="K203" s="283"/>
      <c r="L203" s="299"/>
      <c r="M203" s="155"/>
      <c r="N203" s="120"/>
      <c r="O203" s="283"/>
      <c r="P203" s="339"/>
      <c r="Q203" s="243">
        <v>0</v>
      </c>
      <c r="R203" s="65"/>
      <c r="S203" s="399">
        <f>SUM(Q203:R203)</f>
        <v>0</v>
      </c>
      <c r="T203" s="425"/>
      <c r="U203" s="283">
        <f>SUM(S203:T203)</f>
        <v>0</v>
      </c>
      <c r="V203" s="501"/>
      <c r="W203" s="244">
        <f>SUM(U203:V203)</f>
        <v>0</v>
      </c>
      <c r="X203" s="437"/>
      <c r="Y203" s="243">
        <f>SUM(U203:X203)</f>
        <v>0</v>
      </c>
      <c r="Z203" s="527"/>
      <c r="AA203" s="243">
        <f>SUM(Y203:Z203)</f>
        <v>0</v>
      </c>
      <c r="AB203" s="557"/>
      <c r="AC203" s="243">
        <f>SUM(AA203:AB203)</f>
        <v>0</v>
      </c>
    </row>
    <row r="204" spans="1:29" ht="12.75" customHeight="1">
      <c r="A204" s="134"/>
      <c r="B204" s="104"/>
      <c r="C204" s="112">
        <v>6121</v>
      </c>
      <c r="D204" s="116"/>
      <c r="E204" s="104"/>
      <c r="F204" s="104"/>
      <c r="G204" s="173"/>
      <c r="H204" s="71"/>
      <c r="I204" s="135"/>
      <c r="J204" s="83"/>
      <c r="K204" s="314"/>
      <c r="L204" s="298"/>
      <c r="M204" s="136"/>
      <c r="N204" s="85"/>
      <c r="O204" s="314"/>
      <c r="P204" s="355"/>
      <c r="Q204" s="245"/>
      <c r="R204" s="76"/>
      <c r="S204" s="397"/>
      <c r="T204" s="423"/>
      <c r="U204" s="403"/>
      <c r="V204" s="506"/>
      <c r="W204" s="115"/>
      <c r="X204" s="430"/>
      <c r="Y204" s="245"/>
      <c r="Z204" s="526"/>
      <c r="AA204" s="77"/>
      <c r="AB204" s="556"/>
      <c r="AC204" s="554"/>
    </row>
    <row r="205" spans="1:29" ht="12.75" customHeight="1" thickBot="1">
      <c r="A205" s="121"/>
      <c r="B205" s="92"/>
      <c r="C205" s="122">
        <v>6121</v>
      </c>
      <c r="D205" s="122"/>
      <c r="E205" s="92" t="s">
        <v>20</v>
      </c>
      <c r="F205" s="92"/>
      <c r="G205" s="363"/>
      <c r="H205" s="93"/>
      <c r="I205" s="137"/>
      <c r="J205" s="95"/>
      <c r="K205" s="309"/>
      <c r="L205" s="300"/>
      <c r="M205" s="138"/>
      <c r="N205" s="151"/>
      <c r="O205" s="309"/>
      <c r="P205" s="348"/>
      <c r="Q205" s="168">
        <v>0</v>
      </c>
      <c r="R205" s="98"/>
      <c r="S205" s="395">
        <f>SUM(Q205:R205)</f>
        <v>0</v>
      </c>
      <c r="T205" s="426"/>
      <c r="U205" s="309">
        <f>SUM(S205:T205)</f>
        <v>0</v>
      </c>
      <c r="V205" s="504"/>
      <c r="W205" s="169">
        <f>SUM(U205:V205)</f>
        <v>0</v>
      </c>
      <c r="X205" s="470"/>
      <c r="Y205" s="168">
        <f>SUM(U205:X205)</f>
        <v>0</v>
      </c>
      <c r="Z205" s="529"/>
      <c r="AA205" s="167">
        <f>SUM(Y205:Z205)</f>
        <v>0</v>
      </c>
      <c r="AB205" s="555"/>
      <c r="AC205" s="168">
        <f>SUM(AA205:AB205)</f>
        <v>0</v>
      </c>
    </row>
    <row r="206" spans="1:29" ht="12.75" customHeight="1">
      <c r="A206" s="102"/>
      <c r="B206" s="171"/>
      <c r="C206" s="103"/>
      <c r="D206" s="171" t="s">
        <v>131</v>
      </c>
      <c r="E206" s="171" t="s">
        <v>135</v>
      </c>
      <c r="F206" s="171"/>
      <c r="G206" s="356"/>
      <c r="H206" s="86"/>
      <c r="I206" s="174"/>
      <c r="J206" s="118"/>
      <c r="K206" s="283"/>
      <c r="L206" s="299"/>
      <c r="M206" s="155"/>
      <c r="N206" s="120"/>
      <c r="O206" s="283"/>
      <c r="P206" s="339"/>
      <c r="Q206" s="243"/>
      <c r="R206" s="65"/>
      <c r="S206" s="399"/>
      <c r="T206" s="425"/>
      <c r="U206" s="283"/>
      <c r="V206" s="501"/>
      <c r="W206" s="244"/>
      <c r="X206" s="437"/>
      <c r="Y206" s="243"/>
      <c r="Z206" s="527"/>
      <c r="AA206" s="66"/>
      <c r="AB206" s="557"/>
      <c r="AC206" s="67"/>
    </row>
    <row r="207" spans="1:29" ht="12.75" customHeight="1">
      <c r="A207" s="134"/>
      <c r="B207" s="116">
        <v>2212</v>
      </c>
      <c r="C207" s="104">
        <v>6351</v>
      </c>
      <c r="D207" s="116"/>
      <c r="E207" s="104"/>
      <c r="F207" s="104"/>
      <c r="G207" s="173"/>
      <c r="H207" s="71"/>
      <c r="I207" s="135"/>
      <c r="J207" s="83"/>
      <c r="K207" s="314"/>
      <c r="L207" s="298"/>
      <c r="M207" s="136"/>
      <c r="N207" s="85"/>
      <c r="O207" s="314"/>
      <c r="P207" s="355"/>
      <c r="Q207" s="245"/>
      <c r="R207" s="76"/>
      <c r="S207" s="393"/>
      <c r="T207" s="423"/>
      <c r="U207" s="314"/>
      <c r="V207" s="503"/>
      <c r="W207" s="246"/>
      <c r="X207" s="430"/>
      <c r="Y207" s="245"/>
      <c r="Z207" s="526"/>
      <c r="AA207" s="77"/>
      <c r="AB207" s="556"/>
      <c r="AC207" s="79"/>
    </row>
    <row r="208" spans="1:29" ht="12.75" customHeight="1">
      <c r="A208" s="134"/>
      <c r="B208" s="171"/>
      <c r="C208" s="103">
        <v>6351</v>
      </c>
      <c r="D208" s="103"/>
      <c r="E208" s="171" t="s">
        <v>19</v>
      </c>
      <c r="F208" s="104"/>
      <c r="G208" s="173"/>
      <c r="H208" s="71"/>
      <c r="I208" s="135"/>
      <c r="J208" s="83"/>
      <c r="K208" s="314"/>
      <c r="L208" s="298"/>
      <c r="M208" s="136"/>
      <c r="N208" s="85"/>
      <c r="O208" s="314"/>
      <c r="P208" s="355"/>
      <c r="Q208" s="245"/>
      <c r="R208" s="76"/>
      <c r="S208" s="393"/>
      <c r="T208" s="423"/>
      <c r="U208" s="314"/>
      <c r="V208" s="503"/>
      <c r="W208" s="246"/>
      <c r="X208" s="430"/>
      <c r="Y208" s="245"/>
      <c r="Z208" s="527"/>
      <c r="AA208" s="66"/>
      <c r="AB208" s="557"/>
      <c r="AC208" s="67"/>
    </row>
    <row r="209" spans="1:29" ht="12.75" customHeight="1">
      <c r="A209" s="102"/>
      <c r="B209" s="104"/>
      <c r="C209" s="104">
        <v>6121</v>
      </c>
      <c r="D209" s="116"/>
      <c r="E209" s="104"/>
      <c r="F209" s="171"/>
      <c r="G209" s="356"/>
      <c r="H209" s="86"/>
      <c r="I209" s="174"/>
      <c r="J209" s="118"/>
      <c r="K209" s="283"/>
      <c r="L209" s="299"/>
      <c r="M209" s="155"/>
      <c r="N209" s="120"/>
      <c r="O209" s="283"/>
      <c r="P209" s="339"/>
      <c r="Q209" s="243"/>
      <c r="R209" s="65"/>
      <c r="S209" s="399"/>
      <c r="T209" s="425"/>
      <c r="U209" s="283"/>
      <c r="V209" s="509">
        <v>10000</v>
      </c>
      <c r="W209" s="244"/>
      <c r="X209" s="437"/>
      <c r="Y209" s="243"/>
      <c r="Z209" s="526"/>
      <c r="AA209" s="77"/>
      <c r="AB209" s="556"/>
      <c r="AC209" s="79"/>
    </row>
    <row r="210" spans="1:29" ht="12.75" customHeight="1" thickBot="1">
      <c r="A210" s="121"/>
      <c r="B210" s="161"/>
      <c r="C210" s="162">
        <v>6121</v>
      </c>
      <c r="D210" s="162"/>
      <c r="E210" s="92" t="s">
        <v>20</v>
      </c>
      <c r="F210" s="92"/>
      <c r="G210" s="363"/>
      <c r="H210" s="93">
        <v>10000</v>
      </c>
      <c r="I210" s="137"/>
      <c r="J210" s="95"/>
      <c r="K210" s="309"/>
      <c r="L210" s="300"/>
      <c r="M210" s="138"/>
      <c r="N210" s="151"/>
      <c r="O210" s="309"/>
      <c r="P210" s="348"/>
      <c r="Q210" s="168"/>
      <c r="R210" s="98"/>
      <c r="S210" s="395"/>
      <c r="T210" s="426"/>
      <c r="U210" s="309"/>
      <c r="V210" s="504">
        <f>SUM(V209)</f>
        <v>10000</v>
      </c>
      <c r="W210" s="169">
        <f>SUM(V210)</f>
        <v>10000</v>
      </c>
      <c r="X210" s="470"/>
      <c r="Y210" s="168">
        <f>SUM(W210:X210)</f>
        <v>10000</v>
      </c>
      <c r="Z210" s="529"/>
      <c r="AA210" s="167">
        <f>SUM(Y210:Z210)</f>
        <v>10000</v>
      </c>
      <c r="AB210" s="555"/>
      <c r="AC210" s="168">
        <f>SUM(AA210:AB210)</f>
        <v>10000</v>
      </c>
    </row>
    <row r="211" spans="1:29" ht="12.75" customHeight="1">
      <c r="A211" s="102"/>
      <c r="B211" s="171"/>
      <c r="C211" s="103"/>
      <c r="D211" s="171" t="s">
        <v>121</v>
      </c>
      <c r="E211" s="482" t="s">
        <v>118</v>
      </c>
      <c r="F211" s="171"/>
      <c r="G211" s="356"/>
      <c r="H211" s="86"/>
      <c r="I211" s="174"/>
      <c r="J211" s="118"/>
      <c r="K211" s="283"/>
      <c r="L211" s="299"/>
      <c r="M211" s="155"/>
      <c r="N211" s="120"/>
      <c r="O211" s="283"/>
      <c r="P211" s="339"/>
      <c r="Q211" s="243"/>
      <c r="R211" s="65"/>
      <c r="S211" s="399"/>
      <c r="T211" s="425"/>
      <c r="U211" s="491"/>
      <c r="V211" s="505"/>
      <c r="W211" s="110"/>
      <c r="X211" s="437"/>
      <c r="Y211" s="243"/>
      <c r="Z211" s="527"/>
      <c r="AA211" s="66"/>
      <c r="AB211" s="527"/>
      <c r="AC211" s="67"/>
    </row>
    <row r="212" spans="1:29" ht="12.75" customHeight="1">
      <c r="A212" s="134"/>
      <c r="B212" s="116">
        <v>2212</v>
      </c>
      <c r="C212" s="104">
        <v>6121</v>
      </c>
      <c r="D212" s="116"/>
      <c r="E212" s="171" t="s">
        <v>19</v>
      </c>
      <c r="F212" s="104"/>
      <c r="G212" s="173"/>
      <c r="H212" s="71"/>
      <c r="I212" s="135"/>
      <c r="J212" s="83"/>
      <c r="K212" s="314"/>
      <c r="L212" s="298"/>
      <c r="M212" s="136"/>
      <c r="N212" s="85"/>
      <c r="O212" s="314"/>
      <c r="P212" s="355"/>
      <c r="Q212" s="245"/>
      <c r="R212" s="76"/>
      <c r="S212" s="393"/>
      <c r="T212" s="423"/>
      <c r="U212" s="403"/>
      <c r="V212" s="506"/>
      <c r="W212" s="115"/>
      <c r="X212" s="430"/>
      <c r="Y212" s="245"/>
      <c r="Z212" s="526"/>
      <c r="AA212" s="77"/>
      <c r="AB212" s="526"/>
      <c r="AC212" s="79"/>
    </row>
    <row r="213" spans="1:29" ht="12.75" customHeight="1">
      <c r="A213" s="102"/>
      <c r="B213" s="171"/>
      <c r="C213" s="171"/>
      <c r="D213" s="103"/>
      <c r="E213" s="104"/>
      <c r="F213" s="171"/>
      <c r="G213" s="356"/>
      <c r="H213" s="86"/>
      <c r="I213" s="174"/>
      <c r="J213" s="118"/>
      <c r="K213" s="283"/>
      <c r="L213" s="299"/>
      <c r="M213" s="155"/>
      <c r="N213" s="120"/>
      <c r="O213" s="283"/>
      <c r="P213" s="339"/>
      <c r="Q213" s="243"/>
      <c r="R213" s="65"/>
      <c r="S213" s="399"/>
      <c r="T213" s="425"/>
      <c r="U213" s="491"/>
      <c r="V213" s="505"/>
      <c r="W213" s="110"/>
      <c r="X213" s="437">
        <v>1600</v>
      </c>
      <c r="Y213" s="243"/>
      <c r="Z213" s="526"/>
      <c r="AA213" s="77"/>
      <c r="AB213" s="437">
        <v>-307.9</v>
      </c>
      <c r="AC213" s="67"/>
    </row>
    <row r="214" spans="1:29" ht="12.75" customHeight="1" thickBot="1">
      <c r="A214" s="121"/>
      <c r="B214" s="92"/>
      <c r="C214" s="122">
        <v>6121</v>
      </c>
      <c r="D214" s="122"/>
      <c r="E214" s="92" t="s">
        <v>20</v>
      </c>
      <c r="F214" s="92"/>
      <c r="G214" s="363"/>
      <c r="H214" s="93"/>
      <c r="I214" s="137"/>
      <c r="J214" s="95"/>
      <c r="K214" s="309"/>
      <c r="L214" s="300"/>
      <c r="M214" s="138"/>
      <c r="N214" s="151"/>
      <c r="O214" s="309"/>
      <c r="P214" s="348"/>
      <c r="Q214" s="168"/>
      <c r="R214" s="98"/>
      <c r="S214" s="395"/>
      <c r="T214" s="426"/>
      <c r="U214" s="492"/>
      <c r="V214" s="507"/>
      <c r="W214" s="126"/>
      <c r="X214" s="444">
        <f>SUM(X213)</f>
        <v>1600</v>
      </c>
      <c r="Y214" s="168">
        <f>SUM(X214)</f>
        <v>1600</v>
      </c>
      <c r="Z214" s="529"/>
      <c r="AA214" s="167">
        <f>SUM(Y214:Z214)</f>
        <v>1600</v>
      </c>
      <c r="AB214" s="444">
        <f>SUM(AB213)</f>
        <v>-307.9</v>
      </c>
      <c r="AC214" s="168">
        <f>SUM(AA214:AB214)</f>
        <v>1292.1</v>
      </c>
    </row>
    <row r="215" spans="1:29" ht="12.75" customHeight="1">
      <c r="A215" s="102"/>
      <c r="B215" s="171"/>
      <c r="C215" s="103"/>
      <c r="D215" s="558" t="s">
        <v>149</v>
      </c>
      <c r="E215" s="153" t="s">
        <v>144</v>
      </c>
      <c r="F215" s="171"/>
      <c r="G215" s="356"/>
      <c r="H215" s="86"/>
      <c r="I215" s="174"/>
      <c r="J215" s="118"/>
      <c r="K215" s="283"/>
      <c r="L215" s="299"/>
      <c r="M215" s="155"/>
      <c r="N215" s="120"/>
      <c r="O215" s="283"/>
      <c r="P215" s="339"/>
      <c r="Q215" s="243"/>
      <c r="R215" s="65"/>
      <c r="S215" s="399"/>
      <c r="T215" s="425"/>
      <c r="U215" s="491"/>
      <c r="V215" s="505"/>
      <c r="W215" s="110"/>
      <c r="X215" s="446"/>
      <c r="Y215" s="243"/>
      <c r="Z215" s="527"/>
      <c r="AA215" s="243"/>
      <c r="AB215" s="446"/>
      <c r="AC215" s="243"/>
    </row>
    <row r="216" spans="1:29" ht="12.75" customHeight="1">
      <c r="A216" s="134"/>
      <c r="B216" s="116">
        <v>2212</v>
      </c>
      <c r="C216" s="104">
        <v>6351</v>
      </c>
      <c r="D216" s="116"/>
      <c r="E216" s="104"/>
      <c r="F216" s="104"/>
      <c r="G216" s="173"/>
      <c r="H216" s="71"/>
      <c r="I216" s="135"/>
      <c r="J216" s="83"/>
      <c r="K216" s="314"/>
      <c r="L216" s="298"/>
      <c r="M216" s="136"/>
      <c r="N216" s="85"/>
      <c r="O216" s="314"/>
      <c r="P216" s="355"/>
      <c r="Q216" s="245"/>
      <c r="R216" s="76"/>
      <c r="S216" s="393"/>
      <c r="T216" s="423"/>
      <c r="U216" s="403"/>
      <c r="V216" s="506"/>
      <c r="W216" s="115"/>
      <c r="X216" s="559"/>
      <c r="Y216" s="245"/>
      <c r="Z216" s="526"/>
      <c r="AA216" s="245"/>
      <c r="AB216" s="559"/>
      <c r="AC216" s="245"/>
    </row>
    <row r="217" spans="1:31" ht="12.75" customHeight="1">
      <c r="A217" s="102"/>
      <c r="B217" s="171"/>
      <c r="C217" s="103">
        <v>6351</v>
      </c>
      <c r="D217" s="116"/>
      <c r="E217" s="104" t="s">
        <v>19</v>
      </c>
      <c r="F217" s="104"/>
      <c r="G217" s="173"/>
      <c r="H217" s="71"/>
      <c r="I217" s="135"/>
      <c r="J217" s="83"/>
      <c r="K217" s="314"/>
      <c r="L217" s="298"/>
      <c r="M217" s="136"/>
      <c r="N217" s="85"/>
      <c r="O217" s="314"/>
      <c r="P217" s="355"/>
      <c r="Q217" s="245"/>
      <c r="R217" s="76"/>
      <c r="S217" s="393"/>
      <c r="T217" s="423"/>
      <c r="U217" s="403"/>
      <c r="V217" s="506"/>
      <c r="W217" s="115"/>
      <c r="X217" s="559"/>
      <c r="Y217" s="245"/>
      <c r="Z217" s="526"/>
      <c r="AA217" s="245"/>
      <c r="AB217" s="559"/>
      <c r="AC217" s="245"/>
      <c r="AE217" s="14"/>
    </row>
    <row r="218" spans="1:31" ht="12.75" customHeight="1">
      <c r="A218" s="134"/>
      <c r="B218" s="104"/>
      <c r="C218" s="112">
        <v>6121</v>
      </c>
      <c r="D218" s="116"/>
      <c r="E218" s="104"/>
      <c r="F218" s="104"/>
      <c r="G218" s="173"/>
      <c r="H218" s="71"/>
      <c r="I218" s="135"/>
      <c r="J218" s="83"/>
      <c r="K218" s="314"/>
      <c r="L218" s="298"/>
      <c r="M218" s="136"/>
      <c r="N218" s="85"/>
      <c r="O218" s="314"/>
      <c r="P218" s="355"/>
      <c r="Q218" s="245"/>
      <c r="R218" s="76"/>
      <c r="S218" s="393"/>
      <c r="T218" s="423"/>
      <c r="U218" s="403"/>
      <c r="V218" s="506"/>
      <c r="W218" s="115"/>
      <c r="X218" s="559"/>
      <c r="Y218" s="245"/>
      <c r="Z218" s="526"/>
      <c r="AA218" s="245"/>
      <c r="AB218" s="560">
        <v>2931.8</v>
      </c>
      <c r="AC218" s="245"/>
      <c r="AE218" s="14"/>
    </row>
    <row r="219" spans="1:31" ht="12.75" customHeight="1" thickBot="1">
      <c r="A219" s="121"/>
      <c r="B219" s="92"/>
      <c r="C219" s="122">
        <v>6121</v>
      </c>
      <c r="D219" s="162"/>
      <c r="E219" s="161" t="s">
        <v>20</v>
      </c>
      <c r="F219" s="171"/>
      <c r="G219" s="356"/>
      <c r="H219" s="86"/>
      <c r="I219" s="174"/>
      <c r="J219" s="118"/>
      <c r="K219" s="283"/>
      <c r="L219" s="299"/>
      <c r="M219" s="155"/>
      <c r="N219" s="120"/>
      <c r="O219" s="283"/>
      <c r="P219" s="339"/>
      <c r="Q219" s="243"/>
      <c r="R219" s="65"/>
      <c r="S219" s="399"/>
      <c r="T219" s="425"/>
      <c r="U219" s="491"/>
      <c r="V219" s="505"/>
      <c r="W219" s="110"/>
      <c r="X219" s="446"/>
      <c r="Y219" s="243"/>
      <c r="Z219" s="527"/>
      <c r="AA219" s="243"/>
      <c r="AB219" s="444">
        <f>SUM(AB218)</f>
        <v>2931.8</v>
      </c>
      <c r="AC219" s="168">
        <v>2931.8</v>
      </c>
      <c r="AE219" s="14"/>
    </row>
    <row r="220" spans="1:29" ht="12.75" customHeight="1">
      <c r="A220" s="102"/>
      <c r="B220" s="171"/>
      <c r="C220" s="179"/>
      <c r="D220" s="103"/>
      <c r="E220" s="537" t="s">
        <v>42</v>
      </c>
      <c r="F220" s="537"/>
      <c r="G220" s="538"/>
      <c r="H220" s="60"/>
      <c r="I220" s="472"/>
      <c r="J220" s="473"/>
      <c r="K220" s="474"/>
      <c r="L220" s="297"/>
      <c r="M220" s="145"/>
      <c r="N220" s="64"/>
      <c r="O220" s="285"/>
      <c r="P220" s="476"/>
      <c r="Q220" s="268"/>
      <c r="R220" s="64"/>
      <c r="S220" s="466"/>
      <c r="T220" s="476"/>
      <c r="U220" s="539"/>
      <c r="V220" s="540">
        <v>11718.2</v>
      </c>
      <c r="W220" s="541"/>
      <c r="X220" s="468"/>
      <c r="Y220" s="469"/>
      <c r="Z220" s="468"/>
      <c r="AA220" s="583" t="s">
        <v>151</v>
      </c>
      <c r="AB220" s="437">
        <f>AB90+AB95+AB145+AB155+AB165+AB170+AB175+AB180+AB190+AB214</f>
        <v>-6113.589999999999</v>
      </c>
      <c r="AC220" s="67"/>
    </row>
    <row r="221" spans="1:31" ht="12.75" customHeight="1">
      <c r="A221" s="134"/>
      <c r="B221" s="104"/>
      <c r="C221" s="181"/>
      <c r="D221" s="116"/>
      <c r="E221" s="542" t="s">
        <v>138</v>
      </c>
      <c r="F221" s="180"/>
      <c r="G221" s="377"/>
      <c r="H221" s="86"/>
      <c r="I221" s="174"/>
      <c r="J221" s="118"/>
      <c r="K221" s="283"/>
      <c r="L221" s="299"/>
      <c r="M221" s="155"/>
      <c r="N221" s="65"/>
      <c r="O221" s="286"/>
      <c r="P221" s="349"/>
      <c r="Q221" s="66"/>
      <c r="R221" s="65"/>
      <c r="S221" s="396"/>
      <c r="T221" s="425"/>
      <c r="U221" s="491"/>
      <c r="V221" s="501"/>
      <c r="W221" s="110"/>
      <c r="X221" s="437"/>
      <c r="Y221" s="243"/>
      <c r="Z221" s="437"/>
      <c r="AA221" s="584" t="s">
        <v>152</v>
      </c>
      <c r="AB221" s="430">
        <f>AB115+AB153</f>
        <v>4900</v>
      </c>
      <c r="AC221" s="79"/>
      <c r="AE221" s="14"/>
    </row>
    <row r="222" spans="1:29" ht="12.75" customHeight="1">
      <c r="A222" s="134"/>
      <c r="B222" s="104"/>
      <c r="C222" s="181"/>
      <c r="D222" s="116"/>
      <c r="E222" s="182" t="s">
        <v>43</v>
      </c>
      <c r="F222" s="182"/>
      <c r="G222" s="381"/>
      <c r="H222" s="71"/>
      <c r="I222" s="135"/>
      <c r="J222" s="83"/>
      <c r="K222" s="314"/>
      <c r="L222" s="298">
        <v>81.1</v>
      </c>
      <c r="M222" s="136"/>
      <c r="N222" s="76"/>
      <c r="O222" s="281"/>
      <c r="P222" s="338"/>
      <c r="Q222" s="77"/>
      <c r="R222" s="76"/>
      <c r="S222" s="397"/>
      <c r="T222" s="423"/>
      <c r="U222" s="403"/>
      <c r="V222" s="503">
        <v>-10000</v>
      </c>
      <c r="W222" s="115"/>
      <c r="X222" s="430"/>
      <c r="Y222" s="245"/>
      <c r="Z222" s="430"/>
      <c r="AA222" s="581" t="s">
        <v>153</v>
      </c>
      <c r="AB222" s="585">
        <v>1213.6</v>
      </c>
      <c r="AC222" s="67"/>
    </row>
    <row r="223" spans="1:29" ht="12.75" customHeight="1">
      <c r="A223" s="134"/>
      <c r="B223" s="116">
        <v>2212</v>
      </c>
      <c r="C223" s="250">
        <v>6901</v>
      </c>
      <c r="D223" s="116"/>
      <c r="E223" s="183" t="s">
        <v>44</v>
      </c>
      <c r="F223" s="183"/>
      <c r="G223" s="382"/>
      <c r="H223" s="71">
        <v>2297.425</v>
      </c>
      <c r="I223" s="135"/>
      <c r="J223" s="83"/>
      <c r="K223" s="314"/>
      <c r="L223" s="298">
        <f>SUM(H223:K223)</f>
        <v>2297.425</v>
      </c>
      <c r="M223" s="136"/>
      <c r="N223" s="76">
        <v>373.1</v>
      </c>
      <c r="O223" s="281"/>
      <c r="P223" s="351"/>
      <c r="Q223" s="554"/>
      <c r="R223" s="76"/>
      <c r="S223" s="391"/>
      <c r="T223" s="423"/>
      <c r="U223" s="403"/>
      <c r="V223" s="503"/>
      <c r="W223" s="115"/>
      <c r="X223" s="430"/>
      <c r="Y223" s="245"/>
      <c r="Z223" s="430"/>
      <c r="AA223" s="581" t="s">
        <v>153</v>
      </c>
      <c r="AB223" s="430">
        <v>1718.2</v>
      </c>
      <c r="AC223" s="79"/>
    </row>
    <row r="224" spans="1:29" ht="24.75" customHeight="1">
      <c r="A224" s="111"/>
      <c r="B224" s="117"/>
      <c r="C224" s="561"/>
      <c r="D224" s="117"/>
      <c r="E224" s="183"/>
      <c r="F224" s="183"/>
      <c r="G224" s="382"/>
      <c r="H224" s="129"/>
      <c r="I224" s="135"/>
      <c r="J224" s="83"/>
      <c r="K224" s="314"/>
      <c r="L224" s="298"/>
      <c r="M224" s="136"/>
      <c r="N224" s="76"/>
      <c r="O224" s="281"/>
      <c r="P224" s="338"/>
      <c r="Q224" s="77"/>
      <c r="R224" s="65"/>
      <c r="S224" s="389"/>
      <c r="T224" s="425"/>
      <c r="U224" s="491"/>
      <c r="V224" s="501"/>
      <c r="W224" s="110"/>
      <c r="X224" s="430"/>
      <c r="Y224" s="245"/>
      <c r="Z224" s="430"/>
      <c r="AA224" s="586" t="s">
        <v>154</v>
      </c>
      <c r="AB224" s="565">
        <f>SUM(AB222:AB223)</f>
        <v>2931.8</v>
      </c>
      <c r="AC224" s="562"/>
    </row>
    <row r="225" spans="1:29" ht="12.75" customHeight="1" thickBot="1">
      <c r="A225" s="121"/>
      <c r="B225" s="92"/>
      <c r="C225" s="251">
        <v>6901</v>
      </c>
      <c r="D225" s="122"/>
      <c r="E225" s="184" t="s">
        <v>45</v>
      </c>
      <c r="F225" s="184"/>
      <c r="G225" s="184"/>
      <c r="H225" s="94">
        <v>12297.4</v>
      </c>
      <c r="I225" s="185"/>
      <c r="J225" s="172"/>
      <c r="K225" s="287"/>
      <c r="L225" s="563">
        <f>SUM(L222:L223)</f>
        <v>2378.525</v>
      </c>
      <c r="M225" s="564">
        <f>SUM(L225)</f>
        <v>2378.525</v>
      </c>
      <c r="N225" s="261">
        <f>SUM(N223)</f>
        <v>373.1</v>
      </c>
      <c r="O225" s="293">
        <f>M225+N225</f>
        <v>2751.625</v>
      </c>
      <c r="P225" s="340">
        <v>-731.7</v>
      </c>
      <c r="Q225" s="319">
        <f>SUM(O225:P225)</f>
        <v>2019.925</v>
      </c>
      <c r="R225" s="98"/>
      <c r="S225" s="447">
        <f>SUM(Q225:R225)</f>
        <v>2019.925</v>
      </c>
      <c r="T225" s="426">
        <v>-301.7</v>
      </c>
      <c r="U225" s="493">
        <f>SUM(S225:T225)</f>
        <v>1718.225</v>
      </c>
      <c r="V225" s="504"/>
      <c r="W225" s="499">
        <v>1718.2</v>
      </c>
      <c r="X225" s="446">
        <v>0</v>
      </c>
      <c r="Y225" s="448">
        <f>SUM(W225:X225)</f>
        <v>1718.2</v>
      </c>
      <c r="Z225" s="439">
        <f>SUM(Z221:Z223)</f>
        <v>0</v>
      </c>
      <c r="AA225" s="530">
        <f>SUM(Y225:Z225)</f>
        <v>1718.2</v>
      </c>
      <c r="AB225" s="444">
        <v>-1718.2</v>
      </c>
      <c r="AC225" s="499">
        <f>SUM(AA225:AB225)</f>
        <v>0</v>
      </c>
    </row>
    <row r="226" spans="1:29" ht="12.75" customHeight="1" thickBot="1">
      <c r="A226" s="160"/>
      <c r="B226" s="161"/>
      <c r="C226" s="162"/>
      <c r="D226" s="162"/>
      <c r="E226" s="162"/>
      <c r="F226" s="162"/>
      <c r="G226" s="162"/>
      <c r="H226" s="163"/>
      <c r="I226" s="185"/>
      <c r="J226" s="172"/>
      <c r="K226" s="287"/>
      <c r="L226" s="303"/>
      <c r="M226" s="186"/>
      <c r="N226" s="241"/>
      <c r="O226" s="294"/>
      <c r="P226" s="330"/>
      <c r="Q226" s="67"/>
      <c r="R226" s="65"/>
      <c r="S226" s="389"/>
      <c r="T226" s="425"/>
      <c r="U226" s="491"/>
      <c r="V226" s="511"/>
      <c r="W226" s="500"/>
      <c r="X226" s="440"/>
      <c r="Y226" s="237"/>
      <c r="Z226" s="527"/>
      <c r="AA226" s="66"/>
      <c r="AB226" s="431"/>
      <c r="AC226" s="67"/>
    </row>
    <row r="227" spans="1:29" s="196" customFormat="1" ht="16.5" thickBot="1">
      <c r="A227" s="187"/>
      <c r="B227" s="188"/>
      <c r="C227" s="188"/>
      <c r="D227" s="188"/>
      <c r="E227" s="189" t="s">
        <v>46</v>
      </c>
      <c r="F227" s="189"/>
      <c r="G227" s="189"/>
      <c r="H227" s="190"/>
      <c r="I227" s="191">
        <f>I51+I56+I61+I66+I71+I76+I81+I86</f>
        <v>120000</v>
      </c>
      <c r="J227" s="192">
        <f>J110+J105+J98+J95+J85+J80+J68+J63+J55+J53</f>
        <v>0</v>
      </c>
      <c r="K227" s="295">
        <f>K53+K55+K58+K63+K68+K75+K80+K85+K90+K95+K98+K105+K110</f>
        <v>120000</v>
      </c>
      <c r="L227" s="304">
        <f>L110+L105+L98+L95+L90+L85+L80+L75+L68+L63+L58+L53+L55+L225</f>
        <v>2378.525</v>
      </c>
      <c r="M227" s="194">
        <f>M53+M55+M58+M63+M68+M75+M80+M85+M90+M95+M98+M105+M110+M225</f>
        <v>122378.525</v>
      </c>
      <c r="N227" s="193">
        <f>N85+N105+N115+N120+N125+N130+N135+N140+N145+N150+N155+N160+N165+N170+N175+N180+N225</f>
        <v>50000</v>
      </c>
      <c r="O227" s="295">
        <f>SUM(O51:O225)</f>
        <v>172378.52500000002</v>
      </c>
      <c r="P227" s="342">
        <f>P95+P130+P140+P153+P155+P185+P190+P225</f>
        <v>0.010999999999967258</v>
      </c>
      <c r="Q227" s="195">
        <f>SUM(O227:P227)</f>
        <v>172378.53600000002</v>
      </c>
      <c r="R227" s="404">
        <f>R55+R53</f>
        <v>0</v>
      </c>
      <c r="S227" s="412">
        <f>S53+S55+S58+S63+S68+S74+S75+S80+S85+S90+S95+S98+S105+S110+S115+S120+S125+S130+S134+S135+S140+S145+S150+S153+S155+S160+S165+S170+S175+S180+S185+S190+S192+S195+S197+S200+S203+S205+S225</f>
        <v>172378.536</v>
      </c>
      <c r="T227" s="436">
        <f>SUM(T51:T226)</f>
        <v>0</v>
      </c>
      <c r="U227" s="295">
        <f>U53+U55+U58+U63+U68+U74+U75+U80+U85+U90+U95+U98+U105+U110+U115+U120+U125+U130+U134+U135+U140+U145+U150+U153+U155+U160+U165+U170+U175+U180+U185+U190+U192+U195+U197+U200+U203+U205+U225</f>
        <v>172378.536</v>
      </c>
      <c r="V227" s="508">
        <v>10000</v>
      </c>
      <c r="W227" s="513">
        <f>SUM(U227:V227)</f>
        <v>182378.536</v>
      </c>
      <c r="X227" s="445">
        <f>X214+X115</f>
        <v>0</v>
      </c>
      <c r="Y227" s="514">
        <f>Y53+Y55+Y58+Y63+Y68+Y75+Y80+Y85+Y90+Y95+Y98+Y105+Y110+Y115+Y120+Y125+Y130+Y135+Y140+Y145+Y150+Y210+Y153+Y160+Y165+Y170+Y175+Y180+Y185+Y190+Y192+Y195+Y197+Y200+Y203+Y205+Y214+Y225</f>
        <v>182378.511</v>
      </c>
      <c r="Z227" s="531">
        <f>Z153</f>
        <v>0</v>
      </c>
      <c r="AA227" s="532">
        <f>AA53+AA55+AA58+AA63+AA68++AA75++AA80+AA85+AA90+AA95+AA98+AA105+AA110+AA115+AA120+AA125+AA130+AA135+AA140+AA145+AA150+AA153+AA155+AA160+AA165+AA170+AA175+AA180+AA185+AA190+AA192+AA195+AA197+AA200+AA203+AA205++AA210+AA214+AA225</f>
        <v>185678.511</v>
      </c>
      <c r="AB227" s="582">
        <v>0</v>
      </c>
      <c r="AC227" s="532">
        <f>AC53+AC55+AC58+AC63+AC68+AC75+AC80+AC85+AC90+AC95+AC98+AC105+AC110+AC115+AC120+AC125+AC130+AC135+AC140+AC145+AC150+AC153+AC155+AC160+AC165+AC170+AC175+AC180+AC185+AC190+AC192+AC195+AC197+AC200+++AC203++++++++++++++++AC205+AC210+AC214+AC219+AC225</f>
        <v>185678.52099999998</v>
      </c>
    </row>
    <row r="228" spans="1:26" ht="9.75" customHeight="1">
      <c r="A228" s="197"/>
      <c r="B228" s="197"/>
      <c r="C228" s="197"/>
      <c r="D228" s="197"/>
      <c r="E228" s="197"/>
      <c r="F228" s="197"/>
      <c r="G228" s="197"/>
      <c r="H228" s="198"/>
      <c r="I228" s="198"/>
      <c r="J228" s="198"/>
      <c r="K228" s="198"/>
      <c r="L228" s="198"/>
      <c r="M228" s="198"/>
      <c r="T228" s="14"/>
      <c r="X228" s="14"/>
      <c r="Y228" s="14"/>
      <c r="Z228" s="14"/>
    </row>
    <row r="229" spans="1:25" ht="18" customHeight="1" thickBot="1">
      <c r="A229" s="197" t="s">
        <v>47</v>
      </c>
      <c r="B229" s="199"/>
      <c r="C229" s="197"/>
      <c r="D229" s="197"/>
      <c r="E229" s="197"/>
      <c r="F229" s="197"/>
      <c r="G229" s="197"/>
      <c r="H229" s="198"/>
      <c r="I229" s="198"/>
      <c r="J229" s="198"/>
      <c r="K229" s="198"/>
      <c r="L229" s="198"/>
      <c r="M229" s="198"/>
      <c r="T229" s="14"/>
      <c r="X229" s="14"/>
      <c r="Y229" s="14"/>
    </row>
    <row r="230" spans="1:29" s="196" customFormat="1" ht="16.5" thickBot="1">
      <c r="A230" s="200" t="s">
        <v>48</v>
      </c>
      <c r="B230" s="189"/>
      <c r="C230" s="201"/>
      <c r="D230" s="202"/>
      <c r="E230" s="202"/>
      <c r="F230" s="202"/>
      <c r="G230" s="202"/>
      <c r="H230" s="203"/>
      <c r="I230" s="204" t="s">
        <v>49</v>
      </c>
      <c r="J230" s="205" t="s">
        <v>50</v>
      </c>
      <c r="K230" s="206" t="s">
        <v>51</v>
      </c>
      <c r="L230" s="207" t="s">
        <v>50</v>
      </c>
      <c r="M230" s="206" t="s">
        <v>51</v>
      </c>
      <c r="N230" s="207" t="s">
        <v>50</v>
      </c>
      <c r="O230" s="206" t="s">
        <v>51</v>
      </c>
      <c r="P230" s="207" t="s">
        <v>50</v>
      </c>
      <c r="Q230" s="206" t="s">
        <v>51</v>
      </c>
      <c r="R230" s="207" t="s">
        <v>50</v>
      </c>
      <c r="S230" s="206" t="s">
        <v>51</v>
      </c>
      <c r="T230" s="207" t="s">
        <v>50</v>
      </c>
      <c r="U230" s="494" t="s">
        <v>51</v>
      </c>
      <c r="V230" s="207" t="s">
        <v>50</v>
      </c>
      <c r="W230" s="494" t="s">
        <v>51</v>
      </c>
      <c r="X230" s="207" t="s">
        <v>50</v>
      </c>
      <c r="Y230" s="206" t="s">
        <v>51</v>
      </c>
      <c r="Z230" s="207" t="s">
        <v>50</v>
      </c>
      <c r="AA230" s="206" t="s">
        <v>51</v>
      </c>
      <c r="AB230" s="207" t="s">
        <v>50</v>
      </c>
      <c r="AC230" s="206" t="s">
        <v>51</v>
      </c>
    </row>
    <row r="231" spans="1:29" ht="14.25">
      <c r="A231" s="208" t="s">
        <v>52</v>
      </c>
      <c r="B231" s="209"/>
      <c r="C231" s="209">
        <v>6351</v>
      </c>
      <c r="D231" s="209"/>
      <c r="E231" s="210" t="s">
        <v>53</v>
      </c>
      <c r="F231" s="210"/>
      <c r="G231" s="210"/>
      <c r="H231" s="60"/>
      <c r="I231" s="211">
        <f>I88+I83+I78+I72+I68+I63+I58+I53</f>
        <v>87900</v>
      </c>
      <c r="J231" s="212">
        <f>J98+J68+J63+J58+J53</f>
        <v>-29695.3</v>
      </c>
      <c r="K231" s="213">
        <f>K98+K68+K63+K58+K53</f>
        <v>58204.7</v>
      </c>
      <c r="L231" s="214"/>
      <c r="M231" s="264">
        <f>SUM(K231:L231)</f>
        <v>58204.7</v>
      </c>
      <c r="N231" s="247">
        <f>O244</f>
        <v>0</v>
      </c>
      <c r="O231" s="265">
        <f>SUM(M231:N231)</f>
        <v>58204.7</v>
      </c>
      <c r="P231" s="247">
        <f>P153</f>
        <v>8000</v>
      </c>
      <c r="Q231" s="265">
        <f>SUM(O231:P231)</f>
        <v>66204.7</v>
      </c>
      <c r="R231" s="408">
        <v>-94.2</v>
      </c>
      <c r="S231" s="449">
        <f>Q231+R231</f>
        <v>66110.5</v>
      </c>
      <c r="T231" s="429">
        <v>-3560.5</v>
      </c>
      <c r="U231" s="495">
        <f>SUM(S231:T231)</f>
        <v>62550</v>
      </c>
      <c r="V231" s="512"/>
      <c r="W231" s="483">
        <f>SUM(U231:V231)</f>
        <v>62550</v>
      </c>
      <c r="X231" s="429">
        <v>0</v>
      </c>
      <c r="Y231" s="441">
        <f>SUM(W231:X231)</f>
        <v>62550</v>
      </c>
      <c r="Z231" s="429"/>
      <c r="AA231" s="449">
        <f>SUM(Y231:Z231)</f>
        <v>62550</v>
      </c>
      <c r="AB231" s="566">
        <f>AB53+AB58+AB63+AB68+AB98+AB153</f>
        <v>3300</v>
      </c>
      <c r="AC231" s="449">
        <f>SUM(AA231:AB231)</f>
        <v>65850</v>
      </c>
    </row>
    <row r="232" spans="1:29" ht="28.5" customHeight="1">
      <c r="A232" s="18" t="s">
        <v>52</v>
      </c>
      <c r="B232" s="216"/>
      <c r="C232" s="216">
        <v>6121</v>
      </c>
      <c r="D232" s="216"/>
      <c r="E232" s="217" t="s">
        <v>54</v>
      </c>
      <c r="F232" s="217"/>
      <c r="G232" s="217"/>
      <c r="H232" s="71"/>
      <c r="I232" s="218">
        <f>I55+I60+I65+I70+I75+I80+I85+I90</f>
        <v>32100</v>
      </c>
      <c r="J232" s="219">
        <f>J110+J105+J95+J85+J80+J55</f>
        <v>29695.300000000003</v>
      </c>
      <c r="K232" s="220">
        <f>K110+K105+K95+K90+K85+K80+K75+K55</f>
        <v>61795.3</v>
      </c>
      <c r="L232" s="221"/>
      <c r="M232" s="215">
        <f>SUM(K232:L232)</f>
        <v>61795.3</v>
      </c>
      <c r="N232" s="78">
        <f>N180+N175+N170+N165+N160+N155+N150+N145+N140+N135+N130+N125+N120+N115+N105+N85</f>
        <v>49626.899999999994</v>
      </c>
      <c r="O232" s="88">
        <f>SUM(M232:N232)</f>
        <v>111422.2</v>
      </c>
      <c r="P232" s="78">
        <f>P190+P185+P155+P140+P130+P95</f>
        <v>-7268.289</v>
      </c>
      <c r="Q232" s="88">
        <f>SUM(O232:P232)</f>
        <v>104153.911</v>
      </c>
      <c r="R232" s="78">
        <v>94.21</v>
      </c>
      <c r="S232" s="88">
        <f>Q232+R232</f>
        <v>104248.121</v>
      </c>
      <c r="T232" s="430">
        <v>3862.2</v>
      </c>
      <c r="U232" s="289">
        <f>SUM(S232:T232)</f>
        <v>108110.321</v>
      </c>
      <c r="V232" s="423">
        <v>10000</v>
      </c>
      <c r="W232" s="484">
        <f>SUM(U232:V232)</f>
        <v>118110.321</v>
      </c>
      <c r="X232" s="430">
        <f>X214+X115</f>
        <v>0</v>
      </c>
      <c r="Y232" s="245">
        <f>SUM(W232:X232)</f>
        <v>118110.321</v>
      </c>
      <c r="Z232" s="430">
        <v>3300</v>
      </c>
      <c r="AA232" s="88">
        <f>SUM(Y232:Z232)</f>
        <v>121410.321</v>
      </c>
      <c r="AB232" s="567">
        <f>AB90+AB95+AB115+AB145+AB155+AB165+AB170+AB175+AB180+AB190+AB214+AB219</f>
        <v>-1581.789999999999</v>
      </c>
      <c r="AC232" s="88">
        <f>SUM(AA232:AB232)</f>
        <v>119828.531</v>
      </c>
    </row>
    <row r="233" spans="1:29" ht="13.5" customHeight="1">
      <c r="A233" s="603" t="s">
        <v>55</v>
      </c>
      <c r="B233" s="604"/>
      <c r="C233" s="607">
        <v>6901</v>
      </c>
      <c r="D233" s="607"/>
      <c r="E233" s="608" t="s">
        <v>56</v>
      </c>
      <c r="F233" s="217"/>
      <c r="G233" s="217"/>
      <c r="H233" s="71"/>
      <c r="I233" s="224"/>
      <c r="J233" s="219"/>
      <c r="K233" s="220"/>
      <c r="L233" s="221">
        <v>81.1</v>
      </c>
      <c r="M233" s="215">
        <f>SUM(L233)</f>
        <v>81.1</v>
      </c>
      <c r="N233" s="78">
        <v>373.1</v>
      </c>
      <c r="O233" s="266">
        <f>SUM(M233:N233)</f>
        <v>454.20000000000005</v>
      </c>
      <c r="P233" s="78">
        <v>-184.2</v>
      </c>
      <c r="Q233" s="266">
        <f>SUM(O233:P233)</f>
        <v>270.00000000000006</v>
      </c>
      <c r="R233" s="76"/>
      <c r="S233" s="88">
        <f>Q233</f>
        <v>270.00000000000006</v>
      </c>
      <c r="T233" s="430">
        <v>1448.2</v>
      </c>
      <c r="U233" s="289">
        <f>SUM(S233:T233)</f>
        <v>1718.2</v>
      </c>
      <c r="V233" s="423"/>
      <c r="W233" s="484">
        <f>SUM(U233:V233)</f>
        <v>1718.2</v>
      </c>
      <c r="X233" s="430">
        <v>0</v>
      </c>
      <c r="Y233" s="245"/>
      <c r="Z233" s="430"/>
      <c r="AA233" s="88">
        <f>SUM(X233:Z233)</f>
        <v>0</v>
      </c>
      <c r="AB233" s="547"/>
      <c r="AC233" s="88">
        <f>SUM(AA233:AB233)</f>
        <v>0</v>
      </c>
    </row>
    <row r="234" spans="1:29" ht="15.75" customHeight="1" thickBot="1">
      <c r="A234" s="605"/>
      <c r="B234" s="606"/>
      <c r="C234" s="606"/>
      <c r="D234" s="606"/>
      <c r="E234" s="609"/>
      <c r="F234" s="546"/>
      <c r="G234" s="546"/>
      <c r="H234" s="163">
        <v>2297.4</v>
      </c>
      <c r="I234" s="226"/>
      <c r="J234" s="225"/>
      <c r="K234" s="227"/>
      <c r="L234" s="223">
        <f>SUM(H234:K234)</f>
        <v>2297.4</v>
      </c>
      <c r="M234" s="222">
        <f>SUM(L234)</f>
        <v>2297.4</v>
      </c>
      <c r="N234" s="74"/>
      <c r="O234" s="267">
        <f>SUM(M234:N234)</f>
        <v>2297.4</v>
      </c>
      <c r="P234" s="74">
        <v>-547.5</v>
      </c>
      <c r="Q234" s="267">
        <f>SUM(O234:P234)</f>
        <v>1749.9</v>
      </c>
      <c r="R234" s="97"/>
      <c r="S234" s="464">
        <f>Q234</f>
        <v>1749.9</v>
      </c>
      <c r="T234" s="431">
        <v>-1749.9</v>
      </c>
      <c r="U234" s="496">
        <f>SUM(S234:T234)</f>
        <v>0</v>
      </c>
      <c r="V234" s="425"/>
      <c r="W234" s="485">
        <v>0</v>
      </c>
      <c r="X234" s="437">
        <v>0</v>
      </c>
      <c r="Y234" s="448">
        <v>1718.2</v>
      </c>
      <c r="Z234" s="437"/>
      <c r="AA234" s="533">
        <f>SUM(Y234:Z234)</f>
        <v>1718.2</v>
      </c>
      <c r="AB234" s="553">
        <f>AB225</f>
        <v>-1718.2</v>
      </c>
      <c r="AC234" s="533">
        <f>SUM(AA234:AB234)</f>
        <v>0</v>
      </c>
    </row>
    <row r="235" spans="1:29" ht="15.75" thickBot="1">
      <c r="A235" s="228"/>
      <c r="B235" s="229"/>
      <c r="C235" s="229"/>
      <c r="D235" s="229"/>
      <c r="E235" s="230" t="s">
        <v>57</v>
      </c>
      <c r="F235" s="230"/>
      <c r="G235" s="230"/>
      <c r="H235" s="231"/>
      <c r="I235" s="232">
        <f>SUM(I231:I232)</f>
        <v>120000</v>
      </c>
      <c r="J235" s="233">
        <f>SUM(J231:J232)</f>
        <v>0</v>
      </c>
      <c r="K235" s="234">
        <f>SUM(K231:K232)</f>
        <v>120000</v>
      </c>
      <c r="L235" s="235">
        <f>SUM(L231:L234)</f>
        <v>2378.5</v>
      </c>
      <c r="M235" s="236">
        <f>SUM(K235:L235)</f>
        <v>122378.5</v>
      </c>
      <c r="N235" s="320">
        <f aca="true" t="shared" si="0" ref="N235:U235">SUM(N231:N234)</f>
        <v>49999.99999999999</v>
      </c>
      <c r="O235" s="321">
        <f t="shared" si="0"/>
        <v>172378.5</v>
      </c>
      <c r="P235" s="320">
        <f t="shared" si="0"/>
        <v>0.011000000000194632</v>
      </c>
      <c r="Q235" s="321">
        <f t="shared" si="0"/>
        <v>172378.51099999997</v>
      </c>
      <c r="R235" s="320">
        <f t="shared" si="0"/>
        <v>0.009999999999990905</v>
      </c>
      <c r="S235" s="321">
        <f t="shared" si="0"/>
        <v>172378.52099999998</v>
      </c>
      <c r="T235" s="320">
        <f t="shared" si="0"/>
        <v>0</v>
      </c>
      <c r="U235" s="497">
        <f t="shared" si="0"/>
        <v>172378.521</v>
      </c>
      <c r="V235" s="511">
        <f>SUM(V231:V234)</f>
        <v>10000</v>
      </c>
      <c r="W235" s="486">
        <f>SUM(U235:V235)</f>
        <v>182378.521</v>
      </c>
      <c r="X235" s="451">
        <f>SUM(X231:X234)</f>
        <v>0</v>
      </c>
      <c r="Y235" s="450">
        <f>SUM(Y231:Y234)</f>
        <v>182378.521</v>
      </c>
      <c r="Z235" s="451">
        <f>SUM(Z231:Z234)</f>
        <v>3300</v>
      </c>
      <c r="AA235" s="450">
        <f>SUM(Y235:Z235)</f>
        <v>185678.521</v>
      </c>
      <c r="AB235" s="451">
        <f>SUM(AB231:AB234)</f>
        <v>0.0100000000009004</v>
      </c>
      <c r="AC235" s="450">
        <f>SUM(AC231:AC234)</f>
        <v>185678.53100000002</v>
      </c>
    </row>
    <row r="236" spans="1:13" ht="12.75">
      <c r="A236" s="197"/>
      <c r="B236" s="197"/>
      <c r="C236" s="197"/>
      <c r="D236" s="197"/>
      <c r="E236" s="197"/>
      <c r="F236" s="197"/>
      <c r="G236" s="197"/>
      <c r="H236" s="197"/>
      <c r="I236" s="198"/>
      <c r="J236" s="198"/>
      <c r="K236" s="198"/>
      <c r="L236" s="198"/>
      <c r="M236" s="198"/>
    </row>
    <row r="237" spans="9:16" ht="12.75">
      <c r="I237" s="14"/>
      <c r="J237" s="14"/>
      <c r="K237" s="14"/>
      <c r="L237" s="14"/>
      <c r="M237" s="14"/>
      <c r="P237" s="14"/>
    </row>
    <row r="238" spans="1:13" ht="12.75">
      <c r="A238" s="238"/>
      <c r="B238" s="238"/>
      <c r="C238" s="238"/>
      <c r="D238" s="238"/>
      <c r="E238" s="238"/>
      <c r="F238" s="238"/>
      <c r="G238" s="385"/>
      <c r="I238" s="14"/>
      <c r="J238" s="14"/>
      <c r="K238" s="14"/>
      <c r="L238" s="14"/>
      <c r="M238" s="14"/>
    </row>
    <row r="239" spans="17:18" ht="15.75">
      <c r="Q239" s="406"/>
      <c r="R239" s="406"/>
    </row>
    <row r="240" spans="17:18" ht="12.75">
      <c r="Q240" s="405"/>
      <c r="R240" s="405"/>
    </row>
    <row r="241" spans="17:18" ht="12.75">
      <c r="Q241" s="405"/>
      <c r="R241" s="405"/>
    </row>
    <row r="242" spans="17:18" ht="12.75">
      <c r="Q242" s="405"/>
      <c r="R242" s="405"/>
    </row>
    <row r="243" spans="17:18" ht="12.75">
      <c r="Q243" s="405"/>
      <c r="R243" s="405"/>
    </row>
    <row r="244" spans="17:18" ht="12.75">
      <c r="Q244" s="359"/>
      <c r="R244" s="359"/>
    </row>
    <row r="245" spans="17:18" ht="12.75">
      <c r="Q245" s="407"/>
      <c r="R245" s="407"/>
    </row>
    <row r="250" ht="12.75">
      <c r="V250" s="16"/>
    </row>
    <row r="253" ht="12.75">
      <c r="S253" s="16"/>
    </row>
    <row r="254" ht="12.75">
      <c r="S254" s="16"/>
    </row>
  </sheetData>
  <sheetProtection/>
  <mergeCells count="13">
    <mergeCell ref="A233:B234"/>
    <mergeCell ref="C233:C234"/>
    <mergeCell ref="D233:D234"/>
    <mergeCell ref="E233:E234"/>
    <mergeCell ref="X49:AC49"/>
    <mergeCell ref="R49:W49"/>
    <mergeCell ref="N49:Q49"/>
    <mergeCell ref="E7:H7"/>
    <mergeCell ref="E8:H8"/>
    <mergeCell ref="A17:D18"/>
    <mergeCell ref="H17:H18"/>
    <mergeCell ref="J49:M49"/>
    <mergeCell ref="E17:E18"/>
  </mergeCells>
  <printOptions horizontalCentered="1"/>
  <pageMargins left="0.1968503937007874" right="0.1968503937007874" top="0.5905511811023623" bottom="0.5905511811023623" header="0.3937007874015748" footer="0.3937007874015748"/>
  <pageSetup horizontalDpi="300" verticalDpi="300" orientation="landscape" paperSize="9" scale="5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453" t="s">
        <v>123</v>
      </c>
      <c r="C1" s="454"/>
      <c r="D1" s="459"/>
      <c r="E1" s="459"/>
    </row>
    <row r="2" spans="2:5" ht="12.75">
      <c r="B2" s="453" t="s">
        <v>124</v>
      </c>
      <c r="C2" s="454"/>
      <c r="D2" s="459"/>
      <c r="E2" s="459"/>
    </row>
    <row r="3" spans="2:5" ht="12.75">
      <c r="B3" s="455"/>
      <c r="C3" s="455"/>
      <c r="D3" s="460"/>
      <c r="E3" s="460"/>
    </row>
    <row r="4" spans="2:5" ht="38.25">
      <c r="B4" s="456" t="s">
        <v>125</v>
      </c>
      <c r="C4" s="455"/>
      <c r="D4" s="460"/>
      <c r="E4" s="460"/>
    </row>
    <row r="5" spans="2:5" ht="12.75">
      <c r="B5" s="455"/>
      <c r="C5" s="455"/>
      <c r="D5" s="460"/>
      <c r="E5" s="460"/>
    </row>
    <row r="6" spans="2:5" ht="12.75">
      <c r="B6" s="453" t="s">
        <v>126</v>
      </c>
      <c r="C6" s="454"/>
      <c r="D6" s="459"/>
      <c r="E6" s="461" t="s">
        <v>127</v>
      </c>
    </row>
    <row r="7" spans="2:5" ht="13.5" thickBot="1">
      <c r="B7" s="455"/>
      <c r="C7" s="455"/>
      <c r="D7" s="460"/>
      <c r="E7" s="460"/>
    </row>
    <row r="8" spans="2:5" ht="39" thickBot="1">
      <c r="B8" s="457" t="s">
        <v>128</v>
      </c>
      <c r="C8" s="458"/>
      <c r="D8" s="462"/>
      <c r="E8" s="463">
        <v>5</v>
      </c>
    </row>
    <row r="9" spans="2:5" ht="12.75">
      <c r="B9" s="455"/>
      <c r="C9" s="455"/>
      <c r="D9" s="460"/>
      <c r="E9" s="46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385</cp:lastModifiedBy>
  <cp:lastPrinted>2008-11-27T08:38:26Z</cp:lastPrinted>
  <dcterms:created xsi:type="dcterms:W3CDTF">2008-03-25T08:01:19Z</dcterms:created>
  <dcterms:modified xsi:type="dcterms:W3CDTF">2008-11-27T09:58:00Z</dcterms:modified>
  <cp:category/>
  <cp:version/>
  <cp:contentType/>
  <cp:contentStatus/>
</cp:coreProperties>
</file>