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rozpočet'!$A$1:$V$123</definedName>
  </definedNames>
  <calcPr fullCalcOnLoad="1"/>
</workbook>
</file>

<file path=xl/sharedStrings.xml><?xml version="1.0" encoding="utf-8"?>
<sst xmlns="http://schemas.openxmlformats.org/spreadsheetml/2006/main" count="198" uniqueCount="144">
  <si>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</si>
  <si>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</si>
  <si>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</si>
  <si>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</si>
  <si>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</si>
  <si>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</si>
  <si>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</si>
  <si>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</si>
  <si>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</si>
  <si>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</si>
  <si>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</si>
  <si>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</si>
  <si>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</si>
  <si>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</si>
  <si>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</si>
  <si>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</si>
  <si>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</si>
  <si>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</si>
  <si>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</si>
  <si>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</si>
  <si>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</si>
  <si>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</si>
  <si>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</si>
  <si>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</si>
  <si>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</si>
  <si>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</si>
  <si>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</si>
  <si>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</si>
  <si>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</si>
  <si>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</si>
  <si>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</si>
  <si>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</si>
  <si>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</si>
  <si>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</si>
  <si>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</si>
  <si>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</si>
  <si>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</si>
  <si>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</si>
  <si>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</si>
  <si>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</si>
  <si>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</si>
  <si>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</si>
  <si>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</si>
  <si>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</si>
  <si>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</si>
  <si>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</si>
  <si>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</si>
  <si>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</si>
  <si>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</si>
  <si>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</si>
  <si>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</si>
  <si>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Budovy, haly a stavby</t>
  </si>
  <si>
    <t>Drobný hmotný dlouhodobý majetek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</si>
  <si>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</si>
  <si>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</si>
  <si>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</si>
  <si>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</si>
  <si>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</si>
  <si>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</si>
  <si>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</si>
  <si>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</si>
  <si>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</si>
  <si>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</si>
  <si>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</si>
  <si>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</si>
  <si>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</si>
  <si>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</si>
  <si>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</si>
  <si>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</si>
  <si>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</si>
  <si>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</si>
  <si>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</si>
  <si>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</si>
  <si>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Oplocení aeálu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</si>
  <si>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</si>
  <si>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</si>
  <si>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</si>
  <si>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</si>
  <si>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</si>
  <si>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</si>
  <si>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</si>
  <si>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</si>
  <si>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</si>
  <si>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</si>
  <si>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</si>
  <si>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</si>
  <si>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</si>
  <si>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</si>
  <si>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</si>
  <si>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</si>
  <si>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</si>
  <si>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</si>
  <si>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</si>
  <si>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</si>
  <si>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</si>
  <si>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</si>
  <si>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</si>
  <si>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</si>
  <si>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</si>
  <si>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</si>
  <si>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</si>
  <si>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</si>
  <si>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</si>
  <si>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</si>
  <si>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</si>
  <si>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</si>
  <si>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</si>
  <si>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</si>
  <si>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</si>
  <si>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</si>
  <si>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</si>
  <si>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</si>
  <si>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</si>
  <si>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</si>
  <si>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Úprava prádlenského provozu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</si>
  <si>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</si>
  <si>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</si>
  <si>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</si>
  <si>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</si>
  <si>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</si>
  <si>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</si>
  <si>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</si>
  <si>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</si>
  <si>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</si>
  <si>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</si>
  <si>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</si>
  <si>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</si>
  <si>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</si>
  <si>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</si>
  <si>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</si>
  <si>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</si>
  <si>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</si>
  <si>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</si>
  <si>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</si>
  <si>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</si>
  <si>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</si>
  <si>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</si>
  <si>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</si>
  <si>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</si>
  <si>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</si>
  <si>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t>Kapitola 50 - Fond rozvoje a reprodukce Královéhradeckého kraje rok 2011 - sumář - 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</si>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</sst>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1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4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1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164" fontId="52" fillId="33" borderId="31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1" width="13.00390625" style="0" customWidth="1"/>
    <col min="22" max="22" width="7.28125" style="0" customWidth="1"/>
  </cols>
  <sheetData>
    <row r="1" spans="1:19" s="1" customFormat="1" ht="19.5" customHeight="1">
      <c r="A1" s="16" t="s">
        <v>140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customHeight="1" thickBot="1">
      <c r="A3" s="15"/>
      <c r="B3" s="15"/>
      <c r="C3" s="15"/>
      <c r="D3" s="18"/>
      <c r="E3" s="19" t="s">
        <v>1</v>
      </c>
      <c r="F3" s="20"/>
      <c r="G3" s="122">
        <v>35979.8</v>
      </c>
      <c r="H3" s="21"/>
      <c r="I3" s="21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>
      <c r="A4" s="15"/>
      <c r="B4" s="15"/>
      <c r="C4" s="15"/>
      <c r="D4" s="18"/>
      <c r="E4" s="22" t="s">
        <v>55</v>
      </c>
      <c r="F4" s="23"/>
      <c r="G4" s="148">
        <v>35547.2</v>
      </c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" customHeight="1">
      <c r="A5" s="15"/>
      <c r="B5" s="15"/>
      <c r="C5" s="15"/>
      <c r="D5" s="18"/>
      <c r="E5" s="226" t="s">
        <v>101</v>
      </c>
      <c r="F5" s="14"/>
      <c r="G5" s="227">
        <v>20955.8</v>
      </c>
      <c r="H5" s="21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 customHeight="1">
      <c r="A6" s="15"/>
      <c r="B6" s="15"/>
      <c r="C6" s="15"/>
      <c r="D6" s="18"/>
      <c r="E6" s="226" t="s">
        <v>100</v>
      </c>
      <c r="F6" s="14"/>
      <c r="G6" s="227">
        <v>7000</v>
      </c>
      <c r="H6" s="21"/>
      <c r="I6" s="21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 customHeight="1">
      <c r="A7" s="15"/>
      <c r="B7" s="15"/>
      <c r="C7" s="15"/>
      <c r="D7" s="18"/>
      <c r="E7" s="226" t="s">
        <v>132</v>
      </c>
      <c r="F7" s="14"/>
      <c r="G7" s="227">
        <v>60.6</v>
      </c>
      <c r="H7" s="21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 customHeight="1" thickBot="1">
      <c r="A8" s="15"/>
      <c r="B8" s="15"/>
      <c r="C8" s="15"/>
      <c r="D8" s="18"/>
      <c r="E8" s="28" t="s">
        <v>32</v>
      </c>
      <c r="F8" s="29"/>
      <c r="G8" s="141">
        <f>SUM(G3:G7)</f>
        <v>99543.40000000001</v>
      </c>
      <c r="H8" s="21"/>
      <c r="I8" s="21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" customHeight="1">
      <c r="A9" s="43" t="s">
        <v>30</v>
      </c>
      <c r="B9" s="18"/>
      <c r="C9" s="18"/>
      <c r="D9" s="18"/>
      <c r="E9" s="123"/>
      <c r="F9" s="123"/>
      <c r="G9" s="124"/>
      <c r="H9" s="21"/>
      <c r="I9" s="21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 customHeight="1" thickBot="1">
      <c r="A10" s="18"/>
      <c r="B10" s="18"/>
      <c r="C10" s="18"/>
      <c r="D10" s="18"/>
      <c r="E10" s="18"/>
      <c r="F10" s="18"/>
      <c r="G10" s="25"/>
      <c r="H10" s="21"/>
      <c r="I10" s="21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 customHeight="1" thickBot="1">
      <c r="A11" s="24" t="s">
        <v>0</v>
      </c>
      <c r="B11" s="26"/>
      <c r="C11" s="26"/>
      <c r="D11" s="26"/>
      <c r="E11" s="26"/>
      <c r="F11" s="26"/>
      <c r="G11" s="52">
        <v>35979.8</v>
      </c>
      <c r="H11" s="140" t="s">
        <v>35</v>
      </c>
      <c r="I11" s="163" t="s">
        <v>36</v>
      </c>
      <c r="J11" s="14"/>
      <c r="K11" s="14"/>
      <c r="L11" s="14"/>
      <c r="M11" s="14"/>
      <c r="N11" s="14"/>
      <c r="O11" s="14"/>
      <c r="P11" s="14"/>
      <c r="Q11" s="14"/>
      <c r="R11" s="18"/>
      <c r="S11" s="18"/>
    </row>
    <row r="12" spans="1:19" ht="15" customHeight="1">
      <c r="A12" s="22" t="s">
        <v>2</v>
      </c>
      <c r="B12" s="23"/>
      <c r="C12" s="23"/>
      <c r="D12" s="23"/>
      <c r="E12" s="23" t="s">
        <v>56</v>
      </c>
      <c r="F12" s="142"/>
      <c r="G12" s="143">
        <v>-35979.8</v>
      </c>
      <c r="H12" s="21"/>
      <c r="I12" s="21"/>
      <c r="J12" s="14"/>
      <c r="K12" s="14"/>
      <c r="L12" s="14"/>
      <c r="M12" s="14"/>
      <c r="N12" s="14"/>
      <c r="O12" s="14"/>
      <c r="P12" s="14"/>
      <c r="Q12" s="14"/>
      <c r="R12" s="18"/>
      <c r="S12" s="18"/>
    </row>
    <row r="13" spans="1:19" ht="15" customHeight="1">
      <c r="A13" s="161" t="s">
        <v>3</v>
      </c>
      <c r="B13" s="145"/>
      <c r="C13" s="145"/>
      <c r="D13" s="145"/>
      <c r="E13" s="145"/>
      <c r="F13" s="146"/>
      <c r="G13" s="162">
        <f>SUM(G11+G12)</f>
        <v>0</v>
      </c>
      <c r="H13" s="21"/>
      <c r="I13" s="21"/>
      <c r="J13" s="14"/>
      <c r="K13" s="14"/>
      <c r="L13" s="14"/>
      <c r="M13" s="14"/>
      <c r="N13" s="14"/>
      <c r="O13" s="14"/>
      <c r="P13" s="14"/>
      <c r="Q13" s="14"/>
      <c r="R13" s="18"/>
      <c r="S13" s="18"/>
    </row>
    <row r="14" spans="1:19" ht="15" customHeight="1">
      <c r="A14" s="157" t="s">
        <v>57</v>
      </c>
      <c r="B14" s="158"/>
      <c r="C14" s="158"/>
      <c r="D14" s="158"/>
      <c r="E14" s="158"/>
      <c r="F14" s="159"/>
      <c r="G14" s="160">
        <v>35547.2</v>
      </c>
      <c r="H14" s="164"/>
      <c r="I14" s="21"/>
      <c r="J14" s="14"/>
      <c r="K14" s="14"/>
      <c r="L14" s="14"/>
      <c r="M14" s="14"/>
      <c r="N14" s="14"/>
      <c r="O14" s="14"/>
      <c r="P14" s="14"/>
      <c r="Q14" s="14"/>
      <c r="R14" s="18"/>
      <c r="S14" s="18"/>
    </row>
    <row r="15" spans="1:19" ht="15" customHeight="1">
      <c r="A15" s="144" t="s">
        <v>58</v>
      </c>
      <c r="B15" s="145"/>
      <c r="C15" s="145"/>
      <c r="D15" s="145"/>
      <c r="E15" s="145"/>
      <c r="F15" s="146"/>
      <c r="G15" s="147">
        <v>-35547.2</v>
      </c>
      <c r="H15" s="21"/>
      <c r="I15" s="21"/>
      <c r="J15" s="14"/>
      <c r="K15" s="14"/>
      <c r="L15" s="14"/>
      <c r="M15" s="14"/>
      <c r="N15" s="14"/>
      <c r="O15" s="14"/>
      <c r="P15" s="14"/>
      <c r="Q15" s="14"/>
      <c r="R15" s="18"/>
      <c r="S15" s="18"/>
    </row>
    <row r="16" spans="1:19" ht="15" customHeight="1">
      <c r="A16" s="178" t="s">
        <v>59</v>
      </c>
      <c r="B16" s="179"/>
      <c r="C16" s="179"/>
      <c r="D16" s="179"/>
      <c r="E16" s="179"/>
      <c r="F16" s="180"/>
      <c r="G16" s="181">
        <v>20955.8</v>
      </c>
      <c r="H16" s="164"/>
      <c r="I16" s="21"/>
      <c r="J16" s="14"/>
      <c r="K16" s="14"/>
      <c r="L16" s="14"/>
      <c r="M16" s="14"/>
      <c r="N16" s="14"/>
      <c r="O16" s="14"/>
      <c r="P16" s="14"/>
      <c r="Q16" s="14"/>
      <c r="R16" s="18"/>
      <c r="S16" s="18"/>
    </row>
    <row r="17" spans="1:19" ht="15" customHeight="1">
      <c r="A17" s="144" t="s">
        <v>60</v>
      </c>
      <c r="B17" s="145"/>
      <c r="C17" s="145"/>
      <c r="D17" s="145"/>
      <c r="E17" s="145"/>
      <c r="F17" s="180"/>
      <c r="G17" s="181">
        <v>-20955.8</v>
      </c>
      <c r="H17" s="164"/>
      <c r="I17" s="21"/>
      <c r="J17" s="14"/>
      <c r="K17" s="14"/>
      <c r="L17" s="14"/>
      <c r="M17" s="14"/>
      <c r="N17" s="14"/>
      <c r="O17" s="14"/>
      <c r="P17" s="14"/>
      <c r="Q17" s="14"/>
      <c r="R17" s="18"/>
      <c r="S17" s="18"/>
    </row>
    <row r="18" spans="1:19" ht="15" customHeight="1">
      <c r="A18" s="209" t="s">
        <v>98</v>
      </c>
      <c r="B18" s="158"/>
      <c r="C18" s="158"/>
      <c r="D18" s="158"/>
      <c r="E18" s="158"/>
      <c r="F18" s="180"/>
      <c r="G18" s="181">
        <v>7000</v>
      </c>
      <c r="H18" s="164"/>
      <c r="I18" s="21"/>
      <c r="J18" s="14"/>
      <c r="K18" s="14"/>
      <c r="L18" s="14"/>
      <c r="M18" s="14"/>
      <c r="N18" s="14"/>
      <c r="O18" s="14"/>
      <c r="P18" s="14"/>
      <c r="Q18" s="14"/>
      <c r="R18" s="18"/>
      <c r="S18" s="18"/>
    </row>
    <row r="19" spans="1:19" ht="15" customHeight="1">
      <c r="A19" s="209" t="s">
        <v>99</v>
      </c>
      <c r="B19" s="158"/>
      <c r="C19" s="158"/>
      <c r="D19" s="158"/>
      <c r="E19" s="158"/>
      <c r="F19" s="180"/>
      <c r="G19" s="181">
        <v>-7000</v>
      </c>
      <c r="H19" s="164"/>
      <c r="I19" s="21"/>
      <c r="J19" s="14"/>
      <c r="K19" s="14"/>
      <c r="L19" s="14"/>
      <c r="M19" s="14"/>
      <c r="N19" s="14"/>
      <c r="O19" s="14"/>
      <c r="P19" s="14"/>
      <c r="Q19" s="14"/>
      <c r="R19" s="18"/>
      <c r="S19" s="18"/>
    </row>
    <row r="20" spans="1:19" ht="15" customHeight="1">
      <c r="A20" s="49" t="s">
        <v>133</v>
      </c>
      <c r="B20" s="145"/>
      <c r="C20" s="145"/>
      <c r="D20" s="145"/>
      <c r="E20" s="145"/>
      <c r="F20" s="180"/>
      <c r="G20" s="181">
        <v>60.6</v>
      </c>
      <c r="H20" s="164">
        <f>G11+G14+G16+G18+G20</f>
        <v>99543.40000000001</v>
      </c>
      <c r="I20" s="21"/>
      <c r="J20" s="14"/>
      <c r="K20" s="14"/>
      <c r="L20" s="14"/>
      <c r="M20" s="14"/>
      <c r="N20" s="14"/>
      <c r="O20" s="14"/>
      <c r="P20" s="14"/>
      <c r="Q20" s="14"/>
      <c r="R20" s="18"/>
      <c r="S20" s="18"/>
    </row>
    <row r="21" spans="1:19" ht="15" customHeight="1">
      <c r="A21" s="248"/>
      <c r="B21" s="14"/>
      <c r="C21" s="14"/>
      <c r="D21" s="14"/>
      <c r="E21" s="14"/>
      <c r="F21" s="180"/>
      <c r="G21" s="181"/>
      <c r="H21" s="164"/>
      <c r="I21" s="21"/>
      <c r="J21" s="14"/>
      <c r="K21" s="14"/>
      <c r="L21" s="14"/>
      <c r="M21" s="14"/>
      <c r="N21" s="14"/>
      <c r="O21" s="14"/>
      <c r="P21" s="14"/>
      <c r="Q21" s="14"/>
      <c r="R21" s="18"/>
      <c r="S21" s="18"/>
    </row>
    <row r="22" spans="1:19" ht="15" customHeight="1" thickBot="1">
      <c r="A22" s="28" t="s">
        <v>3</v>
      </c>
      <c r="B22" s="29"/>
      <c r="C22" s="29"/>
      <c r="D22" s="29"/>
      <c r="E22" s="29"/>
      <c r="F22" s="30"/>
      <c r="G22" s="130">
        <v>60.6</v>
      </c>
      <c r="H22" s="164">
        <f>SUM(G11+G14+G16+G18+G20)</f>
        <v>99543.40000000001</v>
      </c>
      <c r="I22" s="140">
        <f>H20+G12+G17+G15+G19</f>
        <v>60.60000000000582</v>
      </c>
      <c r="J22" s="14"/>
      <c r="K22" s="14"/>
      <c r="L22" s="14"/>
      <c r="M22" s="14"/>
      <c r="N22" s="14"/>
      <c r="O22" s="14"/>
      <c r="P22" s="14"/>
      <c r="Q22" s="14"/>
      <c r="R22" s="18"/>
      <c r="S22" s="18"/>
    </row>
    <row r="23" spans="1:19" ht="15" customHeight="1">
      <c r="A23" s="41"/>
      <c r="B23" s="14"/>
      <c r="C23" s="14"/>
      <c r="D23" s="14"/>
      <c r="E23" s="14"/>
      <c r="F23" s="14"/>
      <c r="G23" s="124"/>
      <c r="H23" s="21"/>
      <c r="I23" s="140"/>
      <c r="J23" s="14"/>
      <c r="K23" s="14"/>
      <c r="L23" s="14"/>
      <c r="M23" s="14"/>
      <c r="N23" s="14"/>
      <c r="O23" s="14"/>
      <c r="P23" s="14"/>
      <c r="Q23" s="14"/>
      <c r="R23" s="18"/>
      <c r="S23" s="18"/>
    </row>
    <row r="24" spans="1:19" ht="12" customHeight="1" thickBot="1">
      <c r="A24" s="14"/>
      <c r="B24" s="14"/>
      <c r="C24" s="14"/>
      <c r="D24" s="14"/>
      <c r="E24" s="14"/>
      <c r="F24" s="14"/>
      <c r="G24" s="27"/>
      <c r="H24" s="21" t="s">
        <v>31</v>
      </c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1" ht="57.75" customHeight="1" thickBot="1">
      <c r="A25" s="14"/>
      <c r="B25" s="14"/>
      <c r="C25" s="14"/>
      <c r="D25" s="14"/>
      <c r="E25" s="14"/>
      <c r="F25" s="14"/>
      <c r="G25" s="27"/>
      <c r="H25" s="272" t="s">
        <v>93</v>
      </c>
      <c r="I25" s="273"/>
      <c r="J25" s="274"/>
      <c r="K25" s="274"/>
      <c r="L25" s="274"/>
      <c r="M25" s="274"/>
      <c r="N25" s="274"/>
      <c r="O25" s="275"/>
      <c r="P25" s="272" t="s">
        <v>40</v>
      </c>
      <c r="Q25" s="274"/>
      <c r="R25" s="272" t="s">
        <v>137</v>
      </c>
      <c r="S25" s="274"/>
      <c r="T25" s="276"/>
      <c r="U25" s="277"/>
    </row>
    <row r="26" spans="1:25" ht="107.25" customHeight="1" thickBot="1">
      <c r="A26" s="3" t="s">
        <v>14</v>
      </c>
      <c r="B26" s="4" t="s">
        <v>4</v>
      </c>
      <c r="C26" s="12" t="s">
        <v>5</v>
      </c>
      <c r="D26" s="5" t="s">
        <v>6</v>
      </c>
      <c r="E26" s="5" t="s">
        <v>7</v>
      </c>
      <c r="F26" s="5" t="s">
        <v>12</v>
      </c>
      <c r="G26" s="69" t="s">
        <v>54</v>
      </c>
      <c r="H26" s="177" t="s">
        <v>97</v>
      </c>
      <c r="I26" s="69" t="s">
        <v>11</v>
      </c>
      <c r="J26" s="185" t="s">
        <v>80</v>
      </c>
      <c r="K26" s="6" t="s">
        <v>11</v>
      </c>
      <c r="L26" s="185" t="s">
        <v>96</v>
      </c>
      <c r="M26" s="6" t="s">
        <v>11</v>
      </c>
      <c r="N26" s="177" t="s">
        <v>131</v>
      </c>
      <c r="O26" s="6" t="s">
        <v>11</v>
      </c>
      <c r="P26" s="68" t="s">
        <v>134</v>
      </c>
      <c r="Q26" s="6" t="s">
        <v>11</v>
      </c>
      <c r="R26" s="185" t="s">
        <v>138</v>
      </c>
      <c r="S26" s="6" t="s">
        <v>11</v>
      </c>
      <c r="T26" s="185" t="s">
        <v>141</v>
      </c>
      <c r="U26" s="6" t="s">
        <v>11</v>
      </c>
      <c r="Y26" s="2"/>
    </row>
    <row r="27" spans="1:21" ht="14.25" customHeight="1">
      <c r="A27" s="97">
        <v>1</v>
      </c>
      <c r="B27" s="98">
        <v>4357</v>
      </c>
      <c r="C27" s="86"/>
      <c r="D27" s="70"/>
      <c r="E27" s="87" t="s">
        <v>28</v>
      </c>
      <c r="F27" s="88"/>
      <c r="G27" s="126">
        <f>SUM(G35+G34+G33)</f>
        <v>3300</v>
      </c>
      <c r="H27" s="57"/>
      <c r="I27" s="126">
        <f>SUM(I35+I34+I33)</f>
        <v>4834.4</v>
      </c>
      <c r="J27" s="57"/>
      <c r="K27" s="126">
        <f>SUM(K35+K34+K33)</f>
        <v>4834.4</v>
      </c>
      <c r="L27" s="57"/>
      <c r="M27" s="126">
        <f>SUM(M35+M34+M33)</f>
        <v>4834.4</v>
      </c>
      <c r="N27" s="57"/>
      <c r="O27" s="126">
        <f>SUM(O35+O34+O33)</f>
        <v>4231.1</v>
      </c>
      <c r="P27" s="186"/>
      <c r="Q27" s="126">
        <f>SUM(Q35+Q34+Q33)</f>
        <v>4231.1</v>
      </c>
      <c r="R27" s="186"/>
      <c r="S27" s="126">
        <f>SUM(S35+S34+S33)</f>
        <v>4200</v>
      </c>
      <c r="T27" s="186"/>
      <c r="U27" s="261">
        <f>SUM(U35+U34+U33)</f>
        <v>4200</v>
      </c>
    </row>
    <row r="28" spans="1:21" ht="14.25" customHeight="1">
      <c r="A28" s="77"/>
      <c r="B28" s="67"/>
      <c r="C28" s="67">
        <v>6121</v>
      </c>
      <c r="D28" s="31" t="s">
        <v>33</v>
      </c>
      <c r="E28" s="31" t="s">
        <v>44</v>
      </c>
      <c r="F28" s="78"/>
      <c r="G28" s="138">
        <v>0</v>
      </c>
      <c r="H28" s="55">
        <v>1503.3</v>
      </c>
      <c r="I28" s="138">
        <v>1503.3</v>
      </c>
      <c r="J28" s="55"/>
      <c r="K28" s="138">
        <v>1503.3</v>
      </c>
      <c r="L28" s="55"/>
      <c r="M28" s="138">
        <v>1503.3</v>
      </c>
      <c r="N28" s="55">
        <v>-1503.3</v>
      </c>
      <c r="O28" s="138">
        <v>0</v>
      </c>
      <c r="P28" s="55"/>
      <c r="Q28" s="138">
        <v>0</v>
      </c>
      <c r="R28" s="55"/>
      <c r="S28" s="138">
        <v>0</v>
      </c>
      <c r="T28" s="55"/>
      <c r="U28" s="138">
        <v>0</v>
      </c>
    </row>
    <row r="29" spans="1:21" ht="14.25" customHeight="1">
      <c r="A29" s="77"/>
      <c r="B29" s="67"/>
      <c r="C29" s="101">
        <v>6351</v>
      </c>
      <c r="D29" s="39" t="s">
        <v>61</v>
      </c>
      <c r="E29" s="39" t="s">
        <v>62</v>
      </c>
      <c r="F29" s="74"/>
      <c r="G29" s="198">
        <v>3300</v>
      </c>
      <c r="H29" s="56"/>
      <c r="I29" s="198">
        <v>3300</v>
      </c>
      <c r="J29" s="56"/>
      <c r="K29" s="198">
        <v>3300</v>
      </c>
      <c r="L29" s="56"/>
      <c r="M29" s="198">
        <v>3300</v>
      </c>
      <c r="N29" s="56"/>
      <c r="O29" s="198">
        <v>3300</v>
      </c>
      <c r="P29" s="56"/>
      <c r="Q29" s="198">
        <v>3300</v>
      </c>
      <c r="R29" s="56"/>
      <c r="S29" s="198">
        <v>3300</v>
      </c>
      <c r="T29" s="56"/>
      <c r="U29" s="198">
        <v>3300</v>
      </c>
    </row>
    <row r="30" spans="1:21" ht="14.25" customHeight="1">
      <c r="A30" s="90"/>
      <c r="B30" s="101"/>
      <c r="C30" s="101">
        <v>6351</v>
      </c>
      <c r="D30" s="39" t="s">
        <v>102</v>
      </c>
      <c r="E30" s="39" t="s">
        <v>135</v>
      </c>
      <c r="F30" s="74"/>
      <c r="G30" s="198">
        <v>0</v>
      </c>
      <c r="H30" s="56"/>
      <c r="I30" s="198">
        <v>0</v>
      </c>
      <c r="J30" s="56"/>
      <c r="K30" s="198">
        <v>0</v>
      </c>
      <c r="L30" s="56"/>
      <c r="M30" s="198">
        <v>0</v>
      </c>
      <c r="N30" s="56">
        <v>300</v>
      </c>
      <c r="O30" s="198">
        <v>300</v>
      </c>
      <c r="P30" s="56"/>
      <c r="Q30" s="198">
        <v>300</v>
      </c>
      <c r="R30" s="56"/>
      <c r="S30" s="198">
        <v>300</v>
      </c>
      <c r="T30" s="56"/>
      <c r="U30" s="198">
        <v>300</v>
      </c>
    </row>
    <row r="31" spans="1:21" ht="14.25" customHeight="1">
      <c r="A31" s="77"/>
      <c r="B31" s="67"/>
      <c r="C31" s="67">
        <v>6351</v>
      </c>
      <c r="D31" s="39" t="s">
        <v>103</v>
      </c>
      <c r="E31" s="39" t="s">
        <v>104</v>
      </c>
      <c r="F31" s="74"/>
      <c r="G31" s="198">
        <v>0</v>
      </c>
      <c r="H31" s="56"/>
      <c r="I31" s="198">
        <v>0</v>
      </c>
      <c r="J31" s="56"/>
      <c r="K31" s="198">
        <v>0</v>
      </c>
      <c r="L31" s="56"/>
      <c r="M31" s="198">
        <v>0</v>
      </c>
      <c r="N31" s="56">
        <v>300</v>
      </c>
      <c r="O31" s="198">
        <v>300</v>
      </c>
      <c r="P31" s="56"/>
      <c r="Q31" s="198">
        <v>300</v>
      </c>
      <c r="R31" s="56"/>
      <c r="S31" s="198">
        <v>300</v>
      </c>
      <c r="T31" s="56"/>
      <c r="U31" s="198">
        <v>300</v>
      </c>
    </row>
    <row r="32" spans="1:21" ht="14.25" customHeight="1">
      <c r="A32" s="84"/>
      <c r="B32" s="85"/>
      <c r="C32" s="101">
        <v>6351</v>
      </c>
      <c r="D32" s="39" t="s">
        <v>105</v>
      </c>
      <c r="E32" s="39" t="s">
        <v>136</v>
      </c>
      <c r="F32" s="74"/>
      <c r="G32" s="198">
        <v>0</v>
      </c>
      <c r="H32" s="56"/>
      <c r="I32" s="198">
        <v>0</v>
      </c>
      <c r="J32" s="56"/>
      <c r="K32" s="198">
        <v>0</v>
      </c>
      <c r="L32" s="56"/>
      <c r="M32" s="198">
        <v>0</v>
      </c>
      <c r="N32" s="56">
        <v>300</v>
      </c>
      <c r="O32" s="198">
        <v>300</v>
      </c>
      <c r="P32" s="56"/>
      <c r="Q32" s="198">
        <v>300</v>
      </c>
      <c r="R32" s="56"/>
      <c r="S32" s="198">
        <v>300</v>
      </c>
      <c r="T32" s="56"/>
      <c r="U32" s="198">
        <v>300</v>
      </c>
    </row>
    <row r="33" spans="1:21" ht="14.25" customHeight="1">
      <c r="A33" s="77"/>
      <c r="B33" s="67"/>
      <c r="C33" s="94">
        <v>6121</v>
      </c>
      <c r="D33" s="31"/>
      <c r="E33" s="36" t="s">
        <v>63</v>
      </c>
      <c r="F33" s="78"/>
      <c r="G33" s="151">
        <v>0</v>
      </c>
      <c r="H33" s="154">
        <v>1503.3</v>
      </c>
      <c r="I33" s="151">
        <v>1503.3</v>
      </c>
      <c r="J33" s="154"/>
      <c r="K33" s="151">
        <v>1503.3</v>
      </c>
      <c r="L33" s="154"/>
      <c r="M33" s="151">
        <v>1503.3</v>
      </c>
      <c r="N33" s="154">
        <v>-1503.3</v>
      </c>
      <c r="O33" s="151">
        <v>0</v>
      </c>
      <c r="P33" s="55"/>
      <c r="Q33" s="151">
        <v>0</v>
      </c>
      <c r="R33" s="154"/>
      <c r="S33" s="151">
        <v>0</v>
      </c>
      <c r="T33" s="154"/>
      <c r="U33" s="151">
        <v>0</v>
      </c>
    </row>
    <row r="34" spans="1:21" ht="14.25" customHeight="1">
      <c r="A34" s="90"/>
      <c r="B34" s="101"/>
      <c r="C34" s="91">
        <v>6351</v>
      </c>
      <c r="D34" s="39"/>
      <c r="E34" s="33" t="s">
        <v>13</v>
      </c>
      <c r="F34" s="74"/>
      <c r="G34" s="133">
        <v>3300</v>
      </c>
      <c r="H34" s="53"/>
      <c r="I34" s="133">
        <v>3300</v>
      </c>
      <c r="J34" s="53"/>
      <c r="K34" s="133">
        <v>3300</v>
      </c>
      <c r="L34" s="53"/>
      <c r="M34" s="133">
        <v>3300</v>
      </c>
      <c r="N34" s="249">
        <v>900</v>
      </c>
      <c r="O34" s="133">
        <v>4200</v>
      </c>
      <c r="P34" s="53"/>
      <c r="Q34" s="133">
        <v>4200</v>
      </c>
      <c r="R34" s="53"/>
      <c r="S34" s="133">
        <v>4200</v>
      </c>
      <c r="T34" s="53"/>
      <c r="U34" s="133">
        <v>4200</v>
      </c>
    </row>
    <row r="35" spans="1:21" ht="14.25" customHeight="1" thickBot="1">
      <c r="A35" s="84"/>
      <c r="B35" s="85"/>
      <c r="C35" s="187">
        <v>6130</v>
      </c>
      <c r="D35" s="70"/>
      <c r="E35" s="188" t="s">
        <v>64</v>
      </c>
      <c r="F35" s="88"/>
      <c r="G35" s="203">
        <v>0</v>
      </c>
      <c r="H35" s="203">
        <v>31.1</v>
      </c>
      <c r="I35" s="203">
        <v>31.1</v>
      </c>
      <c r="J35" s="203"/>
      <c r="K35" s="203">
        <v>31.1</v>
      </c>
      <c r="L35" s="203"/>
      <c r="M35" s="203">
        <v>31.1</v>
      </c>
      <c r="N35" s="203"/>
      <c r="O35" s="203">
        <v>31.1</v>
      </c>
      <c r="P35" s="189"/>
      <c r="Q35" s="203">
        <v>31.1</v>
      </c>
      <c r="R35" s="189">
        <v>-31.1</v>
      </c>
      <c r="S35" s="203">
        <v>0</v>
      </c>
      <c r="T35" s="189"/>
      <c r="U35" s="262">
        <v>0</v>
      </c>
    </row>
    <row r="36" spans="1:21" ht="14.25" customHeight="1">
      <c r="A36" s="97">
        <v>3</v>
      </c>
      <c r="B36" s="98">
        <v>4357</v>
      </c>
      <c r="C36" s="98"/>
      <c r="D36" s="37"/>
      <c r="E36" s="99" t="s">
        <v>26</v>
      </c>
      <c r="F36" s="100"/>
      <c r="G36" s="129">
        <f>SUM(G42+G41)</f>
        <v>8793.8</v>
      </c>
      <c r="H36" s="57"/>
      <c r="I36" s="129">
        <f>SUM(I42+I41)</f>
        <v>23575.3</v>
      </c>
      <c r="J36" s="57"/>
      <c r="K36" s="129">
        <f>SUM(K42+K41)</f>
        <v>23575.3</v>
      </c>
      <c r="L36" s="57"/>
      <c r="M36" s="129">
        <f>SUM(M42+M41)</f>
        <v>23575.3</v>
      </c>
      <c r="N36" s="57"/>
      <c r="O36" s="129">
        <f>SUM(O42+O41)</f>
        <v>25325.3</v>
      </c>
      <c r="P36" s="57"/>
      <c r="Q36" s="129">
        <f>SUM(Q42+Q41)</f>
        <v>25325.3</v>
      </c>
      <c r="R36" s="57"/>
      <c r="S36" s="129">
        <f>SUM(S42+S41)</f>
        <v>25325.3</v>
      </c>
      <c r="T36" s="57"/>
      <c r="U36" s="263">
        <f>SUM(U42+U41)</f>
        <v>25325.3</v>
      </c>
    </row>
    <row r="37" spans="1:21" ht="14.25" customHeight="1">
      <c r="A37" s="77"/>
      <c r="B37" s="67"/>
      <c r="C37" s="67">
        <v>6121</v>
      </c>
      <c r="D37" s="39" t="s">
        <v>27</v>
      </c>
      <c r="E37" s="115" t="s">
        <v>45</v>
      </c>
      <c r="F37" s="78"/>
      <c r="G37" s="79">
        <v>3693.8</v>
      </c>
      <c r="H37" s="56">
        <v>10336.1</v>
      </c>
      <c r="I37" s="79">
        <v>14029.9</v>
      </c>
      <c r="J37" s="56"/>
      <c r="K37" s="79">
        <v>14029.9</v>
      </c>
      <c r="L37" s="56"/>
      <c r="M37" s="79">
        <v>14029.9</v>
      </c>
      <c r="N37" s="56"/>
      <c r="O37" s="79">
        <v>14029.9</v>
      </c>
      <c r="P37" s="56"/>
      <c r="Q37" s="79">
        <v>14029.9</v>
      </c>
      <c r="R37" s="56"/>
      <c r="S37" s="79">
        <v>14029.9</v>
      </c>
      <c r="T37" s="56"/>
      <c r="U37" s="138">
        <v>14029.9</v>
      </c>
    </row>
    <row r="38" spans="1:21" ht="14.25" customHeight="1">
      <c r="A38" s="90"/>
      <c r="B38" s="101"/>
      <c r="C38" s="67">
        <v>5137</v>
      </c>
      <c r="D38" s="39" t="s">
        <v>27</v>
      </c>
      <c r="E38" s="115" t="s">
        <v>45</v>
      </c>
      <c r="F38" s="78"/>
      <c r="G38" s="79">
        <v>100</v>
      </c>
      <c r="H38" s="56">
        <v>4424</v>
      </c>
      <c r="I38" s="79">
        <v>4524</v>
      </c>
      <c r="J38" s="56"/>
      <c r="K38" s="79">
        <v>4524</v>
      </c>
      <c r="L38" s="56"/>
      <c r="M38" s="79">
        <v>4524</v>
      </c>
      <c r="N38" s="56"/>
      <c r="O38" s="79">
        <v>4524</v>
      </c>
      <c r="P38" s="56"/>
      <c r="Q38" s="79">
        <v>4524</v>
      </c>
      <c r="R38" s="56"/>
      <c r="S38" s="79">
        <v>4524</v>
      </c>
      <c r="T38" s="56"/>
      <c r="U38" s="138">
        <v>4524</v>
      </c>
    </row>
    <row r="39" spans="1:21" ht="14.25" customHeight="1">
      <c r="A39" s="90"/>
      <c r="B39" s="101"/>
      <c r="C39" s="67">
        <v>6121</v>
      </c>
      <c r="D39" s="39" t="s">
        <v>78</v>
      </c>
      <c r="E39" s="115" t="s">
        <v>79</v>
      </c>
      <c r="F39" s="78"/>
      <c r="G39" s="79">
        <v>5000</v>
      </c>
      <c r="H39" s="56">
        <v>21.4</v>
      </c>
      <c r="I39" s="79">
        <v>5021.4</v>
      </c>
      <c r="J39" s="56"/>
      <c r="K39" s="79">
        <v>5021.4</v>
      </c>
      <c r="L39" s="56">
        <v>-5000</v>
      </c>
      <c r="M39" s="79">
        <v>21.4</v>
      </c>
      <c r="N39" s="56"/>
      <c r="O39" s="79">
        <v>21.4</v>
      </c>
      <c r="P39" s="56"/>
      <c r="Q39" s="79">
        <v>21.4</v>
      </c>
      <c r="R39" s="56"/>
      <c r="S39" s="79">
        <v>21.4</v>
      </c>
      <c r="T39" s="56"/>
      <c r="U39" s="138">
        <v>21.4</v>
      </c>
    </row>
    <row r="40" spans="1:21" ht="14.25" customHeight="1">
      <c r="A40" s="90"/>
      <c r="B40" s="101"/>
      <c r="C40" s="67">
        <v>6121</v>
      </c>
      <c r="D40" s="39" t="s">
        <v>95</v>
      </c>
      <c r="E40" s="115" t="s">
        <v>94</v>
      </c>
      <c r="F40" s="78"/>
      <c r="G40" s="79">
        <v>0</v>
      </c>
      <c r="H40" s="56"/>
      <c r="I40" s="79">
        <v>0</v>
      </c>
      <c r="J40" s="56"/>
      <c r="K40" s="79">
        <v>0</v>
      </c>
      <c r="L40" s="56">
        <v>5000</v>
      </c>
      <c r="M40" s="79">
        <v>5000</v>
      </c>
      <c r="N40" s="56">
        <v>1750</v>
      </c>
      <c r="O40" s="79">
        <v>6750</v>
      </c>
      <c r="P40" s="56"/>
      <c r="Q40" s="79">
        <v>6750</v>
      </c>
      <c r="R40" s="56"/>
      <c r="S40" s="79">
        <v>6750</v>
      </c>
      <c r="T40" s="56"/>
      <c r="U40" s="138">
        <v>6750</v>
      </c>
    </row>
    <row r="41" spans="1:21" ht="14.25" customHeight="1">
      <c r="A41" s="90"/>
      <c r="B41" s="101"/>
      <c r="C41" s="94">
        <v>6121</v>
      </c>
      <c r="D41" s="36"/>
      <c r="E41" s="36" t="s">
        <v>63</v>
      </c>
      <c r="F41" s="78"/>
      <c r="G41" s="108">
        <v>8693.8</v>
      </c>
      <c r="H41" s="149">
        <v>10357.5</v>
      </c>
      <c r="I41" s="108">
        <v>19051.3</v>
      </c>
      <c r="J41" s="149"/>
      <c r="K41" s="108">
        <v>19051.3</v>
      </c>
      <c r="L41" s="149"/>
      <c r="M41" s="108">
        <v>19051.3</v>
      </c>
      <c r="N41" s="149">
        <v>1750</v>
      </c>
      <c r="O41" s="108">
        <v>20801.3</v>
      </c>
      <c r="P41" s="71"/>
      <c r="Q41" s="108">
        <v>20801.3</v>
      </c>
      <c r="R41" s="71"/>
      <c r="S41" s="108">
        <v>20801.3</v>
      </c>
      <c r="T41" s="71"/>
      <c r="U41" s="151">
        <v>20801.3</v>
      </c>
    </row>
    <row r="42" spans="1:21" ht="14.25" customHeight="1" thickBot="1">
      <c r="A42" s="80"/>
      <c r="B42" s="81"/>
      <c r="C42" s="82">
        <v>5137</v>
      </c>
      <c r="D42" s="32"/>
      <c r="E42" s="32" t="s">
        <v>72</v>
      </c>
      <c r="F42" s="83"/>
      <c r="G42" s="132">
        <v>100</v>
      </c>
      <c r="H42" s="152">
        <v>4424</v>
      </c>
      <c r="I42" s="132">
        <v>4524</v>
      </c>
      <c r="J42" s="8"/>
      <c r="K42" s="132">
        <v>4524</v>
      </c>
      <c r="L42" s="8"/>
      <c r="M42" s="132">
        <v>4524</v>
      </c>
      <c r="N42" s="8"/>
      <c r="O42" s="132">
        <v>4524</v>
      </c>
      <c r="P42" s="8"/>
      <c r="Q42" s="132">
        <v>4524</v>
      </c>
      <c r="R42" s="8"/>
      <c r="S42" s="132">
        <v>4524</v>
      </c>
      <c r="T42" s="8"/>
      <c r="U42" s="132">
        <v>4524</v>
      </c>
    </row>
    <row r="43" spans="1:21" ht="14.25" customHeight="1">
      <c r="A43" s="84">
        <v>5</v>
      </c>
      <c r="B43" s="86">
        <v>4357</v>
      </c>
      <c r="C43" s="86"/>
      <c r="D43" s="37"/>
      <c r="E43" s="87" t="s">
        <v>106</v>
      </c>
      <c r="F43" s="74"/>
      <c r="G43" s="127">
        <v>0</v>
      </c>
      <c r="H43" s="57"/>
      <c r="I43" s="127">
        <v>0</v>
      </c>
      <c r="J43" s="57"/>
      <c r="K43" s="127">
        <v>0</v>
      </c>
      <c r="L43" s="57"/>
      <c r="M43" s="127">
        <v>0</v>
      </c>
      <c r="N43" s="57"/>
      <c r="O43" s="127">
        <f>O47+O48</f>
        <v>1800</v>
      </c>
      <c r="P43" s="57"/>
      <c r="Q43" s="127">
        <f>Q47+Q48</f>
        <v>1800</v>
      </c>
      <c r="R43" s="57"/>
      <c r="S43" s="127">
        <f>S47+S48</f>
        <v>1800</v>
      </c>
      <c r="T43" s="57"/>
      <c r="U43" s="264">
        <f>U47+U48</f>
        <v>1800</v>
      </c>
    </row>
    <row r="44" spans="1:21" ht="14.25" customHeight="1">
      <c r="A44" s="72"/>
      <c r="B44" s="73"/>
      <c r="C44" s="67">
        <v>6351</v>
      </c>
      <c r="D44" s="39" t="s">
        <v>107</v>
      </c>
      <c r="E44" s="34" t="s">
        <v>108</v>
      </c>
      <c r="F44" s="74"/>
      <c r="G44" s="75">
        <v>0</v>
      </c>
      <c r="H44" s="55"/>
      <c r="I44" s="75">
        <v>0</v>
      </c>
      <c r="J44" s="55"/>
      <c r="K44" s="75">
        <v>0</v>
      </c>
      <c r="L44" s="55"/>
      <c r="M44" s="75">
        <v>0</v>
      </c>
      <c r="N44" s="55">
        <v>600</v>
      </c>
      <c r="O44" s="75">
        <v>600</v>
      </c>
      <c r="P44" s="55"/>
      <c r="Q44" s="75">
        <v>600</v>
      </c>
      <c r="R44" s="55"/>
      <c r="S44" s="75">
        <v>600</v>
      </c>
      <c r="T44" s="55"/>
      <c r="U44" s="198">
        <v>600</v>
      </c>
    </row>
    <row r="45" spans="1:21" ht="14.25" customHeight="1">
      <c r="A45" s="72"/>
      <c r="B45" s="73"/>
      <c r="C45" s="67">
        <v>6351</v>
      </c>
      <c r="D45" s="39" t="s">
        <v>109</v>
      </c>
      <c r="E45" s="34" t="s">
        <v>110</v>
      </c>
      <c r="F45" s="74"/>
      <c r="G45" s="75">
        <v>0</v>
      </c>
      <c r="H45" s="53"/>
      <c r="I45" s="75">
        <v>0</v>
      </c>
      <c r="J45" s="53"/>
      <c r="K45" s="75">
        <v>0</v>
      </c>
      <c r="L45" s="53"/>
      <c r="M45" s="75">
        <v>0</v>
      </c>
      <c r="N45" s="53">
        <v>1000</v>
      </c>
      <c r="O45" s="75">
        <v>1000</v>
      </c>
      <c r="P45" s="58"/>
      <c r="Q45" s="75">
        <v>1000</v>
      </c>
      <c r="R45" s="58"/>
      <c r="S45" s="75">
        <v>1000</v>
      </c>
      <c r="T45" s="58"/>
      <c r="U45" s="198">
        <v>1000</v>
      </c>
    </row>
    <row r="46" spans="1:21" ht="14.25" customHeight="1">
      <c r="A46" s="72"/>
      <c r="B46" s="73"/>
      <c r="C46" s="67">
        <v>5331</v>
      </c>
      <c r="D46" s="39" t="s">
        <v>109</v>
      </c>
      <c r="E46" s="34" t="s">
        <v>110</v>
      </c>
      <c r="F46" s="74"/>
      <c r="G46" s="75">
        <v>0</v>
      </c>
      <c r="H46" s="53"/>
      <c r="I46" s="75">
        <v>0</v>
      </c>
      <c r="J46" s="53"/>
      <c r="K46" s="75">
        <v>0</v>
      </c>
      <c r="L46" s="53"/>
      <c r="M46" s="75">
        <v>0</v>
      </c>
      <c r="N46" s="53">
        <v>200</v>
      </c>
      <c r="O46" s="75">
        <v>200</v>
      </c>
      <c r="P46" s="58"/>
      <c r="Q46" s="75">
        <v>200</v>
      </c>
      <c r="R46" s="58"/>
      <c r="S46" s="75">
        <v>200</v>
      </c>
      <c r="T46" s="58"/>
      <c r="U46" s="198">
        <v>200</v>
      </c>
    </row>
    <row r="47" spans="1:21" ht="14.25" customHeight="1">
      <c r="A47" s="72"/>
      <c r="B47" s="73"/>
      <c r="C47" s="94">
        <v>6351</v>
      </c>
      <c r="D47" s="31"/>
      <c r="E47" s="36" t="s">
        <v>13</v>
      </c>
      <c r="F47" s="78"/>
      <c r="G47" s="108">
        <v>0</v>
      </c>
      <c r="H47" s="153"/>
      <c r="I47" s="108">
        <v>0</v>
      </c>
      <c r="J47" s="153"/>
      <c r="K47" s="108">
        <v>0</v>
      </c>
      <c r="L47" s="153"/>
      <c r="M47" s="108">
        <v>0</v>
      </c>
      <c r="N47" s="153">
        <v>1600</v>
      </c>
      <c r="O47" s="108">
        <v>1600</v>
      </c>
      <c r="P47" s="58"/>
      <c r="Q47" s="108">
        <v>1600</v>
      </c>
      <c r="R47" s="58"/>
      <c r="S47" s="108">
        <v>1600</v>
      </c>
      <c r="T47" s="58"/>
      <c r="U47" s="151">
        <v>1600</v>
      </c>
    </row>
    <row r="48" spans="1:21" ht="14.25" customHeight="1" thickBot="1">
      <c r="A48" s="80"/>
      <c r="B48" s="81"/>
      <c r="C48" s="82">
        <v>5331</v>
      </c>
      <c r="D48" s="32"/>
      <c r="E48" s="32" t="s">
        <v>20</v>
      </c>
      <c r="F48" s="83"/>
      <c r="G48" s="117">
        <v>0</v>
      </c>
      <c r="H48" s="53"/>
      <c r="I48" s="117">
        <v>0</v>
      </c>
      <c r="J48" s="53"/>
      <c r="K48" s="117">
        <v>0</v>
      </c>
      <c r="L48" s="53"/>
      <c r="M48" s="117">
        <v>0</v>
      </c>
      <c r="N48" s="152">
        <v>200</v>
      </c>
      <c r="O48" s="117">
        <v>200</v>
      </c>
      <c r="P48" s="54"/>
      <c r="Q48" s="117">
        <v>200</v>
      </c>
      <c r="R48" s="54"/>
      <c r="S48" s="117">
        <v>200</v>
      </c>
      <c r="T48" s="54"/>
      <c r="U48" s="132">
        <v>200</v>
      </c>
    </row>
    <row r="49" spans="1:21" ht="14.25" customHeight="1">
      <c r="A49" s="90">
        <v>7</v>
      </c>
      <c r="B49" s="91">
        <v>4357</v>
      </c>
      <c r="C49" s="91"/>
      <c r="D49" s="39"/>
      <c r="E49" s="99" t="s">
        <v>65</v>
      </c>
      <c r="F49" s="224"/>
      <c r="G49" s="127">
        <f>SUM(G53+G52)</f>
        <v>1800</v>
      </c>
      <c r="H49" s="53"/>
      <c r="I49" s="127">
        <f>SUM(I53+I52)</f>
        <v>1800</v>
      </c>
      <c r="J49" s="53"/>
      <c r="K49" s="127">
        <f>SUM(K53+K52)</f>
        <v>1800</v>
      </c>
      <c r="L49" s="53"/>
      <c r="M49" s="127">
        <f>SUM(M53+M52)</f>
        <v>1800</v>
      </c>
      <c r="N49" s="53"/>
      <c r="O49" s="127">
        <f>SUM(O53+O52)</f>
        <v>1800</v>
      </c>
      <c r="P49" s="53"/>
      <c r="Q49" s="127">
        <f>SUM(Q53+Q52)</f>
        <v>1800</v>
      </c>
      <c r="R49" s="53"/>
      <c r="S49" s="127">
        <f>SUM(S53+S52)</f>
        <v>1800</v>
      </c>
      <c r="T49" s="53"/>
      <c r="U49" s="264">
        <f>SUM(U53+U52)</f>
        <v>1800</v>
      </c>
    </row>
    <row r="50" spans="1:21" ht="14.25" customHeight="1">
      <c r="A50" s="77"/>
      <c r="B50" s="67"/>
      <c r="C50" s="67">
        <v>6351</v>
      </c>
      <c r="D50" s="31" t="s">
        <v>91</v>
      </c>
      <c r="E50" s="39" t="s">
        <v>66</v>
      </c>
      <c r="F50" s="79"/>
      <c r="G50" s="79">
        <v>700</v>
      </c>
      <c r="H50" s="55"/>
      <c r="I50" s="79">
        <v>700</v>
      </c>
      <c r="J50" s="55"/>
      <c r="K50" s="79">
        <v>700</v>
      </c>
      <c r="L50" s="55"/>
      <c r="M50" s="79">
        <v>700</v>
      </c>
      <c r="N50" s="55"/>
      <c r="O50" s="79">
        <v>700</v>
      </c>
      <c r="P50" s="55"/>
      <c r="Q50" s="79">
        <v>700</v>
      </c>
      <c r="R50" s="55"/>
      <c r="S50" s="79">
        <v>700</v>
      </c>
      <c r="T50" s="55"/>
      <c r="U50" s="138">
        <v>700</v>
      </c>
    </row>
    <row r="51" spans="1:21" ht="14.25" customHeight="1">
      <c r="A51" s="77"/>
      <c r="B51" s="67"/>
      <c r="C51" s="67">
        <v>5331</v>
      </c>
      <c r="D51" s="31" t="s">
        <v>92</v>
      </c>
      <c r="E51" s="31" t="s">
        <v>67</v>
      </c>
      <c r="F51" s="79"/>
      <c r="G51" s="79">
        <v>1100</v>
      </c>
      <c r="H51" s="55"/>
      <c r="I51" s="79">
        <v>1100</v>
      </c>
      <c r="J51" s="55"/>
      <c r="K51" s="79">
        <v>1100</v>
      </c>
      <c r="L51" s="55"/>
      <c r="M51" s="79">
        <v>1100</v>
      </c>
      <c r="N51" s="55"/>
      <c r="O51" s="79">
        <v>1100</v>
      </c>
      <c r="P51" s="55"/>
      <c r="Q51" s="79">
        <v>1100</v>
      </c>
      <c r="R51" s="55"/>
      <c r="S51" s="79">
        <v>1100</v>
      </c>
      <c r="T51" s="55"/>
      <c r="U51" s="138">
        <v>1100</v>
      </c>
    </row>
    <row r="52" spans="1:21" ht="14.25" customHeight="1">
      <c r="A52" s="90"/>
      <c r="B52" s="101"/>
      <c r="C52" s="86">
        <v>6351</v>
      </c>
      <c r="D52" s="70"/>
      <c r="E52" s="35" t="s">
        <v>13</v>
      </c>
      <c r="F52" s="88"/>
      <c r="G52" s="107">
        <v>700</v>
      </c>
      <c r="H52" s="58"/>
      <c r="I52" s="107">
        <v>700</v>
      </c>
      <c r="J52" s="58"/>
      <c r="K52" s="107">
        <v>700</v>
      </c>
      <c r="L52" s="58"/>
      <c r="M52" s="107">
        <v>700</v>
      </c>
      <c r="N52" s="58"/>
      <c r="O52" s="107">
        <v>700</v>
      </c>
      <c r="P52" s="58"/>
      <c r="Q52" s="107">
        <v>700</v>
      </c>
      <c r="R52" s="58"/>
      <c r="S52" s="107">
        <v>700</v>
      </c>
      <c r="T52" s="58"/>
      <c r="U52" s="265">
        <v>700</v>
      </c>
    </row>
    <row r="53" spans="1:21" ht="14.25" customHeight="1" thickBot="1">
      <c r="A53" s="80"/>
      <c r="B53" s="81"/>
      <c r="C53" s="82">
        <v>5331</v>
      </c>
      <c r="D53" s="32"/>
      <c r="E53" s="32" t="s">
        <v>20</v>
      </c>
      <c r="F53" s="83"/>
      <c r="G53" s="117">
        <v>1100</v>
      </c>
      <c r="H53" s="54"/>
      <c r="I53" s="117">
        <v>1100</v>
      </c>
      <c r="J53" s="54"/>
      <c r="K53" s="117">
        <v>1100</v>
      </c>
      <c r="L53" s="54"/>
      <c r="M53" s="117">
        <v>1100</v>
      </c>
      <c r="N53" s="54"/>
      <c r="O53" s="117">
        <v>1100</v>
      </c>
      <c r="P53" s="54"/>
      <c r="Q53" s="117">
        <v>1100</v>
      </c>
      <c r="R53" s="54"/>
      <c r="S53" s="117">
        <v>1100</v>
      </c>
      <c r="T53" s="54"/>
      <c r="U53" s="132">
        <v>1100</v>
      </c>
    </row>
    <row r="54" spans="1:21" ht="14.25" customHeight="1">
      <c r="A54" s="84">
        <v>9</v>
      </c>
      <c r="B54" s="86">
        <v>4357</v>
      </c>
      <c r="C54" s="86"/>
      <c r="D54" s="37"/>
      <c r="E54" s="87" t="s">
        <v>68</v>
      </c>
      <c r="F54" s="224"/>
      <c r="G54" s="127">
        <f>G58+G59</f>
        <v>900</v>
      </c>
      <c r="H54" s="57"/>
      <c r="I54" s="127">
        <f>I58+I59</f>
        <v>900</v>
      </c>
      <c r="J54" s="57"/>
      <c r="K54" s="127">
        <f>K58+K59</f>
        <v>700</v>
      </c>
      <c r="L54" s="57"/>
      <c r="M54" s="127">
        <f>M58+M59</f>
        <v>700</v>
      </c>
      <c r="N54" s="57"/>
      <c r="O54" s="127">
        <f>O58+O59</f>
        <v>2338</v>
      </c>
      <c r="P54" s="57"/>
      <c r="Q54" s="127">
        <f>Q58+Q59</f>
        <v>2338</v>
      </c>
      <c r="R54" s="57"/>
      <c r="S54" s="127">
        <f>S58+S59</f>
        <v>2338</v>
      </c>
      <c r="T54" s="57"/>
      <c r="U54" s="264">
        <f>U58+U59</f>
        <v>2338</v>
      </c>
    </row>
    <row r="55" spans="1:21" ht="14.25" customHeight="1">
      <c r="A55" s="72"/>
      <c r="B55" s="73"/>
      <c r="C55" s="67">
        <v>6351</v>
      </c>
      <c r="D55" s="39" t="s">
        <v>86</v>
      </c>
      <c r="E55" s="34" t="s">
        <v>69</v>
      </c>
      <c r="F55" s="75"/>
      <c r="G55" s="75">
        <v>600</v>
      </c>
      <c r="H55" s="55"/>
      <c r="I55" s="75">
        <v>600</v>
      </c>
      <c r="J55" s="55">
        <v>-200</v>
      </c>
      <c r="K55" s="75">
        <v>400</v>
      </c>
      <c r="L55" s="55"/>
      <c r="M55" s="75">
        <v>400</v>
      </c>
      <c r="N55" s="55">
        <v>600</v>
      </c>
      <c r="O55" s="75">
        <v>1000</v>
      </c>
      <c r="P55" s="55"/>
      <c r="Q55" s="75">
        <v>1000</v>
      </c>
      <c r="R55" s="55"/>
      <c r="S55" s="75">
        <v>1000</v>
      </c>
      <c r="T55" s="55"/>
      <c r="U55" s="198">
        <v>1000</v>
      </c>
    </row>
    <row r="56" spans="1:21" ht="14.25" customHeight="1">
      <c r="A56" s="77"/>
      <c r="B56" s="67"/>
      <c r="C56" s="67">
        <v>6351</v>
      </c>
      <c r="D56" s="31" t="s">
        <v>87</v>
      </c>
      <c r="E56" s="31" t="s">
        <v>70</v>
      </c>
      <c r="F56" s="79"/>
      <c r="G56" s="79">
        <v>300</v>
      </c>
      <c r="H56" s="55"/>
      <c r="I56" s="79">
        <v>300</v>
      </c>
      <c r="J56" s="55"/>
      <c r="K56" s="79">
        <v>300</v>
      </c>
      <c r="L56" s="55"/>
      <c r="M56" s="79">
        <v>300</v>
      </c>
      <c r="N56" s="55"/>
      <c r="O56" s="79">
        <v>300</v>
      </c>
      <c r="P56" s="55"/>
      <c r="Q56" s="79">
        <v>300</v>
      </c>
      <c r="R56" s="55"/>
      <c r="S56" s="79">
        <v>300</v>
      </c>
      <c r="T56" s="55"/>
      <c r="U56" s="138">
        <v>300</v>
      </c>
    </row>
    <row r="57" spans="1:21" ht="14.25" customHeight="1">
      <c r="A57" s="77"/>
      <c r="B57" s="67"/>
      <c r="C57" s="101">
        <v>6351</v>
      </c>
      <c r="D57" s="39" t="s">
        <v>111</v>
      </c>
      <c r="E57" s="39" t="s">
        <v>112</v>
      </c>
      <c r="F57" s="75"/>
      <c r="G57" s="75">
        <v>0</v>
      </c>
      <c r="H57" s="53"/>
      <c r="I57" s="75">
        <v>0</v>
      </c>
      <c r="J57" s="53"/>
      <c r="K57" s="75">
        <v>0</v>
      </c>
      <c r="L57" s="53"/>
      <c r="M57" s="75">
        <v>0</v>
      </c>
      <c r="N57" s="53">
        <v>1038</v>
      </c>
      <c r="O57" s="75">
        <v>1038</v>
      </c>
      <c r="P57" s="55"/>
      <c r="Q57" s="75">
        <v>1038</v>
      </c>
      <c r="R57" s="55"/>
      <c r="S57" s="75">
        <v>1038</v>
      </c>
      <c r="T57" s="55"/>
      <c r="U57" s="198">
        <v>1038</v>
      </c>
    </row>
    <row r="58" spans="1:21" ht="14.25" customHeight="1">
      <c r="A58" s="84"/>
      <c r="B58" s="85"/>
      <c r="C58" s="91">
        <v>6351</v>
      </c>
      <c r="D58" s="39"/>
      <c r="E58" s="33" t="s">
        <v>13</v>
      </c>
      <c r="F58" s="74"/>
      <c r="G58" s="182">
        <v>900</v>
      </c>
      <c r="H58" s="153"/>
      <c r="I58" s="182">
        <v>900</v>
      </c>
      <c r="J58" s="153">
        <v>-200</v>
      </c>
      <c r="K58" s="182">
        <v>700</v>
      </c>
      <c r="L58" s="153"/>
      <c r="M58" s="182">
        <v>700</v>
      </c>
      <c r="N58" s="153">
        <v>1638</v>
      </c>
      <c r="O58" s="182">
        <v>2338</v>
      </c>
      <c r="P58" s="58"/>
      <c r="Q58" s="182">
        <v>2338</v>
      </c>
      <c r="R58" s="58"/>
      <c r="S58" s="182">
        <v>2338</v>
      </c>
      <c r="T58" s="58"/>
      <c r="U58" s="133">
        <v>2338</v>
      </c>
    </row>
    <row r="59" spans="1:21" ht="14.25" customHeight="1" thickBot="1">
      <c r="A59" s="80"/>
      <c r="B59" s="81"/>
      <c r="C59" s="82">
        <v>5331</v>
      </c>
      <c r="D59" s="32"/>
      <c r="E59" s="32" t="s">
        <v>20</v>
      </c>
      <c r="F59" s="83"/>
      <c r="G59" s="117">
        <v>0</v>
      </c>
      <c r="H59" s="53"/>
      <c r="I59" s="117">
        <v>0</v>
      </c>
      <c r="J59" s="53"/>
      <c r="K59" s="117">
        <v>0</v>
      </c>
      <c r="L59" s="53"/>
      <c r="M59" s="117">
        <v>0</v>
      </c>
      <c r="N59" s="53"/>
      <c r="O59" s="117">
        <v>0</v>
      </c>
      <c r="P59" s="54"/>
      <c r="Q59" s="117">
        <v>0</v>
      </c>
      <c r="R59" s="54"/>
      <c r="S59" s="117">
        <v>0</v>
      </c>
      <c r="T59" s="54"/>
      <c r="U59" s="132">
        <v>0</v>
      </c>
    </row>
    <row r="60" spans="1:21" ht="14.25" customHeight="1">
      <c r="A60" s="84">
        <v>10</v>
      </c>
      <c r="B60" s="86">
        <v>4357</v>
      </c>
      <c r="C60" s="86"/>
      <c r="D60" s="37"/>
      <c r="E60" s="87" t="s">
        <v>46</v>
      </c>
      <c r="F60" s="74"/>
      <c r="G60" s="127">
        <f>SUM(G67+G66)</f>
        <v>500</v>
      </c>
      <c r="H60" s="57"/>
      <c r="I60" s="127">
        <f>SUM(I67+I66)</f>
        <v>500</v>
      </c>
      <c r="J60" s="57"/>
      <c r="K60" s="127">
        <f>SUM(K67+K66)</f>
        <v>500</v>
      </c>
      <c r="L60" s="57"/>
      <c r="M60" s="127">
        <f>SUM(M67+M66)</f>
        <v>500</v>
      </c>
      <c r="N60" s="57"/>
      <c r="O60" s="127">
        <f>SUM(O67+O66)</f>
        <v>1500</v>
      </c>
      <c r="P60" s="57"/>
      <c r="Q60" s="127">
        <f>SUM(Q67+Q66)</f>
        <v>1500</v>
      </c>
      <c r="R60" s="57"/>
      <c r="S60" s="127">
        <f>SUM(S67+S66)</f>
        <v>1500</v>
      </c>
      <c r="T60" s="57"/>
      <c r="U60" s="264">
        <f>SUM(U67+U66)</f>
        <v>1500</v>
      </c>
    </row>
    <row r="61" spans="1:21" ht="14.25" customHeight="1">
      <c r="A61" s="72"/>
      <c r="B61" s="73"/>
      <c r="C61" s="67">
        <v>6351</v>
      </c>
      <c r="D61" s="39" t="s">
        <v>90</v>
      </c>
      <c r="E61" s="34" t="s">
        <v>73</v>
      </c>
      <c r="F61" s="74"/>
      <c r="G61" s="75">
        <v>500</v>
      </c>
      <c r="H61" s="55"/>
      <c r="I61" s="75">
        <v>500</v>
      </c>
      <c r="J61" s="55"/>
      <c r="K61" s="75">
        <v>500</v>
      </c>
      <c r="L61" s="55"/>
      <c r="M61" s="75">
        <v>500</v>
      </c>
      <c r="N61" s="55"/>
      <c r="O61" s="75">
        <v>500</v>
      </c>
      <c r="P61" s="55"/>
      <c r="Q61" s="75">
        <v>500</v>
      </c>
      <c r="R61" s="55"/>
      <c r="S61" s="75">
        <v>500</v>
      </c>
      <c r="T61" s="55">
        <v>-433</v>
      </c>
      <c r="U61" s="198">
        <v>67</v>
      </c>
    </row>
    <row r="62" spans="1:21" ht="14.25" customHeight="1">
      <c r="A62" s="72"/>
      <c r="B62" s="73"/>
      <c r="C62" s="67">
        <v>6351</v>
      </c>
      <c r="D62" s="39" t="s">
        <v>113</v>
      </c>
      <c r="E62" s="34" t="s">
        <v>114</v>
      </c>
      <c r="F62" s="74"/>
      <c r="G62" s="75">
        <v>0</v>
      </c>
      <c r="H62" s="53"/>
      <c r="I62" s="75">
        <v>0</v>
      </c>
      <c r="J62" s="53"/>
      <c r="K62" s="75">
        <v>0</v>
      </c>
      <c r="L62" s="53"/>
      <c r="M62" s="75">
        <v>0</v>
      </c>
      <c r="N62" s="53">
        <v>250</v>
      </c>
      <c r="O62" s="75">
        <v>250</v>
      </c>
      <c r="P62" s="55"/>
      <c r="Q62" s="75">
        <v>250</v>
      </c>
      <c r="R62" s="55"/>
      <c r="S62" s="75">
        <v>250</v>
      </c>
      <c r="T62" s="55">
        <v>236</v>
      </c>
      <c r="U62" s="198">
        <v>486</v>
      </c>
    </row>
    <row r="63" spans="1:21" ht="14.25" customHeight="1">
      <c r="A63" s="72"/>
      <c r="B63" s="73"/>
      <c r="C63" s="67">
        <v>6351</v>
      </c>
      <c r="D63" s="39" t="s">
        <v>115</v>
      </c>
      <c r="E63" s="34" t="s">
        <v>116</v>
      </c>
      <c r="F63" s="74"/>
      <c r="G63" s="75">
        <v>0</v>
      </c>
      <c r="H63" s="53"/>
      <c r="I63" s="75">
        <v>0</v>
      </c>
      <c r="J63" s="53"/>
      <c r="K63" s="75">
        <v>0</v>
      </c>
      <c r="L63" s="53"/>
      <c r="M63" s="75">
        <v>0</v>
      </c>
      <c r="N63" s="53">
        <v>450</v>
      </c>
      <c r="O63" s="75">
        <v>450</v>
      </c>
      <c r="P63" s="53"/>
      <c r="Q63" s="75">
        <v>450</v>
      </c>
      <c r="R63" s="53"/>
      <c r="S63" s="75">
        <v>450</v>
      </c>
      <c r="T63" s="53">
        <v>-450</v>
      </c>
      <c r="U63" s="198">
        <v>0</v>
      </c>
    </row>
    <row r="64" spans="1:21" ht="14.25" customHeight="1">
      <c r="A64" s="72"/>
      <c r="B64" s="73"/>
      <c r="C64" s="67">
        <v>6351</v>
      </c>
      <c r="D64" s="39" t="s">
        <v>117</v>
      </c>
      <c r="E64" s="34" t="s">
        <v>118</v>
      </c>
      <c r="F64" s="74"/>
      <c r="G64" s="75">
        <v>0</v>
      </c>
      <c r="H64" s="53"/>
      <c r="I64" s="75">
        <v>0</v>
      </c>
      <c r="J64" s="53"/>
      <c r="K64" s="75">
        <v>0</v>
      </c>
      <c r="L64" s="53"/>
      <c r="M64" s="75">
        <v>0</v>
      </c>
      <c r="N64" s="53">
        <v>100</v>
      </c>
      <c r="O64" s="75">
        <v>100</v>
      </c>
      <c r="P64" s="55"/>
      <c r="Q64" s="75">
        <v>100</v>
      </c>
      <c r="R64" s="55"/>
      <c r="S64" s="75">
        <v>100</v>
      </c>
      <c r="T64" s="55">
        <v>260</v>
      </c>
      <c r="U64" s="198">
        <v>360</v>
      </c>
    </row>
    <row r="65" spans="1:21" ht="14.25" customHeight="1">
      <c r="A65" s="72"/>
      <c r="B65" s="73"/>
      <c r="C65" s="67">
        <v>5331</v>
      </c>
      <c r="D65" s="39" t="s">
        <v>119</v>
      </c>
      <c r="E65" s="34" t="s">
        <v>120</v>
      </c>
      <c r="F65" s="74"/>
      <c r="G65" s="75">
        <v>0</v>
      </c>
      <c r="H65" s="53"/>
      <c r="I65" s="75">
        <v>0</v>
      </c>
      <c r="J65" s="53"/>
      <c r="K65" s="75">
        <v>0</v>
      </c>
      <c r="L65" s="53"/>
      <c r="M65" s="75">
        <v>0</v>
      </c>
      <c r="N65" s="53">
        <v>200</v>
      </c>
      <c r="O65" s="75">
        <v>200</v>
      </c>
      <c r="P65" s="55"/>
      <c r="Q65" s="75">
        <v>200</v>
      </c>
      <c r="R65" s="55"/>
      <c r="S65" s="75">
        <v>200</v>
      </c>
      <c r="T65" s="55">
        <v>387</v>
      </c>
      <c r="U65" s="198">
        <v>587</v>
      </c>
    </row>
    <row r="66" spans="1:21" ht="14.25" customHeight="1">
      <c r="A66" s="72"/>
      <c r="B66" s="73"/>
      <c r="C66" s="94">
        <v>6351</v>
      </c>
      <c r="D66" s="31"/>
      <c r="E66" s="36" t="s">
        <v>13</v>
      </c>
      <c r="F66" s="78"/>
      <c r="G66" s="108">
        <v>500</v>
      </c>
      <c r="H66" s="153"/>
      <c r="I66" s="108">
        <v>500</v>
      </c>
      <c r="J66" s="153"/>
      <c r="K66" s="108">
        <v>500</v>
      </c>
      <c r="L66" s="153"/>
      <c r="M66" s="108">
        <v>500</v>
      </c>
      <c r="N66" s="153">
        <v>800</v>
      </c>
      <c r="O66" s="108">
        <v>1300</v>
      </c>
      <c r="P66" s="58"/>
      <c r="Q66" s="108">
        <v>1300</v>
      </c>
      <c r="R66" s="58"/>
      <c r="S66" s="108">
        <v>1300</v>
      </c>
      <c r="T66" s="260">
        <v>-387</v>
      </c>
      <c r="U66" s="151">
        <v>913</v>
      </c>
    </row>
    <row r="67" spans="1:21" ht="14.25" customHeight="1" thickBot="1">
      <c r="A67" s="80"/>
      <c r="B67" s="81"/>
      <c r="C67" s="82">
        <v>5331</v>
      </c>
      <c r="D67" s="32"/>
      <c r="E67" s="32" t="s">
        <v>20</v>
      </c>
      <c r="F67" s="83"/>
      <c r="G67" s="117">
        <v>0</v>
      </c>
      <c r="H67" s="53"/>
      <c r="I67" s="117">
        <v>0</v>
      </c>
      <c r="J67" s="53"/>
      <c r="K67" s="117">
        <v>0</v>
      </c>
      <c r="L67" s="53"/>
      <c r="M67" s="117">
        <v>0</v>
      </c>
      <c r="N67" s="152">
        <v>200</v>
      </c>
      <c r="O67" s="117">
        <v>200</v>
      </c>
      <c r="P67" s="54"/>
      <c r="Q67" s="117">
        <v>200</v>
      </c>
      <c r="R67" s="54"/>
      <c r="S67" s="117">
        <v>200</v>
      </c>
      <c r="T67" s="152">
        <v>387</v>
      </c>
      <c r="U67" s="132">
        <v>587</v>
      </c>
    </row>
    <row r="68" spans="1:21" ht="14.25" customHeight="1">
      <c r="A68" s="84">
        <v>11</v>
      </c>
      <c r="B68" s="86">
        <v>4357</v>
      </c>
      <c r="C68" s="86"/>
      <c r="D68" s="37"/>
      <c r="E68" s="87" t="s">
        <v>47</v>
      </c>
      <c r="F68" s="224">
        <v>20955.8</v>
      </c>
      <c r="G68" s="127">
        <v>0</v>
      </c>
      <c r="H68" s="57"/>
      <c r="I68" s="127">
        <f>SUM(I72+I71)</f>
        <v>20955.8</v>
      </c>
      <c r="J68" s="57"/>
      <c r="K68" s="127">
        <f>SUM(K72+K71)</f>
        <v>21155.8</v>
      </c>
      <c r="L68" s="57"/>
      <c r="M68" s="127">
        <f>SUM(M72+M71)</f>
        <v>21155.8</v>
      </c>
      <c r="N68" s="57"/>
      <c r="O68" s="127">
        <f>SUM(O72+O71)</f>
        <v>24030.6</v>
      </c>
      <c r="P68" s="57"/>
      <c r="Q68" s="127">
        <f>SUM(Q72+Q71)</f>
        <v>24030.6</v>
      </c>
      <c r="R68" s="57"/>
      <c r="S68" s="127">
        <f>SUM(S72+S71)</f>
        <v>24030.6</v>
      </c>
      <c r="T68" s="57"/>
      <c r="U68" s="264">
        <f>SUM(U72+U71)</f>
        <v>24030.6</v>
      </c>
    </row>
    <row r="69" spans="1:21" ht="14.25" customHeight="1">
      <c r="A69" s="72"/>
      <c r="B69" s="73"/>
      <c r="C69" s="67">
        <v>6121</v>
      </c>
      <c r="D69" s="39" t="s">
        <v>53</v>
      </c>
      <c r="E69" s="34" t="s">
        <v>85</v>
      </c>
      <c r="F69" s="75">
        <v>20955.8</v>
      </c>
      <c r="G69" s="75">
        <v>0</v>
      </c>
      <c r="H69" s="55">
        <v>20955.8</v>
      </c>
      <c r="I69" s="75">
        <v>20955.8</v>
      </c>
      <c r="J69" s="55">
        <v>200</v>
      </c>
      <c r="K69" s="75">
        <v>21155.8</v>
      </c>
      <c r="L69" s="55"/>
      <c r="M69" s="75">
        <v>21155.8</v>
      </c>
      <c r="N69" s="55">
        <v>500</v>
      </c>
      <c r="O69" s="75">
        <v>21655.8</v>
      </c>
      <c r="P69" s="55"/>
      <c r="Q69" s="75">
        <v>21655.8</v>
      </c>
      <c r="R69" s="55"/>
      <c r="S69" s="75">
        <v>21655.8</v>
      </c>
      <c r="T69" s="55">
        <v>1000</v>
      </c>
      <c r="U69" s="198">
        <v>22655.8</v>
      </c>
    </row>
    <row r="70" spans="1:21" ht="14.25" customHeight="1">
      <c r="A70" s="72"/>
      <c r="B70" s="73"/>
      <c r="C70" s="67">
        <v>5137</v>
      </c>
      <c r="D70" s="39" t="s">
        <v>53</v>
      </c>
      <c r="E70" s="34" t="s">
        <v>85</v>
      </c>
      <c r="F70" s="75"/>
      <c r="G70" s="75">
        <v>0</v>
      </c>
      <c r="H70" s="53"/>
      <c r="I70" s="75">
        <v>0</v>
      </c>
      <c r="J70" s="53"/>
      <c r="K70" s="75">
        <v>0</v>
      </c>
      <c r="L70" s="53"/>
      <c r="M70" s="75">
        <v>0</v>
      </c>
      <c r="N70" s="53">
        <v>2374.8</v>
      </c>
      <c r="O70" s="75">
        <v>2374.8</v>
      </c>
      <c r="P70" s="53"/>
      <c r="Q70" s="75">
        <v>2374.8</v>
      </c>
      <c r="R70" s="53"/>
      <c r="S70" s="75">
        <v>2374.8</v>
      </c>
      <c r="T70" s="53">
        <v>-1000</v>
      </c>
      <c r="U70" s="198">
        <v>1374.8</v>
      </c>
    </row>
    <row r="71" spans="1:21" ht="14.25" customHeight="1">
      <c r="A71" s="77"/>
      <c r="B71" s="67"/>
      <c r="C71" s="94">
        <v>6121</v>
      </c>
      <c r="D71" s="31"/>
      <c r="E71" s="36" t="s">
        <v>63</v>
      </c>
      <c r="F71" s="78"/>
      <c r="G71" s="108">
        <v>0</v>
      </c>
      <c r="H71" s="153">
        <v>20955.8</v>
      </c>
      <c r="I71" s="108">
        <v>20955.8</v>
      </c>
      <c r="J71" s="153">
        <v>200</v>
      </c>
      <c r="K71" s="108">
        <v>21155.8</v>
      </c>
      <c r="L71" s="153"/>
      <c r="M71" s="108">
        <v>21155.8</v>
      </c>
      <c r="N71" s="153">
        <v>500</v>
      </c>
      <c r="O71" s="108">
        <v>21655.8</v>
      </c>
      <c r="P71" s="53"/>
      <c r="Q71" s="108">
        <v>21655.8</v>
      </c>
      <c r="R71" s="53"/>
      <c r="S71" s="108">
        <v>21655.8</v>
      </c>
      <c r="T71" s="249">
        <v>1000</v>
      </c>
      <c r="U71" s="151">
        <v>22655.8</v>
      </c>
    </row>
    <row r="72" spans="1:21" ht="14.25" customHeight="1" thickBot="1">
      <c r="A72" s="80"/>
      <c r="B72" s="81"/>
      <c r="C72" s="82">
        <v>5137</v>
      </c>
      <c r="D72" s="32"/>
      <c r="E72" s="32" t="s">
        <v>72</v>
      </c>
      <c r="F72" s="83"/>
      <c r="G72" s="117">
        <v>0</v>
      </c>
      <c r="H72" s="53"/>
      <c r="I72" s="117">
        <v>0</v>
      </c>
      <c r="J72" s="53"/>
      <c r="K72" s="117">
        <v>0</v>
      </c>
      <c r="L72" s="53"/>
      <c r="M72" s="117">
        <v>0</v>
      </c>
      <c r="N72" s="152">
        <v>2374.8</v>
      </c>
      <c r="O72" s="117">
        <v>2374.8</v>
      </c>
      <c r="P72" s="54"/>
      <c r="Q72" s="117">
        <v>2374.8</v>
      </c>
      <c r="R72" s="54"/>
      <c r="S72" s="117">
        <v>2374.8</v>
      </c>
      <c r="T72" s="152">
        <v>-1000</v>
      </c>
      <c r="U72" s="132">
        <v>1374.8</v>
      </c>
    </row>
    <row r="73" spans="1:21" ht="14.25" customHeight="1">
      <c r="A73" s="97">
        <v>13</v>
      </c>
      <c r="B73" s="98">
        <v>4357</v>
      </c>
      <c r="C73" s="98"/>
      <c r="D73" s="37"/>
      <c r="E73" s="99" t="s">
        <v>49</v>
      </c>
      <c r="F73" s="100"/>
      <c r="G73" s="129">
        <f>SUM(G76+G75)</f>
        <v>0</v>
      </c>
      <c r="H73" s="57"/>
      <c r="I73" s="129">
        <f>SUM(I76+I75)</f>
        <v>6468</v>
      </c>
      <c r="J73" s="57"/>
      <c r="K73" s="129">
        <f>SUM(K76+K75)</f>
        <v>6468</v>
      </c>
      <c r="L73" s="57"/>
      <c r="M73" s="129">
        <f>SUM(M76+M75)</f>
        <v>6468</v>
      </c>
      <c r="N73" s="57"/>
      <c r="O73" s="129">
        <f>SUM(O76+O75)</f>
        <v>6468</v>
      </c>
      <c r="P73" s="57"/>
      <c r="Q73" s="129">
        <f>SUM(Q76+Q75)</f>
        <v>6468</v>
      </c>
      <c r="R73" s="57"/>
      <c r="S73" s="129">
        <f>SUM(S76+S75)</f>
        <v>6468</v>
      </c>
      <c r="T73" s="57"/>
      <c r="U73" s="263">
        <f>SUM(U76+U75)</f>
        <v>6468</v>
      </c>
    </row>
    <row r="74" spans="1:21" ht="14.25" customHeight="1">
      <c r="A74" s="72"/>
      <c r="B74" s="73"/>
      <c r="C74" s="67">
        <v>6121</v>
      </c>
      <c r="D74" s="39" t="s">
        <v>34</v>
      </c>
      <c r="E74" s="115" t="s">
        <v>71</v>
      </c>
      <c r="F74" s="78"/>
      <c r="G74" s="89">
        <v>0</v>
      </c>
      <c r="H74" s="53">
        <v>6468</v>
      </c>
      <c r="I74" s="89">
        <v>6468</v>
      </c>
      <c r="J74" s="53"/>
      <c r="K74" s="89">
        <v>6468</v>
      </c>
      <c r="L74" s="53"/>
      <c r="M74" s="89">
        <v>6468</v>
      </c>
      <c r="N74" s="53"/>
      <c r="O74" s="79">
        <v>6468</v>
      </c>
      <c r="P74" s="53"/>
      <c r="Q74" s="79">
        <v>6468</v>
      </c>
      <c r="R74" s="53"/>
      <c r="S74" s="79">
        <v>6468</v>
      </c>
      <c r="T74" s="53"/>
      <c r="U74" s="138">
        <v>6468</v>
      </c>
    </row>
    <row r="75" spans="1:21" ht="14.25" customHeight="1">
      <c r="A75" s="72"/>
      <c r="B75" s="73"/>
      <c r="C75" s="94">
        <v>6121</v>
      </c>
      <c r="D75" s="31"/>
      <c r="E75" s="36" t="s">
        <v>63</v>
      </c>
      <c r="F75" s="78"/>
      <c r="G75" s="108">
        <v>0</v>
      </c>
      <c r="H75" s="153">
        <v>6468</v>
      </c>
      <c r="I75" s="108">
        <v>6468</v>
      </c>
      <c r="J75" s="153"/>
      <c r="K75" s="108">
        <v>6468</v>
      </c>
      <c r="L75" s="153"/>
      <c r="M75" s="108">
        <v>6468</v>
      </c>
      <c r="N75" s="153"/>
      <c r="O75" s="108">
        <v>6468</v>
      </c>
      <c r="P75" s="53"/>
      <c r="Q75" s="108">
        <v>6468</v>
      </c>
      <c r="R75" s="53"/>
      <c r="S75" s="108">
        <v>6468</v>
      </c>
      <c r="T75" s="53"/>
      <c r="U75" s="151">
        <v>6468</v>
      </c>
    </row>
    <row r="76" spans="1:21" ht="14.25" customHeight="1" thickBot="1">
      <c r="A76" s="80"/>
      <c r="B76" s="81"/>
      <c r="C76" s="82">
        <v>5137</v>
      </c>
      <c r="D76" s="38"/>
      <c r="E76" s="32" t="s">
        <v>72</v>
      </c>
      <c r="F76" s="83"/>
      <c r="G76" s="117">
        <v>0</v>
      </c>
      <c r="H76" s="54"/>
      <c r="I76" s="117">
        <v>0</v>
      </c>
      <c r="J76" s="54"/>
      <c r="K76" s="117">
        <v>0</v>
      </c>
      <c r="L76" s="54"/>
      <c r="M76" s="117">
        <v>0</v>
      </c>
      <c r="N76" s="54"/>
      <c r="O76" s="117">
        <v>0</v>
      </c>
      <c r="P76" s="54"/>
      <c r="Q76" s="117">
        <v>0</v>
      </c>
      <c r="R76" s="54"/>
      <c r="S76" s="117">
        <v>0</v>
      </c>
      <c r="T76" s="54"/>
      <c r="U76" s="132">
        <v>0</v>
      </c>
    </row>
    <row r="77" spans="1:21" ht="14.25" customHeight="1">
      <c r="A77" s="90">
        <v>15</v>
      </c>
      <c r="B77" s="91">
        <v>4357</v>
      </c>
      <c r="C77" s="91"/>
      <c r="D77" s="33"/>
      <c r="E77" s="92" t="s">
        <v>24</v>
      </c>
      <c r="F77" s="39"/>
      <c r="G77" s="128">
        <f>SUM(G82+G81)</f>
        <v>0</v>
      </c>
      <c r="H77" s="53"/>
      <c r="I77" s="128">
        <f>SUM(I82+I81)</f>
        <v>1859.6</v>
      </c>
      <c r="J77" s="53"/>
      <c r="K77" s="128">
        <f>SUM(K82+K81)</f>
        <v>1859.6</v>
      </c>
      <c r="L77" s="53"/>
      <c r="M77" s="128">
        <f>SUM(M82+M81)</f>
        <v>1859.6</v>
      </c>
      <c r="N77" s="53"/>
      <c r="O77" s="128">
        <f>SUM(O82+O81)</f>
        <v>1859.6</v>
      </c>
      <c r="P77" s="53"/>
      <c r="Q77" s="128">
        <f>SUM(Q82+Q81)</f>
        <v>1859.6</v>
      </c>
      <c r="R77" s="53"/>
      <c r="S77" s="128">
        <f>SUM(S82+S81)</f>
        <v>1859.6</v>
      </c>
      <c r="T77" s="53"/>
      <c r="U77" s="266">
        <f>SUM(U82+U81)</f>
        <v>1859.6</v>
      </c>
    </row>
    <row r="78" spans="1:21" ht="14.25" customHeight="1">
      <c r="A78" s="77"/>
      <c r="B78" s="67"/>
      <c r="C78" s="67">
        <v>6121</v>
      </c>
      <c r="D78" s="31" t="s">
        <v>25</v>
      </c>
      <c r="E78" s="31" t="s">
        <v>48</v>
      </c>
      <c r="F78" s="96"/>
      <c r="G78" s="79">
        <v>0</v>
      </c>
      <c r="H78" s="53">
        <v>814.1</v>
      </c>
      <c r="I78" s="79">
        <v>814.1</v>
      </c>
      <c r="J78" s="53"/>
      <c r="K78" s="79">
        <v>814.1</v>
      </c>
      <c r="L78" s="53"/>
      <c r="M78" s="79">
        <v>814.1</v>
      </c>
      <c r="N78" s="53"/>
      <c r="O78" s="79">
        <v>814.1</v>
      </c>
      <c r="P78" s="53"/>
      <c r="Q78" s="79">
        <v>814.1</v>
      </c>
      <c r="R78" s="53"/>
      <c r="S78" s="79">
        <v>814.1</v>
      </c>
      <c r="T78" s="53">
        <v>-785.3</v>
      </c>
      <c r="U78" s="138">
        <v>28.8</v>
      </c>
    </row>
    <row r="79" spans="1:21" ht="14.25" customHeight="1">
      <c r="A79" s="77"/>
      <c r="B79" s="67"/>
      <c r="C79" s="67">
        <v>5331</v>
      </c>
      <c r="D79" s="31" t="s">
        <v>81</v>
      </c>
      <c r="E79" s="31" t="s">
        <v>82</v>
      </c>
      <c r="F79" s="96"/>
      <c r="G79" s="79">
        <v>0</v>
      </c>
      <c r="H79" s="55">
        <v>1045.5</v>
      </c>
      <c r="I79" s="79">
        <v>1045.5</v>
      </c>
      <c r="J79" s="55"/>
      <c r="K79" s="79">
        <v>1045.5</v>
      </c>
      <c r="L79" s="55"/>
      <c r="M79" s="79">
        <v>1045.5</v>
      </c>
      <c r="N79" s="55"/>
      <c r="O79" s="79">
        <v>1045.5</v>
      </c>
      <c r="P79" s="55"/>
      <c r="Q79" s="79">
        <v>1045.5</v>
      </c>
      <c r="R79" s="55"/>
      <c r="S79" s="79">
        <v>1045.5</v>
      </c>
      <c r="T79" s="55"/>
      <c r="U79" s="138">
        <v>1045.5</v>
      </c>
    </row>
    <row r="80" spans="1:21" ht="14.25" customHeight="1">
      <c r="A80" s="77"/>
      <c r="B80" s="67"/>
      <c r="C80" s="67">
        <v>5331</v>
      </c>
      <c r="D80" s="31" t="s">
        <v>142</v>
      </c>
      <c r="E80" s="31" t="s">
        <v>143</v>
      </c>
      <c r="F80" s="96"/>
      <c r="G80" s="79">
        <v>0</v>
      </c>
      <c r="H80" s="55"/>
      <c r="I80" s="79">
        <v>0</v>
      </c>
      <c r="J80" s="55"/>
      <c r="K80" s="79">
        <v>0</v>
      </c>
      <c r="L80" s="55"/>
      <c r="M80" s="79">
        <v>0</v>
      </c>
      <c r="N80" s="55"/>
      <c r="O80" s="79">
        <v>0</v>
      </c>
      <c r="P80" s="55"/>
      <c r="Q80" s="79">
        <v>0</v>
      </c>
      <c r="R80" s="55"/>
      <c r="S80" s="79">
        <v>0</v>
      </c>
      <c r="T80" s="55">
        <v>785.3</v>
      </c>
      <c r="U80" s="138">
        <v>785.3</v>
      </c>
    </row>
    <row r="81" spans="1:21" ht="13.5" customHeight="1">
      <c r="A81" s="190"/>
      <c r="B81" s="86"/>
      <c r="C81" s="91">
        <v>6121</v>
      </c>
      <c r="D81" s="39"/>
      <c r="E81" s="33" t="s">
        <v>63</v>
      </c>
      <c r="F81" s="191"/>
      <c r="G81" s="182">
        <v>0</v>
      </c>
      <c r="H81" s="156">
        <v>814.1</v>
      </c>
      <c r="I81" s="182">
        <v>814.1</v>
      </c>
      <c r="J81" s="156"/>
      <c r="K81" s="182">
        <v>814.1</v>
      </c>
      <c r="L81" s="156"/>
      <c r="M81" s="182">
        <v>814.1</v>
      </c>
      <c r="N81" s="156"/>
      <c r="O81" s="182">
        <v>814.1</v>
      </c>
      <c r="P81" s="156"/>
      <c r="Q81" s="182">
        <v>814.1</v>
      </c>
      <c r="R81" s="156"/>
      <c r="S81" s="182">
        <v>814.1</v>
      </c>
      <c r="T81" s="156">
        <v>-785.3</v>
      </c>
      <c r="U81" s="133">
        <v>28.8</v>
      </c>
    </row>
    <row r="82" spans="1:21" ht="14.25" customHeight="1" thickBot="1">
      <c r="A82" s="95"/>
      <c r="B82" s="82"/>
      <c r="C82" s="82">
        <v>5331</v>
      </c>
      <c r="D82" s="32"/>
      <c r="E82" s="32" t="s">
        <v>20</v>
      </c>
      <c r="F82" s="38"/>
      <c r="G82" s="150">
        <v>0</v>
      </c>
      <c r="H82" s="152">
        <v>1045.5</v>
      </c>
      <c r="I82" s="150">
        <v>1045.5</v>
      </c>
      <c r="J82" s="54"/>
      <c r="K82" s="150">
        <v>1045.5</v>
      </c>
      <c r="L82" s="54"/>
      <c r="M82" s="150">
        <v>1045.5</v>
      </c>
      <c r="N82" s="54"/>
      <c r="O82" s="150">
        <v>1045.5</v>
      </c>
      <c r="P82" s="54"/>
      <c r="Q82" s="150">
        <v>1045.5</v>
      </c>
      <c r="R82" s="54"/>
      <c r="S82" s="150">
        <v>1045.5</v>
      </c>
      <c r="T82" s="152">
        <v>785.3</v>
      </c>
      <c r="U82" s="132">
        <v>1830.8</v>
      </c>
    </row>
    <row r="83" spans="1:21" ht="14.25" customHeight="1">
      <c r="A83" s="111">
        <v>19</v>
      </c>
      <c r="B83" s="112">
        <v>4357</v>
      </c>
      <c r="C83" s="113"/>
      <c r="D83" s="131"/>
      <c r="E83" s="135" t="s">
        <v>17</v>
      </c>
      <c r="F83" s="134"/>
      <c r="G83" s="125">
        <f>SUM(G86+G85)</f>
        <v>448</v>
      </c>
      <c r="H83" s="53"/>
      <c r="I83" s="125">
        <f>SUM(I86+I85)</f>
        <v>448</v>
      </c>
      <c r="J83" s="53"/>
      <c r="K83" s="125">
        <f>SUM(K86+K85)</f>
        <v>448</v>
      </c>
      <c r="L83" s="53"/>
      <c r="M83" s="125">
        <f>SUM(M86+M85)</f>
        <v>448</v>
      </c>
      <c r="N83" s="53"/>
      <c r="O83" s="125">
        <f>SUM(O86+O85)</f>
        <v>448</v>
      </c>
      <c r="P83" s="53"/>
      <c r="Q83" s="125">
        <f>SUM(Q86+Q85)</f>
        <v>448</v>
      </c>
      <c r="R83" s="53"/>
      <c r="S83" s="125">
        <f>SUM(S86+S85)</f>
        <v>448</v>
      </c>
      <c r="T83" s="53"/>
      <c r="U83" s="267">
        <f>SUM(U86+U85)</f>
        <v>448</v>
      </c>
    </row>
    <row r="84" spans="1:21" ht="14.25" customHeight="1">
      <c r="A84" s="77"/>
      <c r="B84" s="67"/>
      <c r="C84" s="199">
        <v>6351</v>
      </c>
      <c r="D84" s="31" t="s">
        <v>88</v>
      </c>
      <c r="E84" s="200" t="s">
        <v>74</v>
      </c>
      <c r="F84" s="78"/>
      <c r="G84" s="79">
        <v>448</v>
      </c>
      <c r="H84" s="55"/>
      <c r="I84" s="79">
        <v>448</v>
      </c>
      <c r="J84" s="55"/>
      <c r="K84" s="79">
        <v>448</v>
      </c>
      <c r="L84" s="55"/>
      <c r="M84" s="79">
        <v>448</v>
      </c>
      <c r="N84" s="55"/>
      <c r="O84" s="79">
        <v>448</v>
      </c>
      <c r="P84" s="201"/>
      <c r="Q84" s="79">
        <v>448</v>
      </c>
      <c r="R84" s="55"/>
      <c r="S84" s="79">
        <v>448</v>
      </c>
      <c r="T84" s="55"/>
      <c r="U84" s="138">
        <v>448</v>
      </c>
    </row>
    <row r="85" spans="1:21" ht="14.25" customHeight="1">
      <c r="A85" s="72"/>
      <c r="B85" s="73"/>
      <c r="C85" s="94">
        <v>6351</v>
      </c>
      <c r="D85" s="36"/>
      <c r="E85" s="36" t="s">
        <v>13</v>
      </c>
      <c r="F85" s="78"/>
      <c r="G85" s="108">
        <v>448</v>
      </c>
      <c r="H85" s="156"/>
      <c r="I85" s="108">
        <v>448</v>
      </c>
      <c r="J85" s="156"/>
      <c r="K85" s="108">
        <v>448</v>
      </c>
      <c r="L85" s="156"/>
      <c r="M85" s="108">
        <v>448</v>
      </c>
      <c r="N85" s="156"/>
      <c r="O85" s="108">
        <v>448</v>
      </c>
      <c r="P85" s="153"/>
      <c r="Q85" s="108">
        <v>448</v>
      </c>
      <c r="R85" s="153"/>
      <c r="S85" s="108">
        <v>448</v>
      </c>
      <c r="T85" s="153"/>
      <c r="U85" s="151">
        <v>448</v>
      </c>
    </row>
    <row r="86" spans="1:21" ht="14.25" customHeight="1" thickBot="1">
      <c r="A86" s="80"/>
      <c r="B86" s="81"/>
      <c r="C86" s="82">
        <v>5331</v>
      </c>
      <c r="D86" s="32"/>
      <c r="E86" s="32" t="s">
        <v>20</v>
      </c>
      <c r="F86" s="83"/>
      <c r="G86" s="117">
        <v>0</v>
      </c>
      <c r="H86" s="152"/>
      <c r="I86" s="117">
        <v>0</v>
      </c>
      <c r="J86" s="152"/>
      <c r="K86" s="117">
        <v>0</v>
      </c>
      <c r="L86" s="152"/>
      <c r="M86" s="117">
        <v>0</v>
      </c>
      <c r="N86" s="152"/>
      <c r="O86" s="117">
        <v>0</v>
      </c>
      <c r="P86" s="54"/>
      <c r="Q86" s="117">
        <v>0</v>
      </c>
      <c r="R86" s="54"/>
      <c r="S86" s="117">
        <v>0</v>
      </c>
      <c r="T86" s="54"/>
      <c r="U86" s="132">
        <v>0</v>
      </c>
    </row>
    <row r="87" spans="1:21" ht="14.25" customHeight="1">
      <c r="A87" s="111">
        <v>25</v>
      </c>
      <c r="B87" s="112">
        <v>4357</v>
      </c>
      <c r="C87" s="113"/>
      <c r="D87" s="131"/>
      <c r="E87" s="135" t="s">
        <v>121</v>
      </c>
      <c r="F87" s="134"/>
      <c r="G87" s="125">
        <v>0</v>
      </c>
      <c r="H87" s="53"/>
      <c r="I87" s="125">
        <v>0</v>
      </c>
      <c r="J87" s="53"/>
      <c r="K87" s="125">
        <v>0</v>
      </c>
      <c r="L87" s="53"/>
      <c r="M87" s="125">
        <v>0</v>
      </c>
      <c r="N87" s="53"/>
      <c r="O87" s="125">
        <f>SUM(O89+O90)</f>
        <v>1048</v>
      </c>
      <c r="P87" s="53"/>
      <c r="Q87" s="125">
        <f>SUM(Q89+Q90)</f>
        <v>1048</v>
      </c>
      <c r="R87" s="53"/>
      <c r="S87" s="125">
        <f>SUM(S89+S90)</f>
        <v>1048</v>
      </c>
      <c r="T87" s="53"/>
      <c r="U87" s="267">
        <f>SUM(U89+U90)</f>
        <v>1048</v>
      </c>
    </row>
    <row r="88" spans="1:21" ht="14.25" customHeight="1">
      <c r="A88" s="77"/>
      <c r="B88" s="67"/>
      <c r="C88" s="199">
        <v>6351</v>
      </c>
      <c r="D88" s="31" t="s">
        <v>122</v>
      </c>
      <c r="E88" s="200" t="s">
        <v>123</v>
      </c>
      <c r="F88" s="78"/>
      <c r="G88" s="79">
        <v>0</v>
      </c>
      <c r="H88" s="55"/>
      <c r="I88" s="79">
        <v>0</v>
      </c>
      <c r="J88" s="55"/>
      <c r="K88" s="79">
        <v>0</v>
      </c>
      <c r="L88" s="55"/>
      <c r="M88" s="79">
        <v>0</v>
      </c>
      <c r="N88" s="55">
        <v>1048</v>
      </c>
      <c r="O88" s="79">
        <v>1048</v>
      </c>
      <c r="P88" s="201"/>
      <c r="Q88" s="79">
        <v>1048</v>
      </c>
      <c r="R88" s="55"/>
      <c r="S88" s="79">
        <v>1048</v>
      </c>
      <c r="T88" s="55"/>
      <c r="U88" s="138">
        <v>1048</v>
      </c>
    </row>
    <row r="89" spans="1:21" ht="14.25" customHeight="1">
      <c r="A89" s="72"/>
      <c r="B89" s="73"/>
      <c r="C89" s="94">
        <v>6351</v>
      </c>
      <c r="D89" s="36"/>
      <c r="E89" s="36" t="s">
        <v>13</v>
      </c>
      <c r="F89" s="78"/>
      <c r="G89" s="108">
        <v>0</v>
      </c>
      <c r="H89" s="156"/>
      <c r="I89" s="108">
        <v>0</v>
      </c>
      <c r="J89" s="156"/>
      <c r="K89" s="108">
        <v>0</v>
      </c>
      <c r="L89" s="156"/>
      <c r="M89" s="108">
        <v>0</v>
      </c>
      <c r="N89" s="156">
        <v>1048</v>
      </c>
      <c r="O89" s="108">
        <v>1048</v>
      </c>
      <c r="P89" s="153"/>
      <c r="Q89" s="108">
        <v>1048</v>
      </c>
      <c r="R89" s="153"/>
      <c r="S89" s="108">
        <v>1048</v>
      </c>
      <c r="T89" s="153"/>
      <c r="U89" s="151">
        <v>1048</v>
      </c>
    </row>
    <row r="90" spans="1:21" ht="14.25" customHeight="1" thickBot="1">
      <c r="A90" s="80"/>
      <c r="B90" s="81"/>
      <c r="C90" s="82">
        <v>5331</v>
      </c>
      <c r="D90" s="32"/>
      <c r="E90" s="32" t="s">
        <v>20</v>
      </c>
      <c r="F90" s="83"/>
      <c r="G90" s="117">
        <v>0</v>
      </c>
      <c r="H90" s="152"/>
      <c r="I90" s="117">
        <v>0</v>
      </c>
      <c r="J90" s="152"/>
      <c r="K90" s="117">
        <v>0</v>
      </c>
      <c r="L90" s="152"/>
      <c r="M90" s="117">
        <v>0</v>
      </c>
      <c r="N90" s="152"/>
      <c r="O90" s="117">
        <v>0</v>
      </c>
      <c r="P90" s="54"/>
      <c r="Q90" s="117">
        <v>0</v>
      </c>
      <c r="R90" s="54"/>
      <c r="S90" s="117">
        <v>0</v>
      </c>
      <c r="T90" s="54"/>
      <c r="U90" s="132">
        <v>0</v>
      </c>
    </row>
    <row r="91" spans="1:21" ht="14.25" customHeight="1">
      <c r="A91" s="111">
        <v>26</v>
      </c>
      <c r="B91" s="112">
        <v>4357</v>
      </c>
      <c r="C91" s="113"/>
      <c r="D91" s="131"/>
      <c r="E91" s="135" t="s">
        <v>124</v>
      </c>
      <c r="F91" s="134"/>
      <c r="G91" s="125">
        <v>0</v>
      </c>
      <c r="H91" s="53"/>
      <c r="I91" s="125">
        <v>0</v>
      </c>
      <c r="J91" s="53"/>
      <c r="K91" s="125">
        <v>0</v>
      </c>
      <c r="L91" s="53"/>
      <c r="M91" s="125">
        <v>0</v>
      </c>
      <c r="N91" s="53"/>
      <c r="O91" s="125">
        <f>SUM(O93+O94)</f>
        <v>84</v>
      </c>
      <c r="P91" s="53"/>
      <c r="Q91" s="125">
        <f>SUM(Q93+Q94)</f>
        <v>84</v>
      </c>
      <c r="R91" s="53"/>
      <c r="S91" s="125">
        <f>SUM(S93+S94)</f>
        <v>84</v>
      </c>
      <c r="T91" s="53"/>
      <c r="U91" s="267">
        <f>SUM(U93+U94)</f>
        <v>84</v>
      </c>
    </row>
    <row r="92" spans="1:21" ht="14.25" customHeight="1">
      <c r="A92" s="77"/>
      <c r="B92" s="67"/>
      <c r="C92" s="199">
        <v>6351</v>
      </c>
      <c r="D92" s="31" t="s">
        <v>125</v>
      </c>
      <c r="E92" s="200" t="s">
        <v>126</v>
      </c>
      <c r="F92" s="78"/>
      <c r="G92" s="79">
        <v>0</v>
      </c>
      <c r="H92" s="55"/>
      <c r="I92" s="79">
        <v>0</v>
      </c>
      <c r="J92" s="55"/>
      <c r="K92" s="79">
        <v>0</v>
      </c>
      <c r="L92" s="55"/>
      <c r="M92" s="79">
        <v>0</v>
      </c>
      <c r="N92" s="55">
        <v>84</v>
      </c>
      <c r="O92" s="79">
        <v>84</v>
      </c>
      <c r="P92" s="201"/>
      <c r="Q92" s="79">
        <v>84</v>
      </c>
      <c r="R92" s="55"/>
      <c r="S92" s="79">
        <v>84</v>
      </c>
      <c r="T92" s="55"/>
      <c r="U92" s="138">
        <v>84</v>
      </c>
    </row>
    <row r="93" spans="1:21" ht="14.25" customHeight="1">
      <c r="A93" s="72"/>
      <c r="B93" s="73"/>
      <c r="C93" s="94">
        <v>6351</v>
      </c>
      <c r="D93" s="36"/>
      <c r="E93" s="36" t="s">
        <v>13</v>
      </c>
      <c r="F93" s="78"/>
      <c r="G93" s="108">
        <v>0</v>
      </c>
      <c r="H93" s="156"/>
      <c r="I93" s="108">
        <v>0</v>
      </c>
      <c r="J93" s="156"/>
      <c r="K93" s="108">
        <v>0</v>
      </c>
      <c r="L93" s="156"/>
      <c r="M93" s="108">
        <v>0</v>
      </c>
      <c r="N93" s="156">
        <v>84</v>
      </c>
      <c r="O93" s="108">
        <v>84</v>
      </c>
      <c r="P93" s="153"/>
      <c r="Q93" s="108">
        <v>84</v>
      </c>
      <c r="R93" s="153"/>
      <c r="S93" s="108">
        <v>84</v>
      </c>
      <c r="T93" s="153"/>
      <c r="U93" s="151">
        <v>84</v>
      </c>
    </row>
    <row r="94" spans="1:21" ht="14.25" customHeight="1" thickBot="1">
      <c r="A94" s="80"/>
      <c r="B94" s="81"/>
      <c r="C94" s="82">
        <v>5331</v>
      </c>
      <c r="D94" s="32"/>
      <c r="E94" s="32" t="s">
        <v>20</v>
      </c>
      <c r="F94" s="83"/>
      <c r="G94" s="117">
        <v>0</v>
      </c>
      <c r="H94" s="152"/>
      <c r="I94" s="117">
        <v>0</v>
      </c>
      <c r="J94" s="152"/>
      <c r="K94" s="117">
        <v>0</v>
      </c>
      <c r="L94" s="152"/>
      <c r="M94" s="117">
        <v>0</v>
      </c>
      <c r="N94" s="152"/>
      <c r="O94" s="117">
        <v>0</v>
      </c>
      <c r="P94" s="54"/>
      <c r="Q94" s="117">
        <v>0</v>
      </c>
      <c r="R94" s="54"/>
      <c r="S94" s="117">
        <v>0</v>
      </c>
      <c r="T94" s="54"/>
      <c r="U94" s="132">
        <v>0</v>
      </c>
    </row>
    <row r="95" spans="1:21" ht="14.25" customHeight="1">
      <c r="A95" s="90">
        <v>27</v>
      </c>
      <c r="B95" s="91">
        <v>4357</v>
      </c>
      <c r="C95" s="91"/>
      <c r="D95" s="33"/>
      <c r="E95" s="92" t="s">
        <v>23</v>
      </c>
      <c r="F95" s="224"/>
      <c r="G95" s="127">
        <f>SUM(G100+G99)</f>
        <v>1852</v>
      </c>
      <c r="H95" s="57"/>
      <c r="I95" s="127">
        <f>SUM(I100+I99)</f>
        <v>10682.6</v>
      </c>
      <c r="J95" s="57"/>
      <c r="K95" s="127">
        <f>SUM(K100+K99)</f>
        <v>10682.6</v>
      </c>
      <c r="L95" s="57"/>
      <c r="M95" s="127">
        <f>SUM(M100+M99)</f>
        <v>10682.6</v>
      </c>
      <c r="N95" s="57"/>
      <c r="O95" s="127">
        <f>SUM(O100+O99)</f>
        <v>10682.6</v>
      </c>
      <c r="P95" s="57"/>
      <c r="Q95" s="127">
        <f>SUM(Q100+Q99)</f>
        <v>10682.6</v>
      </c>
      <c r="R95" s="57"/>
      <c r="S95" s="127">
        <f>SUM(S100+S99)</f>
        <v>10599.4</v>
      </c>
      <c r="T95" s="57"/>
      <c r="U95" s="264">
        <f>SUM(U100+U99)</f>
        <v>10599.4</v>
      </c>
    </row>
    <row r="96" spans="1:21" ht="14.25" customHeight="1">
      <c r="A96" s="77"/>
      <c r="B96" s="67"/>
      <c r="C96" s="67">
        <v>6351</v>
      </c>
      <c r="D96" s="137" t="s">
        <v>22</v>
      </c>
      <c r="E96" s="93" t="s">
        <v>43</v>
      </c>
      <c r="F96" s="225"/>
      <c r="G96" s="79">
        <v>0</v>
      </c>
      <c r="H96" s="55">
        <v>8738</v>
      </c>
      <c r="I96" s="79">
        <v>8738</v>
      </c>
      <c r="J96" s="55"/>
      <c r="K96" s="79">
        <v>8738</v>
      </c>
      <c r="L96" s="55"/>
      <c r="M96" s="79">
        <v>8738</v>
      </c>
      <c r="N96" s="55"/>
      <c r="O96" s="79">
        <v>8738</v>
      </c>
      <c r="P96" s="55"/>
      <c r="Q96" s="79">
        <v>8738</v>
      </c>
      <c r="R96" s="55"/>
      <c r="S96" s="79">
        <v>8738</v>
      </c>
      <c r="T96" s="55"/>
      <c r="U96" s="138">
        <v>8738</v>
      </c>
    </row>
    <row r="97" spans="1:21" ht="14.25" customHeight="1">
      <c r="A97" s="77"/>
      <c r="B97" s="67"/>
      <c r="C97" s="67">
        <v>5331</v>
      </c>
      <c r="D97" s="137" t="s">
        <v>22</v>
      </c>
      <c r="E97" s="93" t="s">
        <v>43</v>
      </c>
      <c r="F97" s="202"/>
      <c r="G97" s="79">
        <v>0</v>
      </c>
      <c r="H97" s="55">
        <v>92.6</v>
      </c>
      <c r="I97" s="79">
        <v>92.6</v>
      </c>
      <c r="J97" s="55"/>
      <c r="K97" s="79">
        <v>92.6</v>
      </c>
      <c r="L97" s="55"/>
      <c r="M97" s="79">
        <v>92.6</v>
      </c>
      <c r="N97" s="55"/>
      <c r="O97" s="79">
        <v>92.6</v>
      </c>
      <c r="P97" s="55"/>
      <c r="Q97" s="79">
        <v>92.6</v>
      </c>
      <c r="R97" s="55">
        <v>-83.2</v>
      </c>
      <c r="S97" s="79">
        <v>9.4</v>
      </c>
      <c r="T97" s="55"/>
      <c r="U97" s="138">
        <v>9.4</v>
      </c>
    </row>
    <row r="98" spans="1:21" ht="14.25" customHeight="1">
      <c r="A98" s="77"/>
      <c r="B98" s="67"/>
      <c r="C98" s="67">
        <v>6351</v>
      </c>
      <c r="D98" s="206" t="s">
        <v>89</v>
      </c>
      <c r="E98" s="93" t="s">
        <v>75</v>
      </c>
      <c r="F98" s="202"/>
      <c r="G98" s="79">
        <v>1852</v>
      </c>
      <c r="H98" s="55"/>
      <c r="I98" s="79">
        <v>1852</v>
      </c>
      <c r="J98" s="55"/>
      <c r="K98" s="79">
        <v>1852</v>
      </c>
      <c r="L98" s="55"/>
      <c r="M98" s="79">
        <v>1852</v>
      </c>
      <c r="N98" s="55"/>
      <c r="O98" s="79">
        <v>1852</v>
      </c>
      <c r="P98" s="55"/>
      <c r="Q98" s="79">
        <v>1852</v>
      </c>
      <c r="R98" s="55"/>
      <c r="S98" s="79">
        <v>1852</v>
      </c>
      <c r="T98" s="55"/>
      <c r="U98" s="138">
        <v>1852</v>
      </c>
    </row>
    <row r="99" spans="1:21" ht="14.25" customHeight="1">
      <c r="A99" s="155"/>
      <c r="B99" s="94"/>
      <c r="C99" s="94">
        <v>6351</v>
      </c>
      <c r="D99" s="31"/>
      <c r="E99" s="36" t="s">
        <v>13</v>
      </c>
      <c r="F99" s="202"/>
      <c r="G99" s="108">
        <v>1852</v>
      </c>
      <c r="H99" s="205">
        <v>8738</v>
      </c>
      <c r="I99" s="108">
        <v>10590</v>
      </c>
      <c r="J99" s="205"/>
      <c r="K99" s="108">
        <v>10590</v>
      </c>
      <c r="L99" s="205"/>
      <c r="M99" s="108">
        <v>10590</v>
      </c>
      <c r="N99" s="205"/>
      <c r="O99" s="108">
        <v>10590</v>
      </c>
      <c r="P99" s="55"/>
      <c r="Q99" s="108">
        <v>10590</v>
      </c>
      <c r="R99" s="55"/>
      <c r="S99" s="108">
        <v>10590</v>
      </c>
      <c r="T99" s="55"/>
      <c r="U99" s="151">
        <v>10590</v>
      </c>
    </row>
    <row r="100" spans="1:21" ht="14.25" customHeight="1" thickBot="1">
      <c r="A100" s="95"/>
      <c r="B100" s="82"/>
      <c r="C100" s="82">
        <v>5331</v>
      </c>
      <c r="D100" s="32"/>
      <c r="E100" s="32" t="s">
        <v>20</v>
      </c>
      <c r="F100" s="32"/>
      <c r="G100" s="117">
        <v>0</v>
      </c>
      <c r="H100" s="152">
        <v>92.6</v>
      </c>
      <c r="I100" s="117">
        <v>92.6</v>
      </c>
      <c r="J100" s="152"/>
      <c r="K100" s="117">
        <v>92.6</v>
      </c>
      <c r="L100" s="152"/>
      <c r="M100" s="117">
        <v>92.6</v>
      </c>
      <c r="N100" s="152"/>
      <c r="O100" s="117">
        <v>92.6</v>
      </c>
      <c r="P100" s="54"/>
      <c r="Q100" s="117">
        <v>92.6</v>
      </c>
      <c r="R100" s="152">
        <v>-83.2</v>
      </c>
      <c r="S100" s="117">
        <v>9.4</v>
      </c>
      <c r="T100" s="152"/>
      <c r="U100" s="132">
        <v>9.4</v>
      </c>
    </row>
    <row r="101" spans="1:21" ht="14.25" customHeight="1">
      <c r="A101" s="97">
        <v>28</v>
      </c>
      <c r="B101" s="98">
        <v>4357</v>
      </c>
      <c r="C101" s="98"/>
      <c r="D101" s="37"/>
      <c r="E101" s="99" t="s">
        <v>50</v>
      </c>
      <c r="F101" s="100"/>
      <c r="G101" s="129">
        <f>SUM(G107+G106)</f>
        <v>18386</v>
      </c>
      <c r="H101" s="57"/>
      <c r="I101" s="129">
        <f>SUM(I107+I106)</f>
        <v>20459.1</v>
      </c>
      <c r="J101" s="57"/>
      <c r="K101" s="129">
        <f>SUM(K107+K106)</f>
        <v>20459.1</v>
      </c>
      <c r="L101" s="57"/>
      <c r="M101" s="129">
        <f>SUM(M107+M106)</f>
        <v>20459.1</v>
      </c>
      <c r="N101" s="57"/>
      <c r="O101" s="129">
        <f>SUM(O107+O106)</f>
        <v>17867.6</v>
      </c>
      <c r="P101" s="57"/>
      <c r="Q101" s="129">
        <f>SUM(Q107+Q106)</f>
        <v>17867.6</v>
      </c>
      <c r="R101" s="57"/>
      <c r="S101" s="129">
        <f>SUM(S107+S106)</f>
        <v>17981.899999999998</v>
      </c>
      <c r="T101" s="57"/>
      <c r="U101" s="263">
        <f>SUM(U107+U106)</f>
        <v>17981.899999999998</v>
      </c>
    </row>
    <row r="102" spans="1:21" ht="27" customHeight="1">
      <c r="A102" s="77"/>
      <c r="B102" s="67"/>
      <c r="C102" s="136">
        <v>6121</v>
      </c>
      <c r="D102" s="228" t="s">
        <v>76</v>
      </c>
      <c r="E102" s="208" t="s">
        <v>77</v>
      </c>
      <c r="F102" s="74"/>
      <c r="G102" s="75">
        <v>18386</v>
      </c>
      <c r="H102" s="53">
        <v>1873.1</v>
      </c>
      <c r="I102" s="75">
        <v>20259.1</v>
      </c>
      <c r="J102" s="53"/>
      <c r="K102" s="75">
        <v>20259.1</v>
      </c>
      <c r="L102" s="53"/>
      <c r="M102" s="75">
        <v>20259.1</v>
      </c>
      <c r="N102" s="53">
        <v>-2821.5</v>
      </c>
      <c r="O102" s="75">
        <v>17437.6</v>
      </c>
      <c r="P102" s="53"/>
      <c r="Q102" s="75">
        <v>17437.6</v>
      </c>
      <c r="R102" s="53"/>
      <c r="S102" s="75">
        <v>17437.6</v>
      </c>
      <c r="T102" s="53"/>
      <c r="U102" s="198">
        <v>17437.6</v>
      </c>
    </row>
    <row r="103" spans="1:21" ht="27" customHeight="1">
      <c r="A103" s="84"/>
      <c r="B103" s="85"/>
      <c r="C103" s="251">
        <v>6351</v>
      </c>
      <c r="D103" s="252" t="s">
        <v>83</v>
      </c>
      <c r="E103" s="253" t="s">
        <v>84</v>
      </c>
      <c r="F103" s="88"/>
      <c r="G103" s="250">
        <v>200</v>
      </c>
      <c r="H103" s="58">
        <v>200</v>
      </c>
      <c r="I103" s="250">
        <v>200</v>
      </c>
      <c r="J103" s="58"/>
      <c r="K103" s="250">
        <v>200</v>
      </c>
      <c r="L103" s="58"/>
      <c r="M103" s="250">
        <v>200</v>
      </c>
      <c r="N103" s="58"/>
      <c r="O103" s="250">
        <v>200</v>
      </c>
      <c r="P103" s="58"/>
      <c r="Q103" s="250">
        <v>200</v>
      </c>
      <c r="R103" s="58">
        <v>114.3</v>
      </c>
      <c r="S103" s="250">
        <v>200</v>
      </c>
      <c r="T103" s="58"/>
      <c r="U103" s="268">
        <v>200</v>
      </c>
    </row>
    <row r="104" spans="1:21" ht="27" customHeight="1">
      <c r="A104" s="77"/>
      <c r="B104" s="67"/>
      <c r="C104" s="136">
        <v>6351</v>
      </c>
      <c r="D104" s="206" t="s">
        <v>127</v>
      </c>
      <c r="E104" s="208" t="s">
        <v>129</v>
      </c>
      <c r="F104" s="78"/>
      <c r="G104" s="79">
        <v>0</v>
      </c>
      <c r="H104" s="55"/>
      <c r="I104" s="79">
        <v>0</v>
      </c>
      <c r="J104" s="55"/>
      <c r="K104" s="79">
        <v>0</v>
      </c>
      <c r="L104" s="55"/>
      <c r="M104" s="79">
        <v>0</v>
      </c>
      <c r="N104" s="55">
        <v>150</v>
      </c>
      <c r="O104" s="79">
        <v>150</v>
      </c>
      <c r="P104" s="55"/>
      <c r="Q104" s="79">
        <v>150</v>
      </c>
      <c r="R104" s="55"/>
      <c r="S104" s="79">
        <v>150</v>
      </c>
      <c r="T104" s="55"/>
      <c r="U104" s="138">
        <v>150</v>
      </c>
    </row>
    <row r="105" spans="1:21" ht="27" customHeight="1">
      <c r="A105" s="84"/>
      <c r="B105" s="85"/>
      <c r="C105" s="139">
        <v>6351</v>
      </c>
      <c r="D105" s="207" t="s">
        <v>128</v>
      </c>
      <c r="E105" s="254" t="s">
        <v>130</v>
      </c>
      <c r="F105" s="88"/>
      <c r="G105" s="250">
        <v>0</v>
      </c>
      <c r="H105" s="53"/>
      <c r="I105" s="250">
        <v>0</v>
      </c>
      <c r="J105" s="53"/>
      <c r="K105" s="250">
        <v>0</v>
      </c>
      <c r="L105" s="53"/>
      <c r="M105" s="250">
        <v>0</v>
      </c>
      <c r="N105" s="53">
        <v>80</v>
      </c>
      <c r="O105" s="250">
        <v>80</v>
      </c>
      <c r="P105" s="53"/>
      <c r="Q105" s="250">
        <v>80</v>
      </c>
      <c r="R105" s="53"/>
      <c r="S105" s="250">
        <v>80</v>
      </c>
      <c r="T105" s="53"/>
      <c r="U105" s="268">
        <v>80</v>
      </c>
    </row>
    <row r="106" spans="1:21" ht="14.25" customHeight="1">
      <c r="A106" s="77"/>
      <c r="B106" s="73"/>
      <c r="C106" s="94">
        <v>6121</v>
      </c>
      <c r="D106" s="31"/>
      <c r="E106" s="36" t="s">
        <v>63</v>
      </c>
      <c r="F106" s="76"/>
      <c r="G106" s="106">
        <v>18386</v>
      </c>
      <c r="H106" s="154">
        <v>1873.1</v>
      </c>
      <c r="I106" s="106">
        <v>20259.1</v>
      </c>
      <c r="J106" s="154"/>
      <c r="K106" s="106">
        <v>20259.1</v>
      </c>
      <c r="L106" s="154"/>
      <c r="M106" s="106">
        <v>20259.1</v>
      </c>
      <c r="N106" s="154">
        <v>-2821.5</v>
      </c>
      <c r="O106" s="106">
        <v>17437.6</v>
      </c>
      <c r="P106" s="154"/>
      <c r="Q106" s="106">
        <v>17437.6</v>
      </c>
      <c r="R106" s="154"/>
      <c r="S106" s="106">
        <v>17437.6</v>
      </c>
      <c r="T106" s="154"/>
      <c r="U106" s="269">
        <v>17437.6</v>
      </c>
    </row>
    <row r="107" spans="1:21" ht="14.25" customHeight="1" thickBot="1">
      <c r="A107" s="72"/>
      <c r="B107" s="73"/>
      <c r="C107" s="229">
        <v>6351</v>
      </c>
      <c r="D107" s="230"/>
      <c r="E107" s="230" t="s">
        <v>13</v>
      </c>
      <c r="F107" s="76"/>
      <c r="G107" s="106">
        <v>0</v>
      </c>
      <c r="H107" s="231">
        <v>200</v>
      </c>
      <c r="I107" s="106">
        <v>200</v>
      </c>
      <c r="J107" s="232"/>
      <c r="K107" s="106">
        <v>200</v>
      </c>
      <c r="L107" s="232"/>
      <c r="M107" s="106">
        <v>200</v>
      </c>
      <c r="N107" s="231">
        <v>230</v>
      </c>
      <c r="O107" s="106">
        <v>430</v>
      </c>
      <c r="P107" s="56"/>
      <c r="Q107" s="106">
        <v>430</v>
      </c>
      <c r="R107" s="231">
        <v>114.3</v>
      </c>
      <c r="S107" s="106">
        <v>544.3</v>
      </c>
      <c r="T107" s="231"/>
      <c r="U107" s="269">
        <v>544.3</v>
      </c>
    </row>
    <row r="108" spans="1:21" ht="14.25" customHeight="1">
      <c r="A108" s="233"/>
      <c r="B108" s="234"/>
      <c r="C108" s="235"/>
      <c r="D108" s="236"/>
      <c r="E108" s="237" t="s">
        <v>15</v>
      </c>
      <c r="F108" s="238"/>
      <c r="G108" s="239">
        <v>0</v>
      </c>
      <c r="H108" s="240"/>
      <c r="I108" s="239">
        <v>0</v>
      </c>
      <c r="J108" s="240"/>
      <c r="K108" s="239">
        <v>0</v>
      </c>
      <c r="L108" s="240"/>
      <c r="M108" s="239">
        <v>0</v>
      </c>
      <c r="N108" s="240"/>
      <c r="O108" s="239">
        <v>0</v>
      </c>
      <c r="P108" s="240"/>
      <c r="Q108" s="239">
        <v>60.6</v>
      </c>
      <c r="R108" s="240"/>
      <c r="S108" s="239">
        <v>60.6</v>
      </c>
      <c r="T108" s="240"/>
      <c r="U108" s="270">
        <v>60.6</v>
      </c>
    </row>
    <row r="109" spans="1:21" ht="14.25" customHeight="1">
      <c r="A109" s="77"/>
      <c r="B109" s="67"/>
      <c r="C109" s="67">
        <v>6901</v>
      </c>
      <c r="D109" s="36"/>
      <c r="E109" s="51"/>
      <c r="F109" s="78"/>
      <c r="G109" s="79">
        <v>0</v>
      </c>
      <c r="H109" s="55"/>
      <c r="I109" s="79">
        <v>0</v>
      </c>
      <c r="J109" s="55">
        <v>0</v>
      </c>
      <c r="K109" s="79">
        <v>0</v>
      </c>
      <c r="L109" s="55">
        <v>0</v>
      </c>
      <c r="M109" s="79">
        <v>0</v>
      </c>
      <c r="N109" s="55">
        <v>0</v>
      </c>
      <c r="O109" s="79">
        <v>0</v>
      </c>
      <c r="P109" s="55">
        <v>60.6</v>
      </c>
      <c r="Q109" s="79">
        <v>60.6</v>
      </c>
      <c r="R109" s="55"/>
      <c r="S109" s="79">
        <v>60.6</v>
      </c>
      <c r="T109" s="55"/>
      <c r="U109" s="138">
        <v>60.6</v>
      </c>
    </row>
    <row r="110" spans="1:21" ht="14.25" customHeight="1" thickBot="1">
      <c r="A110" s="241"/>
      <c r="B110" s="242"/>
      <c r="C110" s="114">
        <v>6901</v>
      </c>
      <c r="D110" s="243"/>
      <c r="E110" s="244" t="s">
        <v>21</v>
      </c>
      <c r="F110" s="245"/>
      <c r="G110" s="246">
        <v>0</v>
      </c>
      <c r="H110" s="116"/>
      <c r="I110" s="246">
        <v>0</v>
      </c>
      <c r="J110" s="116">
        <v>0</v>
      </c>
      <c r="K110" s="246">
        <v>0</v>
      </c>
      <c r="L110" s="116">
        <v>0</v>
      </c>
      <c r="M110" s="246">
        <v>0</v>
      </c>
      <c r="N110" s="116">
        <v>0</v>
      </c>
      <c r="O110" s="246">
        <v>0</v>
      </c>
      <c r="P110" s="247">
        <v>60.6</v>
      </c>
      <c r="Q110" s="246">
        <v>60.6</v>
      </c>
      <c r="R110" s="247"/>
      <c r="S110" s="246">
        <v>60.6</v>
      </c>
      <c r="T110" s="247"/>
      <c r="U110" s="271">
        <v>60.6</v>
      </c>
    </row>
    <row r="111" spans="1:21" ht="16.5" thickBot="1">
      <c r="A111" s="102"/>
      <c r="B111" s="103"/>
      <c r="C111" s="103"/>
      <c r="D111" s="104"/>
      <c r="E111" s="105"/>
      <c r="F111" s="109">
        <f>SUM(F95+F68+F49)</f>
        <v>20955.8</v>
      </c>
      <c r="G111" s="109">
        <f>G110+G107+G106+G100+G99+G86+G85+G82+G81+G76+G75+G72+G71+G67+G66+G59+G58+G53+G52+G42+G41+G35+G34+G33</f>
        <v>35979.8</v>
      </c>
      <c r="H111" s="204">
        <f>H107+H106+H100+H99+H82+H81+H75+H71+H42+H41+H35+H33</f>
        <v>56503.00000000001</v>
      </c>
      <c r="I111" s="216">
        <f>I110+I107+I106+I100+I99+I86+I85+I82+I81+I76+I75+I72+I71+I67+I66+I59+I58+I53+I52+I42+I41+I35+I34+I33</f>
        <v>92482.8</v>
      </c>
      <c r="J111" s="204">
        <f>J106+J100+J99+J85+J81+J75+J66+J41+J35+J33</f>
        <v>0</v>
      </c>
      <c r="K111" s="216">
        <f>K110+K107+K106+K100+K99+K86+K85+K82+K81+K76+K75+K72+K71+K67+K66+K59+K58+K53+K52+K42+K41+K35+K34+K33</f>
        <v>92482.8</v>
      </c>
      <c r="L111" s="204">
        <f>L106+L100+L99+L85+L81+L75+L66+L41+L35+L33</f>
        <v>0</v>
      </c>
      <c r="M111" s="216">
        <f>M110+M107+M106+M100+M99+M86+M85+M82+M81+M76+M75+M72+M71+M67+M66+M59+M58+M53+M52+M42+M41+M35+M34+M33</f>
        <v>92482.8</v>
      </c>
      <c r="N111" s="204">
        <f>N107+N106+N93+N89+N72+N71+N67+N66+N58+N48+N47+N41+N34+N33</f>
        <v>6999.999999999999</v>
      </c>
      <c r="O111" s="216">
        <f>O110+O107+O106+O100+O99+O86+O85+O82+O81+O76+O75+O72+O71+O67+O66+O59+O58+O53+O52+O42+O41+O35+O34+O33+O94+O93+O90+O48+O47+O89</f>
        <v>99482.8</v>
      </c>
      <c r="P111" s="259">
        <f>P110</f>
        <v>60.6</v>
      </c>
      <c r="Q111" s="216">
        <f>Q110+Q107+Q106+Q100+Q99+Q86+Q85+Q82+Q81+Q76+Q75+Q72+Q71+Q67+Q66+Q59+Q58+Q53+Q52+Q42+Q41+Q35+Q34+Q33+Q94+Q93+Q90+Q48+Q47+Q89</f>
        <v>99543.40000000001</v>
      </c>
      <c r="R111" s="259">
        <f>R103+R97+R35</f>
        <v>0</v>
      </c>
      <c r="S111" s="216">
        <f>S110+S107+S106+S100+S99+S86+S85+S82+S81+S76+S75+S72+S71+S67+S66+S59+S58+S53+S52+S42+S41+S35+S34+S33+S94+S93+S90+S48+S47+S89</f>
        <v>99543.40000000001</v>
      </c>
      <c r="T111" s="259">
        <f>T103+T97+T35</f>
        <v>0</v>
      </c>
      <c r="U111" s="216">
        <f>U110+U107+U106+U100+U99+U86+U85+U82+U81+U76+U75+U72+U71+U67+U66+U59+U58+U53+U52+U42+U41+U35+U34+U33+U94+U93+U90+U48+U47+U89</f>
        <v>99543.40000000001</v>
      </c>
    </row>
    <row r="112" spans="1:21" ht="12.75">
      <c r="A112" s="41"/>
      <c r="B112" s="42"/>
      <c r="C112" s="42"/>
      <c r="D112" s="42"/>
      <c r="E112" s="42"/>
      <c r="F112" s="42"/>
      <c r="G112" s="59"/>
      <c r="H112" s="60"/>
      <c r="I112" s="59"/>
      <c r="J112" s="61"/>
      <c r="K112" s="59"/>
      <c r="L112" s="61"/>
      <c r="M112" s="59"/>
      <c r="N112" s="61"/>
      <c r="O112" s="59"/>
      <c r="P112" s="61"/>
      <c r="Q112" s="59"/>
      <c r="R112" s="62"/>
      <c r="S112" s="59"/>
      <c r="T112" s="62"/>
      <c r="U112" s="59"/>
    </row>
    <row r="113" spans="1:21" ht="12.75">
      <c r="A113" s="41"/>
      <c r="B113" s="42"/>
      <c r="C113" s="42"/>
      <c r="D113" s="42"/>
      <c r="E113" s="42"/>
      <c r="F113" s="42"/>
      <c r="G113" s="59"/>
      <c r="H113" s="60"/>
      <c r="I113" s="59"/>
      <c r="J113" s="63"/>
      <c r="K113" s="59"/>
      <c r="L113" s="63"/>
      <c r="M113" s="59"/>
      <c r="N113" s="63"/>
      <c r="O113" s="59"/>
      <c r="P113" s="63"/>
      <c r="Q113" s="59"/>
      <c r="R113" s="62"/>
      <c r="S113" s="59"/>
      <c r="T113" s="62"/>
      <c r="U113" s="59"/>
    </row>
    <row r="114" spans="1:21" s="7" customFormat="1" ht="18" customHeight="1" thickBot="1">
      <c r="A114" s="43" t="s">
        <v>8</v>
      </c>
      <c r="B114" s="43"/>
      <c r="C114" s="43"/>
      <c r="D114" s="43"/>
      <c r="E114" s="43"/>
      <c r="F114" s="43"/>
      <c r="G114" s="64"/>
      <c r="H114" s="62"/>
      <c r="I114" s="62"/>
      <c r="J114" s="65"/>
      <c r="K114" s="62"/>
      <c r="L114" s="65"/>
      <c r="M114" s="62"/>
      <c r="N114" s="65"/>
      <c r="O114" s="62"/>
      <c r="P114" s="65"/>
      <c r="Q114" s="62"/>
      <c r="R114" s="64"/>
      <c r="S114" s="62"/>
      <c r="T114" s="64"/>
      <c r="U114" s="62"/>
    </row>
    <row r="115" spans="1:21" s="11" customFormat="1" ht="16.5" thickBot="1">
      <c r="A115" s="44" t="s">
        <v>9</v>
      </c>
      <c r="B115" s="40"/>
      <c r="C115" s="40"/>
      <c r="D115" s="168"/>
      <c r="E115" s="45"/>
      <c r="F115" s="46"/>
      <c r="G115" s="10" t="s">
        <v>10</v>
      </c>
      <c r="H115" s="218" t="s">
        <v>41</v>
      </c>
      <c r="I115" s="10" t="s">
        <v>42</v>
      </c>
      <c r="J115" s="13" t="s">
        <v>41</v>
      </c>
      <c r="K115" s="10" t="s">
        <v>42</v>
      </c>
      <c r="L115" s="13" t="s">
        <v>41</v>
      </c>
      <c r="M115" s="10" t="s">
        <v>42</v>
      </c>
      <c r="N115" s="13" t="s">
        <v>41</v>
      </c>
      <c r="O115" s="10" t="s">
        <v>42</v>
      </c>
      <c r="P115" s="9"/>
      <c r="Q115" s="10" t="s">
        <v>42</v>
      </c>
      <c r="R115" s="9"/>
      <c r="S115" s="10" t="s">
        <v>42</v>
      </c>
      <c r="T115" s="9"/>
      <c r="U115" s="10" t="s">
        <v>42</v>
      </c>
    </row>
    <row r="116" spans="1:21" s="11" customFormat="1" ht="15">
      <c r="A116" s="209" t="s">
        <v>29</v>
      </c>
      <c r="B116" s="47"/>
      <c r="C116" s="165">
        <v>6121</v>
      </c>
      <c r="D116" s="169"/>
      <c r="E116" s="48" t="s">
        <v>51</v>
      </c>
      <c r="F116" s="175"/>
      <c r="G116" s="172">
        <f>G33+G41+G71+G75+G81+G106</f>
        <v>27079.8</v>
      </c>
      <c r="H116" s="219">
        <f>H33+H41+H71+H75+H81+H106</f>
        <v>41971.799999999996</v>
      </c>
      <c r="I116" s="172">
        <f>I33+I41+I71+I75+I81+I106</f>
        <v>69051.59999999999</v>
      </c>
      <c r="J116" s="57">
        <v>200</v>
      </c>
      <c r="K116" s="172">
        <f>K33+K41+K71+K75+K81+K106</f>
        <v>69251.59999999999</v>
      </c>
      <c r="L116" s="57">
        <v>0</v>
      </c>
      <c r="M116" s="172">
        <f>M33+M41+M71+M75+M81+M106</f>
        <v>69251.59999999999</v>
      </c>
      <c r="N116" s="57">
        <f>N106+N71+N41+N33</f>
        <v>-2074.8</v>
      </c>
      <c r="O116" s="172">
        <f>O33+O41+O71+O75+O81+O106</f>
        <v>67176.79999999999</v>
      </c>
      <c r="P116" s="255">
        <v>0</v>
      </c>
      <c r="Q116" s="172">
        <f>Q33+Q41+Q71+Q75+Q81+Q106</f>
        <v>67176.79999999999</v>
      </c>
      <c r="R116" s="255">
        <v>0</v>
      </c>
      <c r="S116" s="172">
        <f>S33+S41+S71+S75+S81+S106</f>
        <v>67176.79999999999</v>
      </c>
      <c r="T116" s="255">
        <v>214.7</v>
      </c>
      <c r="U116" s="172">
        <f>U33+U41+U71+U75+U81+U106</f>
        <v>67391.5</v>
      </c>
    </row>
    <row r="117" spans="1:21" s="11" customFormat="1" ht="15">
      <c r="A117" s="209" t="s">
        <v>29</v>
      </c>
      <c r="B117" s="50"/>
      <c r="C117" s="166">
        <v>5137</v>
      </c>
      <c r="D117" s="170"/>
      <c r="E117" s="51" t="s">
        <v>52</v>
      </c>
      <c r="F117" s="176"/>
      <c r="G117" s="173">
        <f>G42</f>
        <v>100</v>
      </c>
      <c r="H117" s="220">
        <f>H42</f>
        <v>4424</v>
      </c>
      <c r="I117" s="173">
        <f>I42</f>
        <v>4524</v>
      </c>
      <c r="J117" s="55">
        <v>0</v>
      </c>
      <c r="K117" s="173">
        <f>K42</f>
        <v>4524</v>
      </c>
      <c r="L117" s="55">
        <v>0</v>
      </c>
      <c r="M117" s="173">
        <f>M42</f>
        <v>4524</v>
      </c>
      <c r="N117" s="55">
        <f>N72</f>
        <v>2374.8</v>
      </c>
      <c r="O117" s="173">
        <f>O42+O72</f>
        <v>6898.8</v>
      </c>
      <c r="P117" s="256">
        <v>0</v>
      </c>
      <c r="Q117" s="173">
        <f>Q42+Q72</f>
        <v>6898.8</v>
      </c>
      <c r="R117" s="256">
        <v>0</v>
      </c>
      <c r="S117" s="173">
        <f>S42+S72</f>
        <v>6898.8</v>
      </c>
      <c r="T117" s="256">
        <v>-1000</v>
      </c>
      <c r="U117" s="173">
        <f>U42+U72</f>
        <v>5898.8</v>
      </c>
    </row>
    <row r="118" spans="1:21" ht="12.75">
      <c r="A118" s="209" t="s">
        <v>29</v>
      </c>
      <c r="B118" s="210"/>
      <c r="C118" s="211">
        <v>6351</v>
      </c>
      <c r="D118" s="212"/>
      <c r="E118" s="213" t="s">
        <v>18</v>
      </c>
      <c r="F118" s="214"/>
      <c r="G118" s="215">
        <f>G34+G52+G58+G66+G85+G99</f>
        <v>7700</v>
      </c>
      <c r="H118" s="221">
        <f>H99+H107</f>
        <v>8938</v>
      </c>
      <c r="I118" s="215">
        <f>I34+I52+I58+I66+I85+I99+I107</f>
        <v>16638</v>
      </c>
      <c r="J118" s="53">
        <v>-200</v>
      </c>
      <c r="K118" s="215">
        <f>K34+K52+K58+K66+K85+K99+K107</f>
        <v>16438</v>
      </c>
      <c r="L118" s="53">
        <v>0</v>
      </c>
      <c r="M118" s="215">
        <f>M34+M52+M58+M66+M85+M99+M107</f>
        <v>16438</v>
      </c>
      <c r="N118" s="53">
        <f>N107+N93+N89+N66+N58+N47+N34</f>
        <v>6300</v>
      </c>
      <c r="O118" s="215">
        <f>O34+O52+O58+O66+O85+O99+O107+O93+O47+O89</f>
        <v>22738</v>
      </c>
      <c r="P118" s="257">
        <v>0</v>
      </c>
      <c r="Q118" s="215">
        <f>Q34+Q52+Q58+Q66+Q85+Q99+Q107+Q93+Q47+Q89</f>
        <v>22738</v>
      </c>
      <c r="R118" s="257">
        <v>114.3</v>
      </c>
      <c r="S118" s="215">
        <f>S34+S52+S58+S66+S85+S99+S107+S93+S47+S89</f>
        <v>22852.3</v>
      </c>
      <c r="T118" s="257">
        <v>-387</v>
      </c>
      <c r="U118" s="215">
        <f>U34+U52+U58+U66+U85+U99+U107+U93+U47+U89</f>
        <v>22465.3</v>
      </c>
    </row>
    <row r="119" spans="1:21" ht="12.75">
      <c r="A119" s="49" t="s">
        <v>29</v>
      </c>
      <c r="B119" s="50"/>
      <c r="C119" s="166">
        <v>5331</v>
      </c>
      <c r="D119" s="170"/>
      <c r="E119" s="51" t="s">
        <v>19</v>
      </c>
      <c r="F119" s="176"/>
      <c r="G119" s="173">
        <f>G53</f>
        <v>1100</v>
      </c>
      <c r="H119" s="220">
        <f>H82+H100</f>
        <v>1138.1</v>
      </c>
      <c r="I119" s="173">
        <f>I53+I82+I100</f>
        <v>2238.1</v>
      </c>
      <c r="J119" s="55">
        <v>0</v>
      </c>
      <c r="K119" s="173">
        <f>K53+K82+K100</f>
        <v>2238.1</v>
      </c>
      <c r="L119" s="55">
        <v>0</v>
      </c>
      <c r="M119" s="173">
        <f>M53+M82+M100</f>
        <v>2238.1</v>
      </c>
      <c r="N119" s="55">
        <f>N67+N48</f>
        <v>400</v>
      </c>
      <c r="O119" s="173">
        <f>O53+O82+O100+O67+O48</f>
        <v>2638.1</v>
      </c>
      <c r="P119" s="256">
        <v>0</v>
      </c>
      <c r="Q119" s="173">
        <f>Q53+Q82+Q100+Q67+Q48</f>
        <v>2638.1</v>
      </c>
      <c r="R119" s="256">
        <v>-83.2</v>
      </c>
      <c r="S119" s="173">
        <f>S53+S82+S100+S67+S48</f>
        <v>2554.9</v>
      </c>
      <c r="T119" s="256">
        <v>1172.3</v>
      </c>
      <c r="U119" s="173">
        <f>U53+U82+U100+U67+U48</f>
        <v>3727.2000000000003</v>
      </c>
    </row>
    <row r="120" spans="1:21" ht="12.75">
      <c r="A120" s="118" t="s">
        <v>29</v>
      </c>
      <c r="B120" s="50"/>
      <c r="C120" s="166">
        <v>6130</v>
      </c>
      <c r="D120" s="170"/>
      <c r="E120" s="51" t="s">
        <v>39</v>
      </c>
      <c r="F120" s="176"/>
      <c r="G120" s="173">
        <f>G35</f>
        <v>0</v>
      </c>
      <c r="H120" s="220">
        <f>H35</f>
        <v>31.1</v>
      </c>
      <c r="I120" s="173">
        <f>I35</f>
        <v>31.1</v>
      </c>
      <c r="J120" s="55">
        <v>0</v>
      </c>
      <c r="K120" s="173">
        <f>K35</f>
        <v>31.1</v>
      </c>
      <c r="L120" s="55">
        <v>0</v>
      </c>
      <c r="M120" s="173">
        <f>M35</f>
        <v>31.1</v>
      </c>
      <c r="N120" s="55">
        <v>0</v>
      </c>
      <c r="O120" s="173">
        <f>O35</f>
        <v>31.1</v>
      </c>
      <c r="P120" s="256">
        <v>0</v>
      </c>
      <c r="Q120" s="173">
        <f>Q35</f>
        <v>31.1</v>
      </c>
      <c r="R120" s="256">
        <v>-31.1</v>
      </c>
      <c r="S120" s="173">
        <f>S35</f>
        <v>0</v>
      </c>
      <c r="T120" s="256">
        <v>0</v>
      </c>
      <c r="U120" s="173">
        <f>U35</f>
        <v>0</v>
      </c>
    </row>
    <row r="121" spans="1:21" ht="13.5" thickBot="1">
      <c r="A121" s="118" t="s">
        <v>29</v>
      </c>
      <c r="B121" s="42"/>
      <c r="C121" s="192">
        <v>6901</v>
      </c>
      <c r="D121" s="193"/>
      <c r="E121" s="194" t="s">
        <v>21</v>
      </c>
      <c r="F121" s="195"/>
      <c r="G121" s="196">
        <f>G110</f>
        <v>0</v>
      </c>
      <c r="H121" s="222">
        <v>0</v>
      </c>
      <c r="I121" s="223">
        <f>I110</f>
        <v>0</v>
      </c>
      <c r="J121" s="116">
        <v>0</v>
      </c>
      <c r="K121" s="223">
        <f>K110</f>
        <v>0</v>
      </c>
      <c r="L121" s="116">
        <v>0</v>
      </c>
      <c r="M121" s="223">
        <f>M110</f>
        <v>0</v>
      </c>
      <c r="N121" s="116">
        <v>0</v>
      </c>
      <c r="O121" s="223">
        <f>O110</f>
        <v>0</v>
      </c>
      <c r="P121" s="258">
        <v>60.6</v>
      </c>
      <c r="Q121" s="223">
        <f>Q110</f>
        <v>60.6</v>
      </c>
      <c r="R121" s="258">
        <v>0</v>
      </c>
      <c r="S121" s="223">
        <f>S110</f>
        <v>60.6</v>
      </c>
      <c r="T121" s="258">
        <v>0</v>
      </c>
      <c r="U121" s="223">
        <f>U110</f>
        <v>60.6</v>
      </c>
    </row>
    <row r="122" spans="1:21" ht="15.75" thickBot="1">
      <c r="A122" s="119"/>
      <c r="B122" s="120"/>
      <c r="C122" s="167"/>
      <c r="D122" s="171"/>
      <c r="E122" s="121" t="s">
        <v>16</v>
      </c>
      <c r="F122" s="167"/>
      <c r="G122" s="174">
        <f aca="true" t="shared" si="0" ref="G122:M122">SUM(G116:G121)</f>
        <v>35979.8</v>
      </c>
      <c r="H122" s="217">
        <f t="shared" si="0"/>
        <v>56502.99999999999</v>
      </c>
      <c r="I122" s="184">
        <f t="shared" si="0"/>
        <v>92482.8</v>
      </c>
      <c r="J122" s="183">
        <f t="shared" si="0"/>
        <v>0</v>
      </c>
      <c r="K122" s="184">
        <f t="shared" si="0"/>
        <v>92482.8</v>
      </c>
      <c r="L122" s="183">
        <f t="shared" si="0"/>
        <v>0</v>
      </c>
      <c r="M122" s="184">
        <f t="shared" si="0"/>
        <v>92482.8</v>
      </c>
      <c r="N122" s="183">
        <f aca="true" t="shared" si="1" ref="N122:S122">SUM(N116:N121)</f>
        <v>7000</v>
      </c>
      <c r="O122" s="184">
        <f t="shared" si="1"/>
        <v>99482.8</v>
      </c>
      <c r="P122" s="197">
        <f t="shared" si="1"/>
        <v>60.6</v>
      </c>
      <c r="Q122" s="184">
        <f t="shared" si="1"/>
        <v>99543.40000000001</v>
      </c>
      <c r="R122" s="197">
        <f t="shared" si="1"/>
        <v>-7.105427357601002E-15</v>
      </c>
      <c r="S122" s="184">
        <f t="shared" si="1"/>
        <v>99543.4</v>
      </c>
      <c r="T122" s="197">
        <f>SUM(T116:T121)</f>
        <v>0</v>
      </c>
      <c r="U122" s="184">
        <f>SUM(U116:U121)</f>
        <v>99543.40000000001</v>
      </c>
    </row>
    <row r="123" spans="1:19" ht="12.75">
      <c r="A123" s="18" t="s">
        <v>37</v>
      </c>
      <c r="B123" s="18"/>
      <c r="C123" s="18" t="s">
        <v>38</v>
      </c>
      <c r="D123" s="18"/>
      <c r="E123" s="18"/>
      <c r="F123" s="43" t="s">
        <v>139</v>
      </c>
      <c r="G123" s="66"/>
      <c r="H123" s="66"/>
      <c r="I123" s="66"/>
      <c r="J123" s="66"/>
      <c r="K123" s="66"/>
      <c r="L123" s="66"/>
      <c r="M123" s="66"/>
      <c r="N123" s="66"/>
      <c r="O123" s="66"/>
      <c r="P123" s="62"/>
      <c r="Q123" s="62"/>
      <c r="R123" s="66"/>
      <c r="S123" s="66"/>
    </row>
    <row r="124" spans="1:19" ht="12.75">
      <c r="A124" s="18"/>
      <c r="B124" s="18"/>
      <c r="C124" s="18"/>
      <c r="D124" s="18"/>
      <c r="E124" s="18"/>
      <c r="F124" s="18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2.75">
      <c r="A125" s="110"/>
      <c r="B125" s="110"/>
      <c r="C125" s="110"/>
      <c r="D125" s="110"/>
      <c r="E125" s="110"/>
      <c r="F125" s="18"/>
      <c r="G125" s="66"/>
      <c r="H125" s="66"/>
      <c r="I125" s="66"/>
      <c r="J125" s="66"/>
      <c r="K125" s="66"/>
      <c r="L125" s="66"/>
      <c r="M125" s="66"/>
      <c r="N125" s="66"/>
      <c r="O125" s="140"/>
      <c r="P125" s="66"/>
      <c r="Q125" s="66"/>
      <c r="R125" s="66"/>
      <c r="S125" s="66"/>
    </row>
    <row r="126" spans="1:19" ht="12.75">
      <c r="A126" s="18"/>
      <c r="B126" s="18"/>
      <c r="C126" s="18"/>
      <c r="D126" s="18"/>
      <c r="E126" s="18"/>
      <c r="F126" s="18"/>
      <c r="G126" s="140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2.75">
      <c r="A127" s="18"/>
      <c r="B127" s="18"/>
      <c r="C127" s="18"/>
      <c r="D127" s="18"/>
      <c r="E127" s="18"/>
      <c r="F127" s="18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2.75">
      <c r="A128" s="18"/>
      <c r="B128" s="18"/>
      <c r="C128" s="18"/>
      <c r="D128" s="18"/>
      <c r="E128" s="18"/>
      <c r="F128" s="18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12.75">
      <c r="A129" s="18"/>
      <c r="B129" s="18"/>
      <c r="C129" s="18"/>
      <c r="D129" s="18"/>
      <c r="E129" s="18"/>
      <c r="F129" s="18"/>
      <c r="G129" s="66"/>
      <c r="H129" s="66"/>
      <c r="I129" s="140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2.75">
      <c r="A132" s="18"/>
      <c r="B132" s="18"/>
      <c r="C132" s="18"/>
      <c r="D132" s="18"/>
      <c r="E132" s="18"/>
      <c r="F132" s="18"/>
      <c r="G132" s="21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</sheetData>
  <sheetProtection/>
  <mergeCells count="3">
    <mergeCell ref="H25:O25"/>
    <mergeCell ref="P25:Q25"/>
    <mergeCell ref="R25:U25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2011-08-03T11:47:45Z</cp:lastPrinted>
  <dcterms:created xsi:type="dcterms:W3CDTF">2007-01-11T11:12:55Z</dcterms:created>
  <dcterms:modified xsi:type="dcterms:W3CDTF">2011-08-04T10:56:53Z</dcterms:modified>
  <cp:category/>
  <cp:version/>
  <cp:contentType/>
  <cp:contentStatus/>
</cp:coreProperties>
</file>