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rozpočet'!$A$1:$T$118</definedName>
  </definedNames>
  <calcPr fullCalcOnLoad="1"/>
</workbook>
</file>

<file path=xl/sharedStrings.xml><?xml version="1.0" encoding="utf-8"?>
<sst xmlns="http://schemas.openxmlformats.org/spreadsheetml/2006/main" count="191" uniqueCount="147">
  <si>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</si>
  <si>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</si>
  <si>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</si>
  <si>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</si>
  <si>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</si>
  <si>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</si>
  <si>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</si>
  <si>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</si>
  <si>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</si>
  <si>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</si>
  <si>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</si>
  <si>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</si>
  <si>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</si>
  <si>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</si>
  <si>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</si>
  <si>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</si>
  <si>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</si>
  <si>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</si>
  <si>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</si>
  <si>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</si>
  <si>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</si>
  <si>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</si>
  <si>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</si>
  <si>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>Kontroly: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</si>
  <si>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</si>
  <si>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</si>
  <si>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</si>
  <si>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</si>
  <si>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</si>
  <si>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t>kapitálové výdaje</t>
  </si>
  <si>
    <t>Oblastní nemocnice Jičín a. s.</t>
  </si>
  <si>
    <t>Oblastní nemocnice Náchod a. s.</t>
  </si>
  <si>
    <t>ZD/09/414</t>
  </si>
  <si>
    <t>II. Etapa Generelu ON Náchod a. s.</t>
  </si>
  <si>
    <t>investiční transfery a. s.</t>
  </si>
  <si>
    <t>běžné výdaje odvětví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</si>
  <si>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</si>
  <si>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</si>
  <si>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</si>
  <si>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</si>
  <si>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Informační technologie - dokončení digitalizace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</si>
  <si>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</si>
  <si>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</si>
  <si>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</si>
  <si>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</si>
  <si>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Zdravotnické přístroje</t>
  </si>
  <si>
    <t>kapitálové výdaje - budovy, haly a stavby</t>
  </si>
  <si>
    <t>běžné výdaje - drobný hmotný dlouhodobý majetek</t>
  </si>
  <si>
    <t>kapitálové výdaje - investiční transfery a. s.</t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</si>
  <si>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</si>
  <si>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</si>
  <si>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neinvestiční transfery PO</t>
  </si>
  <si>
    <t>běžné výdaje - neinvestiční transfery PO</t>
  </si>
  <si>
    <t>Odvětví: zdravotnictví</t>
  </si>
  <si>
    <t>navýšení - Zastupitelstvo ze dne 26. 1. 2012</t>
  </si>
  <si>
    <t>Zastupitelstvo 1.12.2011</t>
  </si>
  <si>
    <t>II. zvýšení prostředků FRR 2011 o převod nedočerpaných prostředků z roku 2011 - Zast. 26. 1. 2012</t>
  </si>
  <si>
    <t>III. zapojení nedočerpaných prostředků z roku 2011 do roku 2012 - Zast. 26. 1. 2012</t>
  </si>
  <si>
    <t>ZD/11/440</t>
  </si>
  <si>
    <t>Oprava krytin strav. prov., garáží a náhr. zdroje nem. NB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</si>
  <si>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</si>
  <si>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26.1.12  </t>
    </r>
  </si>
  <si>
    <t>ZD/11/431</t>
  </si>
  <si>
    <t>Oprava kanalizace v areálu nemocnice</t>
  </si>
  <si>
    <t>ZD/11/441</t>
  </si>
  <si>
    <t>Oprava kanalizace II. etapa</t>
  </si>
  <si>
    <t>ZD/11/432</t>
  </si>
  <si>
    <t>Oprava krytiny dopravní zdravotní služby</t>
  </si>
  <si>
    <t>ZD/11/442</t>
  </si>
  <si>
    <t>Oprava krytiny objektu biochemie a mikrobiologie</t>
  </si>
  <si>
    <t>ZD/12/401</t>
  </si>
  <si>
    <t>Rekonstr. a výměna krytiny objektu psychiatrie Nové Město</t>
  </si>
  <si>
    <t>ZD/11/425</t>
  </si>
  <si>
    <t>ZD/11/424</t>
  </si>
  <si>
    <t>Stavební úpravy č. p. 635 v areálu nemocnice Opočno</t>
  </si>
  <si>
    <t>ZD/11/436</t>
  </si>
  <si>
    <t>ZD/11/443</t>
  </si>
  <si>
    <t>Havárie provozu RTG nemocnice Broumov</t>
  </si>
  <si>
    <t>ZD/11/435</t>
  </si>
  <si>
    <t>Linka na šetrné vyšetření sentinelových uzlin a Beta kam.</t>
  </si>
  <si>
    <t>ZD/11/405</t>
  </si>
  <si>
    <t>Oprava 2 výtahů a vchodových partií v Horní nemocnici</t>
  </si>
  <si>
    <t>ZD/11/419</t>
  </si>
  <si>
    <t xml:space="preserve">Opr.pláště, inter., soc.zař., vým.oken, vchod.dveří LDN Jar. </t>
  </si>
  <si>
    <t>Modernizace a dostavba oblastní nemocnice Náchod a. s.</t>
  </si>
  <si>
    <t>ZD/11/429</t>
  </si>
  <si>
    <t>Demolice komína</t>
  </si>
  <si>
    <t>ZD/11/413</t>
  </si>
  <si>
    <t>Stavební úpravy v interním pavilonu, zříz. odd. násl. lůžk. péče</t>
  </si>
  <si>
    <t>ZD/12/402</t>
  </si>
  <si>
    <t>Rekonstrukce centrální kyslíkové stanice</t>
  </si>
  <si>
    <t>ZD/11/430</t>
  </si>
  <si>
    <t>Finanční přísp. na nákup operačního stolu pro operační sál</t>
  </si>
  <si>
    <t>ZD/11/433</t>
  </si>
  <si>
    <t>Stavební úpravy odd. gastroenterologie interního pavilonu</t>
  </si>
  <si>
    <t>ZD/11/434</t>
  </si>
  <si>
    <t>Oprava podlahových krytin v interním pavilonu</t>
  </si>
  <si>
    <t>ZD/11/439</t>
  </si>
  <si>
    <t>Oprava kompresorové stanice - rozvod medicinálních plynů</t>
  </si>
  <si>
    <t>ZD/11/417</t>
  </si>
  <si>
    <t>Staveb. úpr. výkonového sálku urologie a vstupu do objektu NP</t>
  </si>
  <si>
    <t>ZD/11/444</t>
  </si>
  <si>
    <t>Dodávka a implem.sys.FaMa. Upgrade impl. SW podp. FaMa</t>
  </si>
  <si>
    <t>ZD/11/421</t>
  </si>
  <si>
    <t>Fin. spoluúčast na "Odstr. hav. stavu bud. č. p. 185 Karkulka"</t>
  </si>
  <si>
    <t>ZD/11/422</t>
  </si>
  <si>
    <t>Objem. stud. DO Král. s rozšíř.kap. pro děti vyž.okamž.pom.</t>
  </si>
  <si>
    <t>ZD/11/445</t>
  </si>
  <si>
    <t>Finanční spoluúčast na opravu pláště DO Svatý Petr</t>
  </si>
  <si>
    <t>ZD/12/403</t>
  </si>
  <si>
    <t>DO Bedřichov, spirometr</t>
  </si>
  <si>
    <t>ZD/12/404</t>
  </si>
  <si>
    <t>DO Království, spirometr</t>
  </si>
  <si>
    <t>ZD/12/405</t>
  </si>
  <si>
    <t>DO Svatý Petr, zateplení objektu č. p. 50 Sport</t>
  </si>
  <si>
    <t>ZD/12/406</t>
  </si>
  <si>
    <t>DO Svatý Petr, PD na stavební úpravy č. p. 58</t>
  </si>
  <si>
    <t>ZD/12/407</t>
  </si>
  <si>
    <t>DO Svatý Petr, spirometr</t>
  </si>
  <si>
    <t>ZD/11/446</t>
  </si>
  <si>
    <t>Finanční spoluúčast na nákupu a instalaci prefabrik. Garáže</t>
  </si>
  <si>
    <t>ZD/12/408</t>
  </si>
  <si>
    <t>Léčebna dlouhodobě nemocných Hradec Králové</t>
  </si>
  <si>
    <t>ZD/12/409</t>
  </si>
  <si>
    <t>Přístrojové vybavení</t>
  </si>
  <si>
    <t>Schválil: RNDr. Jan Vachata</t>
  </si>
  <si>
    <t>kapitálové výdaje - stroje, přístroje, zařízení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</si>
  <si>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 2. 2012</t>
    </r>
  </si>
  <si>
    <t>ZD/12/414</t>
  </si>
  <si>
    <t>Havárie teplovodního potrubí u objektu nukleární medicíny</t>
  </si>
  <si>
    <t>ZD/12/415</t>
  </si>
  <si>
    <t>PD k bouracím pracím objektu odstavené kotelny</t>
  </si>
  <si>
    <t>IV. snížení nerozděleného zůstatku</t>
  </si>
  <si>
    <t>Kapitola 50 - Fond rozvoje a reprodukce Královéhradeckého kraje rok 2012 - sumář 2. zm. rozpočtu</t>
  </si>
  <si>
    <t>V. navýšení prostředků Zastupitelstvem ze dne 22. 3. 2012</t>
  </si>
  <si>
    <t>VI. zapojení prostředků Zastupitelstvem ze dne 22. 3. 2012</t>
  </si>
  <si>
    <t>navýšení - Zastupitelstvo ze dne 22. 3. 2012</t>
  </si>
  <si>
    <t>neinvestiční transfery a. s.</t>
  </si>
  <si>
    <t>ZD/12/413</t>
  </si>
  <si>
    <t>Finanční příspěvek na vybavení lůžky pro ON JC, prac. NB</t>
  </si>
  <si>
    <t>ZD/12/411</t>
  </si>
  <si>
    <t>Stavební opravy pracoviště JIP</t>
  </si>
  <si>
    <t>ZD/12/410</t>
  </si>
  <si>
    <t>Stavební úpravy pracoviště OKB a ambulancí nem. Broumov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</si>
  <si>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22. 3. 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</si>
  <si>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26.3.2012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</si>
  <si>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10.4.2012  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</si>
</sst>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164" fontId="12" fillId="0" borderId="56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164" fontId="0" fillId="0" borderId="58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7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4" fontId="0" fillId="0" borderId="61" xfId="0" applyNumberFormat="1" applyFont="1" applyFill="1" applyBorder="1" applyAlignment="1">
      <alignment horizontal="left"/>
    </xf>
    <xf numFmtId="164" fontId="11" fillId="0" borderId="61" xfId="0" applyNumberFormat="1" applyFont="1" applyFill="1" applyBorder="1" applyAlignment="1">
      <alignment horizontal="right"/>
    </xf>
    <xf numFmtId="164" fontId="0" fillId="33" borderId="60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2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1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4" fontId="0" fillId="0" borderId="36" xfId="0" applyNumberFormat="1" applyFont="1" applyFill="1" applyBorder="1" applyAlignment="1">
      <alignment horizontal="left" wrapText="1"/>
    </xf>
    <xf numFmtId="164" fontId="4" fillId="34" borderId="36" xfId="0" applyNumberFormat="1" applyFont="1" applyFill="1" applyBorder="1" applyAlignment="1">
      <alignment horizontal="right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64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0" fillId="33" borderId="35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4" fillId="35" borderId="67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9" xfId="0" applyNumberFormat="1" applyFon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164" fontId="0" fillId="33" borderId="57" xfId="0" applyNumberFormat="1" applyFont="1" applyFill="1" applyBorder="1" applyAlignment="1">
      <alignment horizontal="right"/>
    </xf>
    <xf numFmtId="164" fontId="11" fillId="0" borderId="68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 wrapText="1"/>
    </xf>
    <xf numFmtId="164" fontId="4" fillId="34" borderId="67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4" fontId="4" fillId="37" borderId="67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57421875" style="0" customWidth="1"/>
    <col min="6" max="17" width="13.00390625" style="0" customWidth="1"/>
    <col min="18" max="18" width="8.421875" style="0" customWidth="1"/>
    <col min="19" max="20" width="7.28125" style="0" customWidth="1"/>
  </cols>
  <sheetData>
    <row r="1" spans="1:17" s="1" customFormat="1" ht="19.5" customHeight="1">
      <c r="A1" s="15" t="s">
        <v>133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 customHeight="1" thickBot="1">
      <c r="A3" s="14"/>
      <c r="B3" s="14"/>
      <c r="C3" s="14"/>
      <c r="D3" s="17"/>
      <c r="E3" s="18" t="s">
        <v>1</v>
      </c>
      <c r="F3" s="19"/>
      <c r="G3" s="108">
        <v>70000</v>
      </c>
      <c r="H3" s="20"/>
      <c r="I3" s="20"/>
      <c r="J3" s="17"/>
      <c r="K3" s="17"/>
      <c r="L3" s="17"/>
      <c r="M3" s="17"/>
      <c r="N3" s="17"/>
      <c r="O3" s="17"/>
      <c r="P3" s="17"/>
      <c r="Q3" s="17"/>
    </row>
    <row r="4" spans="1:17" ht="15" customHeight="1">
      <c r="A4" s="14"/>
      <c r="B4" s="14"/>
      <c r="C4" s="14"/>
      <c r="D4" s="17"/>
      <c r="E4" s="21" t="s">
        <v>54</v>
      </c>
      <c r="F4" s="22"/>
      <c r="G4" s="124">
        <v>63009.5</v>
      </c>
      <c r="H4" s="20"/>
      <c r="I4" s="20"/>
      <c r="J4" s="17"/>
      <c r="K4" s="17"/>
      <c r="L4" s="17"/>
      <c r="M4" s="17"/>
      <c r="N4" s="17"/>
      <c r="O4" s="17"/>
      <c r="P4" s="17"/>
      <c r="Q4" s="17"/>
    </row>
    <row r="5" spans="1:17" ht="15" customHeight="1">
      <c r="A5" s="14"/>
      <c r="B5" s="14"/>
      <c r="C5" s="14"/>
      <c r="D5" s="17"/>
      <c r="E5" s="221" t="s">
        <v>136</v>
      </c>
      <c r="F5" s="13"/>
      <c r="G5" s="222">
        <v>20000</v>
      </c>
      <c r="H5" s="20"/>
      <c r="I5" s="20"/>
      <c r="J5" s="17"/>
      <c r="K5" s="17"/>
      <c r="L5" s="17"/>
      <c r="M5" s="17"/>
      <c r="N5" s="17"/>
      <c r="O5" s="17"/>
      <c r="P5" s="17"/>
      <c r="Q5" s="17"/>
    </row>
    <row r="6" spans="1:17" ht="15" customHeight="1" thickBot="1">
      <c r="A6" s="14"/>
      <c r="B6" s="14"/>
      <c r="C6" s="14"/>
      <c r="D6" s="17"/>
      <c r="E6" s="27" t="s">
        <v>21</v>
      </c>
      <c r="F6" s="28"/>
      <c r="G6" s="119">
        <f>SUM(G3:G5)</f>
        <v>153009.5</v>
      </c>
      <c r="H6" s="20"/>
      <c r="I6" s="20"/>
      <c r="J6" s="17"/>
      <c r="K6" s="17"/>
      <c r="L6" s="17"/>
      <c r="M6" s="17"/>
      <c r="N6" s="17"/>
      <c r="O6" s="17"/>
      <c r="P6" s="17"/>
      <c r="Q6" s="17"/>
    </row>
    <row r="7" spans="1:17" ht="15" customHeight="1">
      <c r="A7" s="41" t="s">
        <v>53</v>
      </c>
      <c r="B7" s="17"/>
      <c r="C7" s="17"/>
      <c r="D7" s="17"/>
      <c r="E7" s="109"/>
      <c r="F7" s="109"/>
      <c r="G7" s="110"/>
      <c r="H7" s="20"/>
      <c r="I7" s="20"/>
      <c r="J7" s="17"/>
      <c r="K7" s="17"/>
      <c r="L7" s="17"/>
      <c r="M7" s="17"/>
      <c r="N7" s="17"/>
      <c r="O7" s="17"/>
      <c r="P7" s="17"/>
      <c r="Q7" s="17"/>
    </row>
    <row r="8" spans="1:17" ht="15" customHeight="1" thickBot="1">
      <c r="A8" s="17"/>
      <c r="B8" s="17"/>
      <c r="C8" s="17"/>
      <c r="D8" s="17"/>
      <c r="E8" s="17"/>
      <c r="F8" s="17"/>
      <c r="G8" s="24"/>
      <c r="H8" s="20"/>
      <c r="I8" s="20"/>
      <c r="J8" s="17"/>
      <c r="K8" s="17"/>
      <c r="L8" s="17"/>
      <c r="M8" s="17"/>
      <c r="N8" s="17"/>
      <c r="O8" s="17"/>
      <c r="P8" s="17"/>
      <c r="Q8" s="17"/>
    </row>
    <row r="9" spans="1:17" ht="15" customHeight="1" thickBot="1">
      <c r="A9" s="23" t="s">
        <v>0</v>
      </c>
      <c r="B9" s="25"/>
      <c r="C9" s="25"/>
      <c r="D9" s="25"/>
      <c r="E9" s="25"/>
      <c r="F9" s="25"/>
      <c r="G9" s="50">
        <v>70000</v>
      </c>
      <c r="H9" s="118" t="s">
        <v>22</v>
      </c>
      <c r="I9" s="133" t="s">
        <v>23</v>
      </c>
      <c r="J9" s="13"/>
      <c r="K9" s="13"/>
      <c r="L9" s="13"/>
      <c r="M9" s="13"/>
      <c r="N9" s="13"/>
      <c r="O9" s="13"/>
      <c r="P9" s="17"/>
      <c r="Q9" s="17"/>
    </row>
    <row r="10" spans="1:17" ht="15" customHeight="1">
      <c r="A10" s="21" t="s">
        <v>2</v>
      </c>
      <c r="B10" s="22"/>
      <c r="C10" s="22"/>
      <c r="D10" s="22"/>
      <c r="E10" s="22" t="s">
        <v>55</v>
      </c>
      <c r="F10" s="120"/>
      <c r="G10" s="121">
        <v>-61000</v>
      </c>
      <c r="H10" s="20"/>
      <c r="I10" s="20"/>
      <c r="J10" s="13"/>
      <c r="K10" s="13"/>
      <c r="L10" s="13"/>
      <c r="M10" s="13"/>
      <c r="N10" s="13"/>
      <c r="O10" s="13"/>
      <c r="P10" s="17"/>
      <c r="Q10" s="17"/>
    </row>
    <row r="11" spans="1:17" ht="15" customHeight="1">
      <c r="A11" s="162" t="s">
        <v>56</v>
      </c>
      <c r="B11" s="128"/>
      <c r="C11" s="128"/>
      <c r="D11" s="128"/>
      <c r="E11" s="128"/>
      <c r="F11" s="129"/>
      <c r="G11" s="130">
        <v>63009.5</v>
      </c>
      <c r="H11" s="20"/>
      <c r="I11" s="20"/>
      <c r="J11" s="13"/>
      <c r="K11" s="13"/>
      <c r="L11" s="13"/>
      <c r="M11" s="13"/>
      <c r="N11" s="13"/>
      <c r="O11" s="13"/>
      <c r="P11" s="17"/>
      <c r="Q11" s="17"/>
    </row>
    <row r="12" spans="1:17" ht="15" customHeight="1">
      <c r="A12" s="162" t="s">
        <v>57</v>
      </c>
      <c r="B12" s="128"/>
      <c r="C12" s="128"/>
      <c r="D12" s="128"/>
      <c r="E12" s="128"/>
      <c r="F12" s="129"/>
      <c r="G12" s="130">
        <v>-63009.5</v>
      </c>
      <c r="H12" s="20"/>
      <c r="I12" s="20"/>
      <c r="J12" s="13"/>
      <c r="K12" s="13"/>
      <c r="L12" s="13"/>
      <c r="M12" s="13"/>
      <c r="N12" s="13"/>
      <c r="O12" s="13"/>
      <c r="P12" s="17"/>
      <c r="Q12" s="17"/>
    </row>
    <row r="13" spans="1:17" ht="15" customHeight="1">
      <c r="A13" s="162" t="s">
        <v>132</v>
      </c>
      <c r="B13" s="128"/>
      <c r="C13" s="128"/>
      <c r="D13" s="128"/>
      <c r="E13" s="128"/>
      <c r="F13" s="129"/>
      <c r="G13" s="130">
        <v>-166.2</v>
      </c>
      <c r="H13" s="20"/>
      <c r="I13" s="20"/>
      <c r="J13" s="13"/>
      <c r="K13" s="13"/>
      <c r="L13" s="13"/>
      <c r="M13" s="13"/>
      <c r="N13" s="13"/>
      <c r="O13" s="13"/>
      <c r="P13" s="17"/>
      <c r="Q13" s="17"/>
    </row>
    <row r="14" spans="1:17" ht="15" customHeight="1">
      <c r="A14" s="162" t="s">
        <v>134</v>
      </c>
      <c r="B14" s="128"/>
      <c r="C14" s="128"/>
      <c r="D14" s="128"/>
      <c r="E14" s="128"/>
      <c r="F14" s="129"/>
      <c r="G14" s="130">
        <v>20000</v>
      </c>
      <c r="H14" s="20"/>
      <c r="I14" s="20"/>
      <c r="J14" s="13"/>
      <c r="K14" s="13"/>
      <c r="L14" s="13"/>
      <c r="M14" s="13"/>
      <c r="N14" s="13"/>
      <c r="O14" s="13"/>
      <c r="P14" s="17"/>
      <c r="Q14" s="17"/>
    </row>
    <row r="15" spans="1:17" ht="15" customHeight="1">
      <c r="A15" s="162" t="s">
        <v>135</v>
      </c>
      <c r="B15" s="128"/>
      <c r="C15" s="128"/>
      <c r="D15" s="128"/>
      <c r="E15" s="128"/>
      <c r="F15" s="129"/>
      <c r="G15" s="130">
        <v>-20000</v>
      </c>
      <c r="H15" s="20"/>
      <c r="I15" s="20"/>
      <c r="J15" s="13"/>
      <c r="K15" s="13"/>
      <c r="L15" s="13"/>
      <c r="M15" s="13"/>
      <c r="N15" s="13"/>
      <c r="O15" s="13"/>
      <c r="P15" s="17"/>
      <c r="Q15" s="17"/>
    </row>
    <row r="16" spans="1:17" ht="15" customHeight="1">
      <c r="A16" s="131" t="s">
        <v>3</v>
      </c>
      <c r="B16" s="122"/>
      <c r="C16" s="122"/>
      <c r="D16" s="122"/>
      <c r="E16" s="122"/>
      <c r="F16" s="123"/>
      <c r="G16" s="132">
        <v>8833.8</v>
      </c>
      <c r="H16" s="134">
        <f>G9+G11+G14</f>
        <v>153009.5</v>
      </c>
      <c r="I16" s="20"/>
      <c r="J16" s="13"/>
      <c r="K16" s="13"/>
      <c r="L16" s="13"/>
      <c r="M16" s="13"/>
      <c r="N16" s="13"/>
      <c r="O16" s="13"/>
      <c r="P16" s="17"/>
      <c r="Q16" s="17"/>
    </row>
    <row r="17" spans="1:17" ht="15" customHeight="1">
      <c r="A17" s="127"/>
      <c r="B17" s="128"/>
      <c r="C17" s="128"/>
      <c r="D17" s="128"/>
      <c r="E17" s="128"/>
      <c r="F17" s="129"/>
      <c r="G17" s="130"/>
      <c r="H17" s="134"/>
      <c r="I17" s="20"/>
      <c r="J17" s="13"/>
      <c r="K17" s="13"/>
      <c r="L17" s="13"/>
      <c r="M17" s="13"/>
      <c r="N17" s="13"/>
      <c r="O17" s="13"/>
      <c r="P17" s="17"/>
      <c r="Q17" s="17"/>
    </row>
    <row r="18" spans="1:17" ht="15" customHeight="1">
      <c r="A18" s="147"/>
      <c r="B18" s="148"/>
      <c r="C18" s="148"/>
      <c r="D18" s="148"/>
      <c r="E18" s="148"/>
      <c r="F18" s="149"/>
      <c r="G18" s="150"/>
      <c r="H18" s="134"/>
      <c r="I18" s="20"/>
      <c r="J18" s="13"/>
      <c r="K18" s="13"/>
      <c r="L18" s="13"/>
      <c r="M18" s="13"/>
      <c r="N18" s="13"/>
      <c r="O18" s="13"/>
      <c r="P18" s="17"/>
      <c r="Q18" s="17"/>
    </row>
    <row r="19" spans="1:17" ht="15" customHeight="1" thickBot="1">
      <c r="A19" s="27" t="s">
        <v>3</v>
      </c>
      <c r="B19" s="28"/>
      <c r="C19" s="28"/>
      <c r="D19" s="28"/>
      <c r="E19" s="28"/>
      <c r="F19" s="29"/>
      <c r="G19" s="114">
        <f>SUM(G16)</f>
        <v>8833.8</v>
      </c>
      <c r="H19" s="134">
        <f>G9+G11+G14</f>
        <v>153009.5</v>
      </c>
      <c r="I19" s="118">
        <f>H16+G10+G12+G13+G15</f>
        <v>8833.8</v>
      </c>
      <c r="J19" s="13"/>
      <c r="K19" s="13"/>
      <c r="L19" s="13"/>
      <c r="M19" s="13"/>
      <c r="N19" s="13"/>
      <c r="O19" s="13"/>
      <c r="P19" s="17"/>
      <c r="Q19" s="17"/>
    </row>
    <row r="20" spans="1:17" ht="15" customHeight="1">
      <c r="A20" s="39"/>
      <c r="B20" s="13"/>
      <c r="C20" s="13"/>
      <c r="D20" s="13"/>
      <c r="E20" s="13"/>
      <c r="F20" s="13"/>
      <c r="G20" s="110"/>
      <c r="H20" s="20"/>
      <c r="I20" s="118"/>
      <c r="J20" s="13"/>
      <c r="K20" s="13"/>
      <c r="L20" s="13"/>
      <c r="M20" s="13"/>
      <c r="N20" s="13"/>
      <c r="O20" s="13"/>
      <c r="P20" s="17"/>
      <c r="Q20" s="17"/>
    </row>
    <row r="21" spans="1:17" ht="12" customHeight="1" thickBot="1">
      <c r="A21" s="13"/>
      <c r="B21" s="13"/>
      <c r="C21" s="13"/>
      <c r="D21" s="13"/>
      <c r="E21" s="13"/>
      <c r="F21" s="13"/>
      <c r="G21" s="26"/>
      <c r="H21" s="20" t="s">
        <v>20</v>
      </c>
      <c r="I21" s="20"/>
      <c r="J21" s="17"/>
      <c r="K21" s="17"/>
      <c r="L21" s="17"/>
      <c r="M21" s="17"/>
      <c r="N21" s="17"/>
      <c r="O21" s="17"/>
      <c r="P21" s="17"/>
      <c r="Q21" s="17"/>
    </row>
    <row r="22" spans="1:17" ht="57.75" customHeight="1" thickBot="1">
      <c r="A22" s="13"/>
      <c r="B22" s="13"/>
      <c r="C22" s="13"/>
      <c r="D22" s="13"/>
      <c r="E22" s="13"/>
      <c r="F22" s="13"/>
      <c r="G22" s="26"/>
      <c r="H22" s="237" t="s">
        <v>50</v>
      </c>
      <c r="I22" s="240"/>
      <c r="J22" s="238"/>
      <c r="K22" s="238"/>
      <c r="L22" s="238"/>
      <c r="M22" s="239"/>
      <c r="N22" s="237" t="s">
        <v>26</v>
      </c>
      <c r="O22" s="238"/>
      <c r="P22" s="238"/>
      <c r="Q22" s="239"/>
    </row>
    <row r="23" spans="1:23" ht="107.25" customHeight="1" thickBot="1">
      <c r="A23" s="3" t="s">
        <v>14</v>
      </c>
      <c r="B23" s="4" t="s">
        <v>4</v>
      </c>
      <c r="C23" s="11" t="s">
        <v>5</v>
      </c>
      <c r="D23" s="5" t="s">
        <v>6</v>
      </c>
      <c r="E23" s="5" t="s">
        <v>7</v>
      </c>
      <c r="F23" s="5" t="s">
        <v>12</v>
      </c>
      <c r="G23" s="66" t="s">
        <v>60</v>
      </c>
      <c r="H23" s="152" t="s">
        <v>61</v>
      </c>
      <c r="I23" s="66" t="s">
        <v>11</v>
      </c>
      <c r="J23" s="152" t="s">
        <v>127</v>
      </c>
      <c r="K23" s="6" t="s">
        <v>11</v>
      </c>
      <c r="L23" s="152" t="s">
        <v>144</v>
      </c>
      <c r="M23" s="6" t="s">
        <v>11</v>
      </c>
      <c r="N23" s="65" t="s">
        <v>145</v>
      </c>
      <c r="O23" s="6" t="s">
        <v>11</v>
      </c>
      <c r="P23" s="65" t="s">
        <v>146</v>
      </c>
      <c r="Q23" s="6" t="s">
        <v>11</v>
      </c>
      <c r="W23" s="2"/>
    </row>
    <row r="24" spans="1:17" ht="14.25" customHeight="1">
      <c r="A24" s="89">
        <v>92</v>
      </c>
      <c r="B24" s="90">
        <v>3522</v>
      </c>
      <c r="C24" s="82"/>
      <c r="D24" s="67"/>
      <c r="E24" s="83" t="s">
        <v>30</v>
      </c>
      <c r="F24" s="84"/>
      <c r="G24" s="111">
        <f>SUM(G31+G32+G34)</f>
        <v>0</v>
      </c>
      <c r="H24" s="54"/>
      <c r="I24" s="111">
        <f>SUM(I31+I32+I34)</f>
        <v>1445</v>
      </c>
      <c r="J24" s="54"/>
      <c r="K24" s="111">
        <f>SUM(K31+K32+K34)</f>
        <v>1445</v>
      </c>
      <c r="L24" s="54"/>
      <c r="M24" s="111">
        <f>SUM(M31+M32+M34+M33)</f>
        <v>1850</v>
      </c>
      <c r="N24" s="54"/>
      <c r="O24" s="111">
        <f>SUM(O31+O32+O33+O34)</f>
        <v>1850</v>
      </c>
      <c r="P24" s="153"/>
      <c r="Q24" s="228">
        <f>SUM(Q31+Q32+Q33+Q34)</f>
        <v>1850</v>
      </c>
    </row>
    <row r="25" spans="1:17" ht="14.25" customHeight="1">
      <c r="A25" s="73"/>
      <c r="B25" s="64"/>
      <c r="C25" s="64">
        <v>5171</v>
      </c>
      <c r="D25" s="30" t="s">
        <v>58</v>
      </c>
      <c r="E25" s="30" t="s">
        <v>59</v>
      </c>
      <c r="F25" s="75"/>
      <c r="G25" s="117">
        <v>0</v>
      </c>
      <c r="H25" s="52">
        <v>40</v>
      </c>
      <c r="I25" s="117">
        <f>G25+H25</f>
        <v>40</v>
      </c>
      <c r="J25" s="52"/>
      <c r="K25" s="117">
        <f>I25+J25</f>
        <v>40</v>
      </c>
      <c r="L25" s="52"/>
      <c r="M25" s="117">
        <f aca="true" t="shared" si="0" ref="M25:M30">K25+L25</f>
        <v>40</v>
      </c>
      <c r="N25" s="52"/>
      <c r="O25" s="117">
        <f>K25+N25</f>
        <v>40</v>
      </c>
      <c r="P25" s="52"/>
      <c r="Q25" s="117">
        <f>O25+P25</f>
        <v>40</v>
      </c>
    </row>
    <row r="26" spans="1:17" ht="14.25" customHeight="1">
      <c r="A26" s="73"/>
      <c r="B26" s="64"/>
      <c r="C26" s="64">
        <v>5171</v>
      </c>
      <c r="D26" s="30" t="s">
        <v>62</v>
      </c>
      <c r="E26" s="30" t="s">
        <v>63</v>
      </c>
      <c r="F26" s="75"/>
      <c r="G26" s="117">
        <v>0</v>
      </c>
      <c r="H26" s="52">
        <v>560</v>
      </c>
      <c r="I26" s="117">
        <f>G26+H26</f>
        <v>560</v>
      </c>
      <c r="J26" s="126"/>
      <c r="K26" s="117">
        <f>I26+J26</f>
        <v>560</v>
      </c>
      <c r="L26" s="126"/>
      <c r="M26" s="117">
        <f t="shared" si="0"/>
        <v>560</v>
      </c>
      <c r="N26" s="126"/>
      <c r="O26" s="117">
        <f>K26+N26</f>
        <v>560</v>
      </c>
      <c r="P26" s="126"/>
      <c r="Q26" s="117">
        <f>O26+P26</f>
        <v>560</v>
      </c>
    </row>
    <row r="27" spans="1:17" ht="14.25" customHeight="1">
      <c r="A27" s="85"/>
      <c r="B27" s="93"/>
      <c r="C27" s="93">
        <v>5171</v>
      </c>
      <c r="D27" s="37" t="s">
        <v>64</v>
      </c>
      <c r="E27" s="30" t="s">
        <v>65</v>
      </c>
      <c r="F27" s="70"/>
      <c r="G27" s="160">
        <v>0</v>
      </c>
      <c r="H27" s="51">
        <v>545</v>
      </c>
      <c r="I27" s="117">
        <f>G27+H27</f>
        <v>545</v>
      </c>
      <c r="J27" s="125"/>
      <c r="K27" s="117">
        <f>I27+J27</f>
        <v>545</v>
      </c>
      <c r="L27" s="125"/>
      <c r="M27" s="117">
        <f t="shared" si="0"/>
        <v>545</v>
      </c>
      <c r="N27" s="125"/>
      <c r="O27" s="117">
        <f>K27+N27</f>
        <v>545</v>
      </c>
      <c r="P27" s="125"/>
      <c r="Q27" s="117">
        <f>O27+P27</f>
        <v>545</v>
      </c>
    </row>
    <row r="28" spans="1:17" ht="14.25" customHeight="1">
      <c r="A28" s="85"/>
      <c r="B28" s="93"/>
      <c r="C28" s="93">
        <v>5171</v>
      </c>
      <c r="D28" s="37" t="s">
        <v>66</v>
      </c>
      <c r="E28" s="30" t="s">
        <v>67</v>
      </c>
      <c r="F28" s="70"/>
      <c r="G28" s="160">
        <v>0</v>
      </c>
      <c r="H28" s="51">
        <v>150</v>
      </c>
      <c r="I28" s="117">
        <f>G28+H28</f>
        <v>150</v>
      </c>
      <c r="J28" s="125"/>
      <c r="K28" s="117">
        <f>I28+J28</f>
        <v>150</v>
      </c>
      <c r="L28" s="125"/>
      <c r="M28" s="117">
        <f t="shared" si="0"/>
        <v>150</v>
      </c>
      <c r="N28" s="125"/>
      <c r="O28" s="117">
        <f>K28+N28</f>
        <v>150</v>
      </c>
      <c r="P28" s="125"/>
      <c r="Q28" s="117">
        <f>O28+P28</f>
        <v>150</v>
      </c>
    </row>
    <row r="29" spans="1:17" ht="14.25" customHeight="1">
      <c r="A29" s="85"/>
      <c r="B29" s="93"/>
      <c r="C29" s="93">
        <v>5171</v>
      </c>
      <c r="D29" s="37" t="s">
        <v>68</v>
      </c>
      <c r="E29" s="30" t="s">
        <v>69</v>
      </c>
      <c r="F29" s="70"/>
      <c r="G29" s="160">
        <v>0</v>
      </c>
      <c r="H29" s="51">
        <v>150</v>
      </c>
      <c r="I29" s="117">
        <f>G29+H29</f>
        <v>150</v>
      </c>
      <c r="J29" s="125"/>
      <c r="K29" s="117">
        <f>I29+J29</f>
        <v>150</v>
      </c>
      <c r="L29" s="125"/>
      <c r="M29" s="117">
        <f t="shared" si="0"/>
        <v>150</v>
      </c>
      <c r="N29" s="125"/>
      <c r="O29" s="117">
        <f>K29+N29</f>
        <v>150</v>
      </c>
      <c r="P29" s="125"/>
      <c r="Q29" s="117">
        <f>O29+P29</f>
        <v>150</v>
      </c>
    </row>
    <row r="30" spans="1:17" ht="14.25" customHeight="1">
      <c r="A30" s="85"/>
      <c r="B30" s="93"/>
      <c r="C30" s="93">
        <v>5213</v>
      </c>
      <c r="D30" s="37" t="s">
        <v>138</v>
      </c>
      <c r="E30" s="30" t="s">
        <v>139</v>
      </c>
      <c r="F30" s="70"/>
      <c r="G30" s="160">
        <v>0</v>
      </c>
      <c r="H30" s="51"/>
      <c r="I30" s="160">
        <v>0</v>
      </c>
      <c r="J30" s="125"/>
      <c r="K30" s="160">
        <v>0</v>
      </c>
      <c r="L30" s="51">
        <v>405</v>
      </c>
      <c r="M30" s="160">
        <f t="shared" si="0"/>
        <v>405</v>
      </c>
      <c r="N30" s="51"/>
      <c r="O30" s="160">
        <f>M30+N30</f>
        <v>405</v>
      </c>
      <c r="P30" s="125"/>
      <c r="Q30" s="160">
        <f>SUM(O30:P30)</f>
        <v>405</v>
      </c>
    </row>
    <row r="31" spans="1:17" ht="14.25" customHeight="1">
      <c r="A31" s="85"/>
      <c r="B31" s="93"/>
      <c r="C31" s="86">
        <v>6121</v>
      </c>
      <c r="D31" s="37"/>
      <c r="E31" s="35" t="s">
        <v>29</v>
      </c>
      <c r="F31" s="70"/>
      <c r="G31" s="116">
        <v>0</v>
      </c>
      <c r="H31" s="191"/>
      <c r="I31" s="116">
        <v>0</v>
      </c>
      <c r="J31" s="51"/>
      <c r="K31" s="116">
        <v>0</v>
      </c>
      <c r="L31" s="51"/>
      <c r="M31" s="116">
        <v>0</v>
      </c>
      <c r="N31" s="51"/>
      <c r="O31" s="116">
        <v>0</v>
      </c>
      <c r="P31" s="51"/>
      <c r="Q31" s="116">
        <v>0</v>
      </c>
    </row>
    <row r="32" spans="1:17" ht="14.25" customHeight="1">
      <c r="A32" s="85"/>
      <c r="B32" s="93"/>
      <c r="C32" s="86">
        <v>6313</v>
      </c>
      <c r="D32" s="37"/>
      <c r="E32" s="32" t="s">
        <v>34</v>
      </c>
      <c r="F32" s="70"/>
      <c r="G32" s="194">
        <v>0</v>
      </c>
      <c r="H32" s="192"/>
      <c r="I32" s="194">
        <v>0</v>
      </c>
      <c r="J32" s="51"/>
      <c r="K32" s="194">
        <v>0</v>
      </c>
      <c r="L32" s="51"/>
      <c r="M32" s="194">
        <v>0</v>
      </c>
      <c r="N32" s="51"/>
      <c r="O32" s="194">
        <v>0</v>
      </c>
      <c r="P32" s="51"/>
      <c r="Q32" s="229">
        <v>0</v>
      </c>
    </row>
    <row r="33" spans="1:17" ht="14.25" customHeight="1">
      <c r="A33" s="85"/>
      <c r="B33" s="93"/>
      <c r="C33" s="86">
        <v>5213</v>
      </c>
      <c r="D33" s="37"/>
      <c r="E33" s="32" t="s">
        <v>137</v>
      </c>
      <c r="F33" s="70"/>
      <c r="G33" s="208">
        <v>0</v>
      </c>
      <c r="H33" s="192"/>
      <c r="I33" s="208">
        <v>0</v>
      </c>
      <c r="J33" s="51"/>
      <c r="K33" s="208">
        <v>0</v>
      </c>
      <c r="L33" s="209">
        <v>405</v>
      </c>
      <c r="M33" s="208">
        <f>L33+K33</f>
        <v>405</v>
      </c>
      <c r="N33" s="191"/>
      <c r="O33" s="208">
        <f>M33+N33</f>
        <v>405</v>
      </c>
      <c r="P33" s="51"/>
      <c r="Q33" s="208">
        <f>SUM(O33:P33)</f>
        <v>405</v>
      </c>
    </row>
    <row r="34" spans="1:17" ht="14.25" customHeight="1" thickBot="1">
      <c r="A34" s="85"/>
      <c r="B34" s="93"/>
      <c r="C34" s="86">
        <v>5171</v>
      </c>
      <c r="D34" s="37"/>
      <c r="E34" s="32" t="s">
        <v>35</v>
      </c>
      <c r="F34" s="70"/>
      <c r="G34" s="223">
        <v>0</v>
      </c>
      <c r="H34" s="193">
        <f>SUM(H25:H29)</f>
        <v>1445</v>
      </c>
      <c r="I34" s="115">
        <f>G34+H34</f>
        <v>1445</v>
      </c>
      <c r="J34" s="51"/>
      <c r="K34" s="115">
        <f>I34+J34</f>
        <v>1445</v>
      </c>
      <c r="L34" s="51"/>
      <c r="M34" s="115">
        <f>K34+L34</f>
        <v>1445</v>
      </c>
      <c r="N34" s="51"/>
      <c r="O34" s="115">
        <f>K34+N34</f>
        <v>1445</v>
      </c>
      <c r="P34" s="51"/>
      <c r="Q34" s="115">
        <f>O34+P34</f>
        <v>1445</v>
      </c>
    </row>
    <row r="35" spans="1:17" ht="14.25" customHeight="1">
      <c r="A35" s="89">
        <v>93</v>
      </c>
      <c r="B35" s="90">
        <v>3522</v>
      </c>
      <c r="C35" s="90"/>
      <c r="D35" s="36"/>
      <c r="E35" s="91" t="s">
        <v>31</v>
      </c>
      <c r="F35" s="92"/>
      <c r="G35" s="113">
        <f>SUM(G48+G47+G46)</f>
        <v>51000</v>
      </c>
      <c r="H35" s="54"/>
      <c r="I35" s="113">
        <f>SUM(I48+I47+I46)</f>
        <v>104640.5</v>
      </c>
      <c r="J35" s="54"/>
      <c r="K35" s="113">
        <f>SUM(K48+K47+K46)</f>
        <v>104640.5</v>
      </c>
      <c r="L35" s="54"/>
      <c r="M35" s="113">
        <f>SUM(M48+M47+M46)</f>
        <v>121735.5</v>
      </c>
      <c r="N35" s="54"/>
      <c r="O35" s="113">
        <f>SUM(O48+O47+O46)</f>
        <v>121735.5</v>
      </c>
      <c r="P35" s="54"/>
      <c r="Q35" s="230">
        <f>SUM(Q48+Q47+Q46)</f>
        <v>121735.5</v>
      </c>
    </row>
    <row r="36" spans="1:17" ht="14.25" customHeight="1">
      <c r="A36" s="73"/>
      <c r="B36" s="64"/>
      <c r="C36" s="64">
        <v>6121</v>
      </c>
      <c r="D36" s="37" t="s">
        <v>32</v>
      </c>
      <c r="E36" s="102" t="s">
        <v>33</v>
      </c>
      <c r="F36" s="74"/>
      <c r="G36" s="75">
        <v>0</v>
      </c>
      <c r="H36" s="53">
        <v>30354.8</v>
      </c>
      <c r="I36" s="75">
        <f>G36+H36</f>
        <v>30354.8</v>
      </c>
      <c r="J36" s="53"/>
      <c r="K36" s="75">
        <f>I36+J36</f>
        <v>30354.8</v>
      </c>
      <c r="L36" s="53"/>
      <c r="M36" s="75">
        <f aca="true" t="shared" si="1" ref="M36:M48">K36+L36</f>
        <v>30354.8</v>
      </c>
      <c r="N36" s="53"/>
      <c r="O36" s="75">
        <f>K36+N36</f>
        <v>30354.8</v>
      </c>
      <c r="P36" s="53"/>
      <c r="Q36" s="117">
        <f>O36+P36</f>
        <v>30354.8</v>
      </c>
    </row>
    <row r="37" spans="1:17" ht="14.25" customHeight="1">
      <c r="A37" s="85"/>
      <c r="B37" s="93"/>
      <c r="C37" s="64">
        <v>6121</v>
      </c>
      <c r="D37" s="37" t="s">
        <v>70</v>
      </c>
      <c r="E37" s="102" t="s">
        <v>84</v>
      </c>
      <c r="F37" s="74"/>
      <c r="G37" s="75">
        <v>41000</v>
      </c>
      <c r="H37" s="53"/>
      <c r="I37" s="75">
        <f>G37+H37</f>
        <v>41000</v>
      </c>
      <c r="J37" s="53"/>
      <c r="K37" s="75">
        <f>I37+J37</f>
        <v>41000</v>
      </c>
      <c r="L37" s="53">
        <v>10000</v>
      </c>
      <c r="M37" s="75">
        <f t="shared" si="1"/>
        <v>51000</v>
      </c>
      <c r="N37" s="53"/>
      <c r="O37" s="75">
        <f>M37+N37</f>
        <v>51000</v>
      </c>
      <c r="P37" s="53"/>
      <c r="Q37" s="117">
        <f>O37+P37</f>
        <v>51000</v>
      </c>
    </row>
    <row r="38" spans="1:17" ht="14.25" customHeight="1">
      <c r="A38" s="85"/>
      <c r="B38" s="93"/>
      <c r="C38" s="64">
        <v>6121</v>
      </c>
      <c r="D38" s="37" t="s">
        <v>72</v>
      </c>
      <c r="E38" s="102" t="s">
        <v>71</v>
      </c>
      <c r="F38" s="75"/>
      <c r="G38" s="75">
        <v>10000</v>
      </c>
      <c r="H38" s="53">
        <v>15000</v>
      </c>
      <c r="I38" s="75">
        <f aca="true" t="shared" si="2" ref="I38:I45">G38+H38</f>
        <v>25000</v>
      </c>
      <c r="J38" s="53"/>
      <c r="K38" s="75">
        <f>I38+J38</f>
        <v>25000</v>
      </c>
      <c r="L38" s="53"/>
      <c r="M38" s="75">
        <f t="shared" si="1"/>
        <v>25000</v>
      </c>
      <c r="N38" s="53"/>
      <c r="O38" s="75">
        <f>K38+N38</f>
        <v>25000</v>
      </c>
      <c r="P38" s="53"/>
      <c r="Q38" s="117">
        <f aca="true" t="shared" si="3" ref="Q38:Q45">O38+P38</f>
        <v>25000</v>
      </c>
    </row>
    <row r="39" spans="1:17" ht="14.25" customHeight="1">
      <c r="A39" s="85"/>
      <c r="B39" s="93"/>
      <c r="C39" s="64">
        <v>6121</v>
      </c>
      <c r="D39" s="37" t="s">
        <v>73</v>
      </c>
      <c r="E39" s="102" t="s">
        <v>74</v>
      </c>
      <c r="F39" s="74"/>
      <c r="G39" s="75">
        <v>0</v>
      </c>
      <c r="H39" s="53">
        <v>2650.2</v>
      </c>
      <c r="I39" s="75">
        <f t="shared" si="2"/>
        <v>2650.2</v>
      </c>
      <c r="J39" s="53"/>
      <c r="K39" s="75">
        <f>I39+J39</f>
        <v>2650.2</v>
      </c>
      <c r="L39" s="53"/>
      <c r="M39" s="75">
        <f t="shared" si="1"/>
        <v>2650.2</v>
      </c>
      <c r="N39" s="53"/>
      <c r="O39" s="75">
        <f>K39+N39</f>
        <v>2650.2</v>
      </c>
      <c r="P39" s="53"/>
      <c r="Q39" s="117">
        <f t="shared" si="3"/>
        <v>2650.2</v>
      </c>
    </row>
    <row r="40" spans="1:17" ht="14.25" customHeight="1">
      <c r="A40" s="85"/>
      <c r="B40" s="93"/>
      <c r="C40" s="64">
        <v>6121</v>
      </c>
      <c r="D40" s="37" t="s">
        <v>142</v>
      </c>
      <c r="E40" s="102" t="s">
        <v>143</v>
      </c>
      <c r="F40" s="74"/>
      <c r="G40" s="75">
        <v>0</v>
      </c>
      <c r="H40" s="53"/>
      <c r="I40" s="75">
        <v>0</v>
      </c>
      <c r="J40" s="53"/>
      <c r="K40" s="75">
        <v>0</v>
      </c>
      <c r="L40" s="53">
        <v>6500</v>
      </c>
      <c r="M40" s="75">
        <f t="shared" si="1"/>
        <v>6500</v>
      </c>
      <c r="N40" s="53"/>
      <c r="O40" s="75">
        <f>M40+N40</f>
        <v>6500</v>
      </c>
      <c r="P40" s="53"/>
      <c r="Q40" s="117">
        <f>O40+P40</f>
        <v>6500</v>
      </c>
    </row>
    <row r="41" spans="1:17" ht="14.25" customHeight="1">
      <c r="A41" s="85"/>
      <c r="B41" s="93"/>
      <c r="C41" s="64">
        <v>6313</v>
      </c>
      <c r="D41" s="37" t="s">
        <v>75</v>
      </c>
      <c r="E41" s="102" t="s">
        <v>40</v>
      </c>
      <c r="F41" s="74"/>
      <c r="G41" s="75">
        <v>0</v>
      </c>
      <c r="H41" s="53">
        <v>3440</v>
      </c>
      <c r="I41" s="75">
        <f t="shared" si="2"/>
        <v>3440</v>
      </c>
      <c r="J41" s="53"/>
      <c r="K41" s="75">
        <f aca="true" t="shared" si="4" ref="K41:K48">I41+J41</f>
        <v>3440</v>
      </c>
      <c r="L41" s="53"/>
      <c r="M41" s="75">
        <f t="shared" si="1"/>
        <v>3440</v>
      </c>
      <c r="N41" s="53"/>
      <c r="O41" s="75">
        <f>K41+N41</f>
        <v>3440</v>
      </c>
      <c r="P41" s="53"/>
      <c r="Q41" s="117">
        <f t="shared" si="3"/>
        <v>3440</v>
      </c>
    </row>
    <row r="42" spans="1:17" ht="14.25" customHeight="1">
      <c r="A42" s="85"/>
      <c r="B42" s="93"/>
      <c r="C42" s="64">
        <v>6313</v>
      </c>
      <c r="D42" s="37" t="s">
        <v>76</v>
      </c>
      <c r="E42" s="102" t="s">
        <v>77</v>
      </c>
      <c r="F42" s="74"/>
      <c r="G42" s="75">
        <v>0</v>
      </c>
      <c r="H42" s="53">
        <v>500</v>
      </c>
      <c r="I42" s="75">
        <f t="shared" si="2"/>
        <v>500</v>
      </c>
      <c r="J42" s="53"/>
      <c r="K42" s="75">
        <f t="shared" si="4"/>
        <v>500</v>
      </c>
      <c r="L42" s="53"/>
      <c r="M42" s="75">
        <f t="shared" si="1"/>
        <v>500</v>
      </c>
      <c r="N42" s="53"/>
      <c r="O42" s="75">
        <f>K42+N42</f>
        <v>500</v>
      </c>
      <c r="P42" s="53"/>
      <c r="Q42" s="117">
        <f t="shared" si="3"/>
        <v>500</v>
      </c>
    </row>
    <row r="43" spans="1:17" ht="14.25" customHeight="1">
      <c r="A43" s="85"/>
      <c r="B43" s="93"/>
      <c r="C43" s="64">
        <v>6313</v>
      </c>
      <c r="D43" s="37" t="s">
        <v>78</v>
      </c>
      <c r="E43" s="102" t="s">
        <v>79</v>
      </c>
      <c r="F43" s="74"/>
      <c r="G43" s="75">
        <v>0</v>
      </c>
      <c r="H43" s="53">
        <v>800</v>
      </c>
      <c r="I43" s="75">
        <f t="shared" si="2"/>
        <v>800</v>
      </c>
      <c r="J43" s="53"/>
      <c r="K43" s="75">
        <f t="shared" si="4"/>
        <v>800</v>
      </c>
      <c r="L43" s="53"/>
      <c r="M43" s="75">
        <f t="shared" si="1"/>
        <v>800</v>
      </c>
      <c r="N43" s="53"/>
      <c r="O43" s="75">
        <f>K43+N43</f>
        <v>800</v>
      </c>
      <c r="P43" s="53"/>
      <c r="Q43" s="117">
        <f t="shared" si="3"/>
        <v>800</v>
      </c>
    </row>
    <row r="44" spans="1:17" ht="14.25" customHeight="1">
      <c r="A44" s="85"/>
      <c r="B44" s="93"/>
      <c r="C44" s="64">
        <v>5171</v>
      </c>
      <c r="D44" s="37" t="s">
        <v>80</v>
      </c>
      <c r="E44" s="102" t="s">
        <v>81</v>
      </c>
      <c r="F44" s="74"/>
      <c r="G44" s="75">
        <v>0</v>
      </c>
      <c r="H44" s="53">
        <v>500</v>
      </c>
      <c r="I44" s="75">
        <f t="shared" si="2"/>
        <v>500</v>
      </c>
      <c r="J44" s="53"/>
      <c r="K44" s="75">
        <f t="shared" si="4"/>
        <v>500</v>
      </c>
      <c r="L44" s="53"/>
      <c r="M44" s="75">
        <f t="shared" si="1"/>
        <v>500</v>
      </c>
      <c r="N44" s="53"/>
      <c r="O44" s="75">
        <f>K44+N44</f>
        <v>500</v>
      </c>
      <c r="P44" s="53"/>
      <c r="Q44" s="117">
        <f t="shared" si="3"/>
        <v>500</v>
      </c>
    </row>
    <row r="45" spans="1:17" ht="14.25" customHeight="1">
      <c r="A45" s="85"/>
      <c r="B45" s="93"/>
      <c r="C45" s="64">
        <v>5171</v>
      </c>
      <c r="D45" s="37" t="s">
        <v>82</v>
      </c>
      <c r="E45" s="102" t="s">
        <v>83</v>
      </c>
      <c r="F45" s="74"/>
      <c r="G45" s="75">
        <v>0</v>
      </c>
      <c r="H45" s="53">
        <v>395.5</v>
      </c>
      <c r="I45" s="75">
        <f t="shared" si="2"/>
        <v>395.5</v>
      </c>
      <c r="J45" s="53"/>
      <c r="K45" s="75">
        <f t="shared" si="4"/>
        <v>395.5</v>
      </c>
      <c r="L45" s="53">
        <v>595</v>
      </c>
      <c r="M45" s="75">
        <f t="shared" si="1"/>
        <v>990.5</v>
      </c>
      <c r="N45" s="53"/>
      <c r="O45" s="75">
        <f>M45+N45</f>
        <v>990.5</v>
      </c>
      <c r="P45" s="53"/>
      <c r="Q45" s="117">
        <f t="shared" si="3"/>
        <v>990.5</v>
      </c>
    </row>
    <row r="46" spans="1:17" ht="14.25" customHeight="1">
      <c r="A46" s="85"/>
      <c r="B46" s="93"/>
      <c r="C46" s="88">
        <v>6121</v>
      </c>
      <c r="D46" s="35"/>
      <c r="E46" s="35" t="s">
        <v>29</v>
      </c>
      <c r="F46" s="74"/>
      <c r="G46" s="98">
        <f>G37+G38</f>
        <v>51000</v>
      </c>
      <c r="H46" s="126">
        <f>H36+H37+H38+H39</f>
        <v>48005</v>
      </c>
      <c r="I46" s="98">
        <f>G46+H46</f>
        <v>99005</v>
      </c>
      <c r="J46" s="126"/>
      <c r="K46" s="98">
        <f t="shared" si="4"/>
        <v>99005</v>
      </c>
      <c r="L46" s="126">
        <v>16500</v>
      </c>
      <c r="M46" s="98">
        <f t="shared" si="1"/>
        <v>115505</v>
      </c>
      <c r="N46" s="126"/>
      <c r="O46" s="98">
        <f>M46+N46</f>
        <v>115505</v>
      </c>
      <c r="P46" s="195"/>
      <c r="Q46" s="231">
        <f>O46+P46</f>
        <v>115505</v>
      </c>
    </row>
    <row r="47" spans="1:17" ht="14.25" customHeight="1">
      <c r="A47" s="80"/>
      <c r="B47" s="81"/>
      <c r="C47" s="174">
        <v>6313</v>
      </c>
      <c r="D47" s="175"/>
      <c r="E47" s="32" t="s">
        <v>34</v>
      </c>
      <c r="F47" s="72"/>
      <c r="G47" s="194">
        <v>0</v>
      </c>
      <c r="H47" s="192">
        <f>H41+H42+H43</f>
        <v>4740</v>
      </c>
      <c r="I47" s="194">
        <f>G47+H47</f>
        <v>4740</v>
      </c>
      <c r="J47" s="51"/>
      <c r="K47" s="194">
        <f t="shared" si="4"/>
        <v>4740</v>
      </c>
      <c r="L47" s="51"/>
      <c r="M47" s="194">
        <f t="shared" si="1"/>
        <v>4740</v>
      </c>
      <c r="N47" s="51"/>
      <c r="O47" s="194">
        <f>K47+N47</f>
        <v>4740</v>
      </c>
      <c r="P47" s="51"/>
      <c r="Q47" s="229">
        <f>O47+P47</f>
        <v>4740</v>
      </c>
    </row>
    <row r="48" spans="1:17" ht="14.25" customHeight="1" thickBot="1">
      <c r="A48" s="76"/>
      <c r="B48" s="77"/>
      <c r="C48" s="78">
        <v>5171</v>
      </c>
      <c r="D48" s="31"/>
      <c r="E48" s="186" t="s">
        <v>35</v>
      </c>
      <c r="F48" s="79"/>
      <c r="G48" s="115">
        <v>0</v>
      </c>
      <c r="H48" s="196">
        <f>H44+H45</f>
        <v>895.5</v>
      </c>
      <c r="I48" s="115">
        <f>G48+H48</f>
        <v>895.5</v>
      </c>
      <c r="J48" s="103"/>
      <c r="K48" s="115">
        <f t="shared" si="4"/>
        <v>895.5</v>
      </c>
      <c r="L48" s="196">
        <v>595</v>
      </c>
      <c r="M48" s="115">
        <f t="shared" si="1"/>
        <v>1490.5</v>
      </c>
      <c r="N48" s="196"/>
      <c r="O48" s="115">
        <f>M48+N48</f>
        <v>1490.5</v>
      </c>
      <c r="P48" s="103"/>
      <c r="Q48" s="115">
        <f>O48+P48</f>
        <v>1490.5</v>
      </c>
    </row>
    <row r="49" spans="1:17" ht="14.25" customHeight="1">
      <c r="A49" s="85">
        <v>94</v>
      </c>
      <c r="B49" s="86">
        <v>3522</v>
      </c>
      <c r="C49" s="86"/>
      <c r="D49" s="37"/>
      <c r="E49" s="87" t="s">
        <v>36</v>
      </c>
      <c r="F49" s="173"/>
      <c r="G49" s="112">
        <f>G56+G57+G58+G59</f>
        <v>500</v>
      </c>
      <c r="H49" s="51"/>
      <c r="I49" s="112">
        <f>I56+I57+I58+I59</f>
        <v>3060</v>
      </c>
      <c r="J49" s="51"/>
      <c r="K49" s="112">
        <f>K56+K57+K58+K59</f>
        <v>3060</v>
      </c>
      <c r="L49" s="51"/>
      <c r="M49" s="112">
        <f>M56+M57+M58+M59</f>
        <v>3060</v>
      </c>
      <c r="N49" s="51"/>
      <c r="O49" s="112">
        <f>O56+O57+O58+O59</f>
        <v>3161.7</v>
      </c>
      <c r="P49" s="51"/>
      <c r="Q49" s="232">
        <f>Q56+Q57+Q58+Q59</f>
        <v>3161.7</v>
      </c>
    </row>
    <row r="50" spans="1:17" ht="14.25" customHeight="1">
      <c r="A50" s="73"/>
      <c r="B50" s="64"/>
      <c r="C50" s="64">
        <v>6121</v>
      </c>
      <c r="D50" s="30" t="s">
        <v>85</v>
      </c>
      <c r="E50" s="37" t="s">
        <v>86</v>
      </c>
      <c r="F50" s="75"/>
      <c r="G50" s="75">
        <v>0</v>
      </c>
      <c r="H50" s="52">
        <v>945</v>
      </c>
      <c r="I50" s="75">
        <f aca="true" t="shared" si="5" ref="I50:I59">G50+H50</f>
        <v>945</v>
      </c>
      <c r="J50" s="52"/>
      <c r="K50" s="75">
        <f>I50+J50</f>
        <v>945</v>
      </c>
      <c r="L50" s="52"/>
      <c r="M50" s="75">
        <f>K50+L50</f>
        <v>945</v>
      </c>
      <c r="N50" s="52"/>
      <c r="O50" s="75">
        <f aca="true" t="shared" si="6" ref="O50:O59">K50+N50</f>
        <v>945</v>
      </c>
      <c r="P50" s="52"/>
      <c r="Q50" s="117">
        <f aca="true" t="shared" si="7" ref="Q50:Q59">O50+P50</f>
        <v>945</v>
      </c>
    </row>
    <row r="51" spans="1:17" ht="14.25" customHeight="1">
      <c r="A51" s="73"/>
      <c r="B51" s="64"/>
      <c r="C51" s="64">
        <v>6121</v>
      </c>
      <c r="D51" s="30" t="s">
        <v>130</v>
      </c>
      <c r="E51" s="37" t="s">
        <v>131</v>
      </c>
      <c r="F51" s="75"/>
      <c r="G51" s="212">
        <v>0</v>
      </c>
      <c r="H51" s="52"/>
      <c r="I51" s="75">
        <v>0</v>
      </c>
      <c r="J51" s="52"/>
      <c r="K51" s="75">
        <v>0</v>
      </c>
      <c r="L51" s="52"/>
      <c r="M51" s="75">
        <v>0</v>
      </c>
      <c r="N51" s="52">
        <v>101.7</v>
      </c>
      <c r="O51" s="75">
        <f t="shared" si="6"/>
        <v>101.7</v>
      </c>
      <c r="P51" s="52"/>
      <c r="Q51" s="117">
        <f t="shared" si="7"/>
        <v>101.7</v>
      </c>
    </row>
    <row r="52" spans="1:17" ht="14.25" customHeight="1">
      <c r="A52" s="73"/>
      <c r="B52" s="64"/>
      <c r="C52" s="64">
        <v>6122</v>
      </c>
      <c r="D52" s="30" t="s">
        <v>87</v>
      </c>
      <c r="E52" s="30" t="s">
        <v>88</v>
      </c>
      <c r="F52" s="75"/>
      <c r="G52" s="212">
        <v>0</v>
      </c>
      <c r="H52" s="52">
        <v>106.5</v>
      </c>
      <c r="I52" s="75">
        <f t="shared" si="5"/>
        <v>106.5</v>
      </c>
      <c r="J52" s="52"/>
      <c r="K52" s="75">
        <f aca="true" t="shared" si="8" ref="K52:K59">I52+J52</f>
        <v>106.5</v>
      </c>
      <c r="L52" s="52"/>
      <c r="M52" s="75">
        <f aca="true" t="shared" si="9" ref="M52:M59">K52+L52</f>
        <v>106.5</v>
      </c>
      <c r="N52" s="52"/>
      <c r="O52" s="75">
        <f t="shared" si="6"/>
        <v>106.5</v>
      </c>
      <c r="P52" s="52"/>
      <c r="Q52" s="117">
        <f t="shared" si="7"/>
        <v>106.5</v>
      </c>
    </row>
    <row r="53" spans="1:17" ht="14.25" customHeight="1">
      <c r="A53" s="73"/>
      <c r="B53" s="64"/>
      <c r="C53" s="64">
        <v>5137</v>
      </c>
      <c r="D53" s="30" t="s">
        <v>87</v>
      </c>
      <c r="E53" s="30" t="s">
        <v>88</v>
      </c>
      <c r="F53" s="75"/>
      <c r="G53" s="212">
        <v>0</v>
      </c>
      <c r="H53" s="52">
        <v>978.5</v>
      </c>
      <c r="I53" s="75">
        <f t="shared" si="5"/>
        <v>978.5</v>
      </c>
      <c r="J53" s="52"/>
      <c r="K53" s="75">
        <f t="shared" si="8"/>
        <v>978.5</v>
      </c>
      <c r="L53" s="52"/>
      <c r="M53" s="75">
        <f t="shared" si="9"/>
        <v>978.5</v>
      </c>
      <c r="N53" s="52"/>
      <c r="O53" s="75">
        <f t="shared" si="6"/>
        <v>978.5</v>
      </c>
      <c r="P53" s="52"/>
      <c r="Q53" s="117">
        <f t="shared" si="7"/>
        <v>978.5</v>
      </c>
    </row>
    <row r="54" spans="1:17" ht="14.25" customHeight="1">
      <c r="A54" s="73"/>
      <c r="B54" s="64"/>
      <c r="C54" s="64">
        <v>6313</v>
      </c>
      <c r="D54" s="30" t="s">
        <v>89</v>
      </c>
      <c r="E54" s="30" t="s">
        <v>90</v>
      </c>
      <c r="F54" s="75"/>
      <c r="G54" s="212">
        <v>500</v>
      </c>
      <c r="H54" s="52"/>
      <c r="I54" s="75">
        <f t="shared" si="5"/>
        <v>500</v>
      </c>
      <c r="J54" s="52"/>
      <c r="K54" s="75">
        <f t="shared" si="8"/>
        <v>500</v>
      </c>
      <c r="L54" s="52"/>
      <c r="M54" s="75">
        <f t="shared" si="9"/>
        <v>500</v>
      </c>
      <c r="N54" s="52"/>
      <c r="O54" s="75">
        <f t="shared" si="6"/>
        <v>500</v>
      </c>
      <c r="P54" s="52"/>
      <c r="Q54" s="117">
        <f t="shared" si="7"/>
        <v>500</v>
      </c>
    </row>
    <row r="55" spans="1:17" ht="14.25" customHeight="1">
      <c r="A55" s="73"/>
      <c r="B55" s="64"/>
      <c r="C55" s="64">
        <v>6313</v>
      </c>
      <c r="D55" s="30" t="s">
        <v>91</v>
      </c>
      <c r="E55" s="30" t="s">
        <v>92</v>
      </c>
      <c r="F55" s="75"/>
      <c r="G55" s="212">
        <v>0</v>
      </c>
      <c r="H55" s="52">
        <v>530</v>
      </c>
      <c r="I55" s="75">
        <f t="shared" si="5"/>
        <v>530</v>
      </c>
      <c r="J55" s="52"/>
      <c r="K55" s="75">
        <f t="shared" si="8"/>
        <v>530</v>
      </c>
      <c r="L55" s="52"/>
      <c r="M55" s="75">
        <f t="shared" si="9"/>
        <v>530</v>
      </c>
      <c r="N55" s="52"/>
      <c r="O55" s="75">
        <f t="shared" si="6"/>
        <v>530</v>
      </c>
      <c r="P55" s="52"/>
      <c r="Q55" s="117">
        <f t="shared" si="7"/>
        <v>530</v>
      </c>
    </row>
    <row r="56" spans="1:17" ht="14.25" customHeight="1">
      <c r="A56" s="85"/>
      <c r="B56" s="93"/>
      <c r="C56" s="88">
        <v>6121</v>
      </c>
      <c r="D56" s="35"/>
      <c r="E56" s="35" t="s">
        <v>29</v>
      </c>
      <c r="F56" s="74"/>
      <c r="G56" s="98">
        <v>0</v>
      </c>
      <c r="H56" s="126">
        <f>H50</f>
        <v>945</v>
      </c>
      <c r="I56" s="98">
        <f t="shared" si="5"/>
        <v>945</v>
      </c>
      <c r="J56" s="126"/>
      <c r="K56" s="98">
        <f t="shared" si="8"/>
        <v>945</v>
      </c>
      <c r="L56" s="126"/>
      <c r="M56" s="98">
        <f t="shared" si="9"/>
        <v>945</v>
      </c>
      <c r="N56" s="126">
        <v>101.7</v>
      </c>
      <c r="O56" s="98">
        <f t="shared" si="6"/>
        <v>1046.7</v>
      </c>
      <c r="P56" s="195"/>
      <c r="Q56" s="231">
        <f t="shared" si="7"/>
        <v>1046.7</v>
      </c>
    </row>
    <row r="57" spans="1:17" ht="14.25" customHeight="1">
      <c r="A57" s="85"/>
      <c r="B57" s="93"/>
      <c r="C57" s="88">
        <v>6122</v>
      </c>
      <c r="D57" s="35"/>
      <c r="E57" s="35" t="s">
        <v>29</v>
      </c>
      <c r="F57" s="74"/>
      <c r="G57" s="98">
        <v>0</v>
      </c>
      <c r="H57" s="126">
        <f>H52</f>
        <v>106.5</v>
      </c>
      <c r="I57" s="98">
        <f t="shared" si="5"/>
        <v>106.5</v>
      </c>
      <c r="J57" s="126"/>
      <c r="K57" s="98">
        <f t="shared" si="8"/>
        <v>106.5</v>
      </c>
      <c r="L57" s="126"/>
      <c r="M57" s="98">
        <f t="shared" si="9"/>
        <v>106.5</v>
      </c>
      <c r="N57" s="126"/>
      <c r="O57" s="98">
        <f t="shared" si="6"/>
        <v>106.5</v>
      </c>
      <c r="P57" s="195"/>
      <c r="Q57" s="231">
        <f t="shared" si="7"/>
        <v>106.5</v>
      </c>
    </row>
    <row r="58" spans="1:17" ht="14.25" customHeight="1">
      <c r="A58" s="80"/>
      <c r="B58" s="81"/>
      <c r="C58" s="174">
        <v>6313</v>
      </c>
      <c r="D58" s="175"/>
      <c r="E58" s="32" t="s">
        <v>34</v>
      </c>
      <c r="F58" s="72"/>
      <c r="G58" s="194">
        <f>G54</f>
        <v>500</v>
      </c>
      <c r="H58" s="192">
        <f>H55</f>
        <v>530</v>
      </c>
      <c r="I58" s="194">
        <f t="shared" si="5"/>
        <v>1030</v>
      </c>
      <c r="J58" s="51"/>
      <c r="K58" s="194">
        <f t="shared" si="8"/>
        <v>1030</v>
      </c>
      <c r="L58" s="51"/>
      <c r="M58" s="194">
        <f t="shared" si="9"/>
        <v>1030</v>
      </c>
      <c r="N58" s="51"/>
      <c r="O58" s="194">
        <f t="shared" si="6"/>
        <v>1030</v>
      </c>
      <c r="P58" s="51"/>
      <c r="Q58" s="229">
        <f t="shared" si="7"/>
        <v>1030</v>
      </c>
    </row>
    <row r="59" spans="1:17" ht="14.25" customHeight="1" thickBot="1">
      <c r="A59" s="76"/>
      <c r="B59" s="77"/>
      <c r="C59" s="78">
        <v>5137</v>
      </c>
      <c r="D59" s="31"/>
      <c r="E59" s="186" t="s">
        <v>35</v>
      </c>
      <c r="F59" s="79"/>
      <c r="G59" s="115">
        <v>0</v>
      </c>
      <c r="H59" s="196">
        <f>H53</f>
        <v>978.5</v>
      </c>
      <c r="I59" s="115">
        <f t="shared" si="5"/>
        <v>978.5</v>
      </c>
      <c r="J59" s="103"/>
      <c r="K59" s="115">
        <f t="shared" si="8"/>
        <v>978.5</v>
      </c>
      <c r="L59" s="103"/>
      <c r="M59" s="115">
        <f t="shared" si="9"/>
        <v>978.5</v>
      </c>
      <c r="N59" s="103"/>
      <c r="O59" s="115">
        <f t="shared" si="6"/>
        <v>978.5</v>
      </c>
      <c r="P59" s="103"/>
      <c r="Q59" s="115">
        <f t="shared" si="7"/>
        <v>978.5</v>
      </c>
    </row>
    <row r="60" spans="1:17" ht="14.25" customHeight="1">
      <c r="A60" s="89">
        <v>95</v>
      </c>
      <c r="B60" s="90">
        <v>3522</v>
      </c>
      <c r="C60" s="90"/>
      <c r="D60" s="36"/>
      <c r="E60" s="91" t="s">
        <v>37</v>
      </c>
      <c r="F60" s="197"/>
      <c r="G60" s="113">
        <f>G65+G66+G67</f>
        <v>4000</v>
      </c>
      <c r="H60" s="54"/>
      <c r="I60" s="113">
        <f>I65+I66+I67</f>
        <v>6429</v>
      </c>
      <c r="J60" s="54"/>
      <c r="K60" s="113">
        <f>K65+K66+K67</f>
        <v>6429</v>
      </c>
      <c r="L60" s="54"/>
      <c r="M60" s="113">
        <f>M65+M66+M67</f>
        <v>6429</v>
      </c>
      <c r="N60" s="54"/>
      <c r="O60" s="113">
        <f>O65+O66+O67</f>
        <v>6493.5</v>
      </c>
      <c r="P60" s="54"/>
      <c r="Q60" s="230">
        <f>Q65+Q66+Q67</f>
        <v>6493.5</v>
      </c>
    </row>
    <row r="61" spans="1:17" ht="14.25" customHeight="1">
      <c r="A61" s="68"/>
      <c r="B61" s="69"/>
      <c r="C61" s="64">
        <v>6121</v>
      </c>
      <c r="D61" s="37" t="s">
        <v>93</v>
      </c>
      <c r="E61" s="30" t="s">
        <v>94</v>
      </c>
      <c r="F61" s="71"/>
      <c r="G61" s="71">
        <v>4000</v>
      </c>
      <c r="H61" s="52">
        <v>1760</v>
      </c>
      <c r="I61" s="71">
        <f aca="true" t="shared" si="10" ref="I61:I67">G61+H61</f>
        <v>5760</v>
      </c>
      <c r="J61" s="52"/>
      <c r="K61" s="71">
        <f>I61+J61</f>
        <v>5760</v>
      </c>
      <c r="L61" s="52"/>
      <c r="M61" s="71">
        <f>K61+L61</f>
        <v>5760</v>
      </c>
      <c r="N61" s="52"/>
      <c r="O61" s="71">
        <f aca="true" t="shared" si="11" ref="O61:O66">K61+N61</f>
        <v>5760</v>
      </c>
      <c r="P61" s="52"/>
      <c r="Q61" s="160">
        <f aca="true" t="shared" si="12" ref="Q61:Q67">O61+P61</f>
        <v>5760</v>
      </c>
    </row>
    <row r="62" spans="1:17" ht="14.25" customHeight="1">
      <c r="A62" s="73"/>
      <c r="B62" s="64"/>
      <c r="C62" s="64">
        <v>5171</v>
      </c>
      <c r="D62" s="30" t="s">
        <v>95</v>
      </c>
      <c r="E62" s="30" t="s">
        <v>96</v>
      </c>
      <c r="F62" s="75"/>
      <c r="G62" s="212">
        <v>0</v>
      </c>
      <c r="H62" s="52">
        <v>255</v>
      </c>
      <c r="I62" s="71">
        <f t="shared" si="10"/>
        <v>255</v>
      </c>
      <c r="J62" s="52"/>
      <c r="K62" s="71">
        <f>I62+J62</f>
        <v>255</v>
      </c>
      <c r="L62" s="52"/>
      <c r="M62" s="71">
        <f>K62+L62</f>
        <v>255</v>
      </c>
      <c r="N62" s="52"/>
      <c r="O62" s="71">
        <f t="shared" si="11"/>
        <v>255</v>
      </c>
      <c r="P62" s="52"/>
      <c r="Q62" s="160">
        <f t="shared" si="12"/>
        <v>255</v>
      </c>
    </row>
    <row r="63" spans="1:17" ht="14.25" customHeight="1">
      <c r="A63" s="73"/>
      <c r="B63" s="64"/>
      <c r="C63" s="64">
        <v>5171</v>
      </c>
      <c r="D63" s="30" t="s">
        <v>97</v>
      </c>
      <c r="E63" s="30" t="s">
        <v>98</v>
      </c>
      <c r="F63" s="75"/>
      <c r="G63" s="212">
        <v>0</v>
      </c>
      <c r="H63" s="52">
        <v>414</v>
      </c>
      <c r="I63" s="71">
        <f t="shared" si="10"/>
        <v>414</v>
      </c>
      <c r="J63" s="52"/>
      <c r="K63" s="71">
        <f>I63+J63</f>
        <v>414</v>
      </c>
      <c r="L63" s="52"/>
      <c r="M63" s="71">
        <f>K63+L63</f>
        <v>414</v>
      </c>
      <c r="N63" s="52"/>
      <c r="O63" s="71">
        <f t="shared" si="11"/>
        <v>414</v>
      </c>
      <c r="P63" s="52"/>
      <c r="Q63" s="160">
        <f t="shared" si="12"/>
        <v>414</v>
      </c>
    </row>
    <row r="64" spans="1:17" ht="14.25" customHeight="1">
      <c r="A64" s="85"/>
      <c r="B64" s="93"/>
      <c r="C64" s="64">
        <v>5171</v>
      </c>
      <c r="D64" s="30" t="s">
        <v>128</v>
      </c>
      <c r="E64" s="30" t="s">
        <v>129</v>
      </c>
      <c r="F64" s="75"/>
      <c r="G64" s="212">
        <v>0</v>
      </c>
      <c r="H64" s="52"/>
      <c r="I64" s="71">
        <v>0</v>
      </c>
      <c r="J64" s="52"/>
      <c r="K64" s="71">
        <v>0</v>
      </c>
      <c r="L64" s="52"/>
      <c r="M64" s="71">
        <v>0</v>
      </c>
      <c r="N64" s="52">
        <v>64.5</v>
      </c>
      <c r="O64" s="71">
        <f t="shared" si="11"/>
        <v>64.5</v>
      </c>
      <c r="P64" s="52"/>
      <c r="Q64" s="160">
        <f t="shared" si="12"/>
        <v>64.5</v>
      </c>
    </row>
    <row r="65" spans="1:17" ht="14.25" customHeight="1">
      <c r="A65" s="85"/>
      <c r="B65" s="93"/>
      <c r="C65" s="88">
        <v>6121</v>
      </c>
      <c r="D65" s="35"/>
      <c r="E65" s="35" t="s">
        <v>29</v>
      </c>
      <c r="F65" s="74"/>
      <c r="G65" s="98">
        <f>G61</f>
        <v>4000</v>
      </c>
      <c r="H65" s="126">
        <f>H61</f>
        <v>1760</v>
      </c>
      <c r="I65" s="98">
        <f t="shared" si="10"/>
        <v>5760</v>
      </c>
      <c r="J65" s="126"/>
      <c r="K65" s="98">
        <f>I65+J65</f>
        <v>5760</v>
      </c>
      <c r="L65" s="126"/>
      <c r="M65" s="98">
        <f>K65+L65</f>
        <v>5760</v>
      </c>
      <c r="N65" s="126"/>
      <c r="O65" s="98">
        <f t="shared" si="11"/>
        <v>5760</v>
      </c>
      <c r="P65" s="195"/>
      <c r="Q65" s="231">
        <f t="shared" si="12"/>
        <v>5760</v>
      </c>
    </row>
    <row r="66" spans="1:17" ht="14.25" customHeight="1">
      <c r="A66" s="80"/>
      <c r="B66" s="81"/>
      <c r="C66" s="174">
        <v>6313</v>
      </c>
      <c r="D66" s="175"/>
      <c r="E66" s="32" t="s">
        <v>34</v>
      </c>
      <c r="F66" s="72"/>
      <c r="G66" s="194">
        <v>0</v>
      </c>
      <c r="H66" s="192"/>
      <c r="I66" s="194">
        <f t="shared" si="10"/>
        <v>0</v>
      </c>
      <c r="J66" s="51"/>
      <c r="K66" s="194">
        <f>I66+J66</f>
        <v>0</v>
      </c>
      <c r="L66" s="51"/>
      <c r="M66" s="194">
        <f>K66+L66</f>
        <v>0</v>
      </c>
      <c r="N66" s="51"/>
      <c r="O66" s="194">
        <f t="shared" si="11"/>
        <v>0</v>
      </c>
      <c r="P66" s="51"/>
      <c r="Q66" s="229">
        <f t="shared" si="12"/>
        <v>0</v>
      </c>
    </row>
    <row r="67" spans="1:17" ht="14.25" customHeight="1" thickBot="1">
      <c r="A67" s="76"/>
      <c r="B67" s="77"/>
      <c r="C67" s="78">
        <v>5171</v>
      </c>
      <c r="D67" s="31"/>
      <c r="E67" s="186" t="s">
        <v>35</v>
      </c>
      <c r="F67" s="79"/>
      <c r="G67" s="115">
        <v>0</v>
      </c>
      <c r="H67" s="196">
        <f>H62+H63</f>
        <v>669</v>
      </c>
      <c r="I67" s="115">
        <f t="shared" si="10"/>
        <v>669</v>
      </c>
      <c r="J67" s="103"/>
      <c r="K67" s="115">
        <f>I67+J67</f>
        <v>669</v>
      </c>
      <c r="L67" s="196"/>
      <c r="M67" s="115">
        <f>K67+L67</f>
        <v>669</v>
      </c>
      <c r="N67" s="196">
        <v>64.5</v>
      </c>
      <c r="O67" s="115">
        <f>M67+N67</f>
        <v>733.5</v>
      </c>
      <c r="P67" s="103"/>
      <c r="Q67" s="115">
        <f t="shared" si="12"/>
        <v>733.5</v>
      </c>
    </row>
    <row r="68" spans="1:17" ht="14.25" customHeight="1">
      <c r="A68" s="176">
        <v>98</v>
      </c>
      <c r="B68" s="178">
        <v>3522</v>
      </c>
      <c r="C68" s="178"/>
      <c r="D68" s="36"/>
      <c r="E68" s="198" t="s">
        <v>38</v>
      </c>
      <c r="F68" s="92"/>
      <c r="G68" s="113">
        <f>SUM(G71)</f>
        <v>0</v>
      </c>
      <c r="H68" s="54"/>
      <c r="I68" s="113">
        <f>SUM(I71)</f>
        <v>1131.5</v>
      </c>
      <c r="J68" s="54"/>
      <c r="K68" s="113">
        <f>SUM(K71)</f>
        <v>1131.5</v>
      </c>
      <c r="L68" s="54"/>
      <c r="M68" s="113">
        <f>SUM(M71:M72)</f>
        <v>3631.5</v>
      </c>
      <c r="N68" s="54"/>
      <c r="O68" s="113">
        <f>SUM(O71:O72)</f>
        <v>3631.5</v>
      </c>
      <c r="P68" s="54"/>
      <c r="Q68" s="230">
        <f>SUM(Q71:Q72)</f>
        <v>3631.5</v>
      </c>
    </row>
    <row r="69" spans="1:17" ht="14.25" customHeight="1">
      <c r="A69" s="68"/>
      <c r="B69" s="69"/>
      <c r="C69" s="64">
        <v>6121</v>
      </c>
      <c r="D69" s="37" t="s">
        <v>99</v>
      </c>
      <c r="E69" s="30" t="s">
        <v>100</v>
      </c>
      <c r="F69" s="70"/>
      <c r="G69" s="71">
        <v>0</v>
      </c>
      <c r="H69" s="52">
        <v>1131.5</v>
      </c>
      <c r="I69" s="71">
        <f>G69+H69</f>
        <v>1131.5</v>
      </c>
      <c r="J69" s="52"/>
      <c r="K69" s="71">
        <f>I69+J69</f>
        <v>1131.5</v>
      </c>
      <c r="L69" s="52"/>
      <c r="M69" s="71">
        <f>K69+L69</f>
        <v>1131.5</v>
      </c>
      <c r="N69" s="52"/>
      <c r="O69" s="71">
        <f>K69+N69</f>
        <v>1131.5</v>
      </c>
      <c r="P69" s="52"/>
      <c r="Q69" s="160">
        <f>O69+P69</f>
        <v>1131.5</v>
      </c>
    </row>
    <row r="70" spans="1:17" ht="14.25" customHeight="1">
      <c r="A70" s="68"/>
      <c r="B70" s="69"/>
      <c r="C70" s="64">
        <v>5171</v>
      </c>
      <c r="D70" s="30" t="s">
        <v>140</v>
      </c>
      <c r="E70" s="30" t="s">
        <v>141</v>
      </c>
      <c r="F70" s="75"/>
      <c r="G70" s="212">
        <v>0</v>
      </c>
      <c r="H70" s="52"/>
      <c r="I70" s="71">
        <v>0</v>
      </c>
      <c r="J70" s="52"/>
      <c r="K70" s="71">
        <v>0</v>
      </c>
      <c r="L70" s="52">
        <v>2500</v>
      </c>
      <c r="M70" s="71">
        <f>K70+L70</f>
        <v>2500</v>
      </c>
      <c r="N70" s="52"/>
      <c r="O70" s="71">
        <f>M70+N70</f>
        <v>2500</v>
      </c>
      <c r="P70" s="52"/>
      <c r="Q70" s="160">
        <f>O70+P70</f>
        <v>2500</v>
      </c>
    </row>
    <row r="71" spans="1:17" ht="14.25" customHeight="1">
      <c r="A71" s="73"/>
      <c r="B71" s="64"/>
      <c r="C71" s="88">
        <v>6121</v>
      </c>
      <c r="D71" s="30"/>
      <c r="E71" s="35" t="s">
        <v>29</v>
      </c>
      <c r="F71" s="74"/>
      <c r="G71" s="98">
        <f>SUM(G69)</f>
        <v>0</v>
      </c>
      <c r="H71" s="125">
        <f>H69</f>
        <v>1131.5</v>
      </c>
      <c r="I71" s="98">
        <f>SUM(G71:H71)</f>
        <v>1131.5</v>
      </c>
      <c r="J71" s="125"/>
      <c r="K71" s="98">
        <f>SUM(I71:J71)</f>
        <v>1131.5</v>
      </c>
      <c r="L71" s="125"/>
      <c r="M71" s="98">
        <f>SUM(K71:L71)</f>
        <v>1131.5</v>
      </c>
      <c r="N71" s="125"/>
      <c r="O71" s="98">
        <f>M71+N71</f>
        <v>1131.5</v>
      </c>
      <c r="P71" s="51"/>
      <c r="Q71" s="231">
        <f>SUM(O71:P71)</f>
        <v>1131.5</v>
      </c>
    </row>
    <row r="72" spans="1:17" ht="14.25" customHeight="1" thickBot="1">
      <c r="A72" s="76"/>
      <c r="B72" s="77"/>
      <c r="C72" s="78">
        <v>5171</v>
      </c>
      <c r="D72" s="31"/>
      <c r="E72" s="186" t="s">
        <v>35</v>
      </c>
      <c r="F72" s="79"/>
      <c r="G72" s="115">
        <v>0</v>
      </c>
      <c r="H72" s="196"/>
      <c r="I72" s="115">
        <v>0</v>
      </c>
      <c r="J72" s="103"/>
      <c r="K72" s="115">
        <v>0</v>
      </c>
      <c r="L72" s="196">
        <v>2500</v>
      </c>
      <c r="M72" s="115">
        <f>K72+L72</f>
        <v>2500</v>
      </c>
      <c r="N72" s="196"/>
      <c r="O72" s="115">
        <f>M72+N72</f>
        <v>2500</v>
      </c>
      <c r="P72" s="103"/>
      <c r="Q72" s="115">
        <f>O72+P72</f>
        <v>2500</v>
      </c>
    </row>
    <row r="73" spans="1:17" ht="14.25" customHeight="1">
      <c r="A73" s="80">
        <v>99</v>
      </c>
      <c r="B73" s="82">
        <v>3599</v>
      </c>
      <c r="C73" s="82"/>
      <c r="D73" s="32"/>
      <c r="E73" s="83" t="s">
        <v>39</v>
      </c>
      <c r="F73" s="173"/>
      <c r="G73" s="112">
        <f>G76</f>
        <v>0</v>
      </c>
      <c r="H73" s="51"/>
      <c r="I73" s="112">
        <f>SUM(I76)</f>
        <v>972.4</v>
      </c>
      <c r="J73" s="51"/>
      <c r="K73" s="112">
        <f>SUM(K76)</f>
        <v>972.4</v>
      </c>
      <c r="L73" s="51"/>
      <c r="M73" s="112">
        <f>SUM(M76)</f>
        <v>972.4</v>
      </c>
      <c r="N73" s="51"/>
      <c r="O73" s="112">
        <f>SUM(O76)</f>
        <v>972.4</v>
      </c>
      <c r="P73" s="51"/>
      <c r="Q73" s="232">
        <f>SUM(Q76)</f>
        <v>972.4</v>
      </c>
    </row>
    <row r="74" spans="1:17" ht="14.25" customHeight="1">
      <c r="A74" s="68"/>
      <c r="B74" s="69"/>
      <c r="C74" s="64">
        <v>6313</v>
      </c>
      <c r="D74" s="37" t="s">
        <v>41</v>
      </c>
      <c r="E74" s="33" t="s">
        <v>42</v>
      </c>
      <c r="F74" s="71"/>
      <c r="G74" s="71">
        <v>0</v>
      </c>
      <c r="H74" s="51">
        <v>127.4</v>
      </c>
      <c r="I74" s="71">
        <f>G74+H74</f>
        <v>127.4</v>
      </c>
      <c r="J74" s="51"/>
      <c r="K74" s="71">
        <f>I74+J74</f>
        <v>127.4</v>
      </c>
      <c r="L74" s="51"/>
      <c r="M74" s="71">
        <f>K74+L74</f>
        <v>127.4</v>
      </c>
      <c r="N74" s="51"/>
      <c r="O74" s="71">
        <f>K74+N74</f>
        <v>127.4</v>
      </c>
      <c r="P74" s="51"/>
      <c r="Q74" s="160">
        <f>O74+P74</f>
        <v>127.4</v>
      </c>
    </row>
    <row r="75" spans="1:17" ht="14.25" customHeight="1">
      <c r="A75" s="73"/>
      <c r="B75" s="64"/>
      <c r="C75" s="64">
        <v>6313</v>
      </c>
      <c r="D75" s="30" t="s">
        <v>101</v>
      </c>
      <c r="E75" s="30" t="s">
        <v>102</v>
      </c>
      <c r="F75" s="71"/>
      <c r="G75" s="71">
        <v>0</v>
      </c>
      <c r="H75" s="51">
        <v>845</v>
      </c>
      <c r="I75" s="71">
        <f>G75+H75</f>
        <v>845</v>
      </c>
      <c r="J75" s="51"/>
      <c r="K75" s="71">
        <f>I75+J75</f>
        <v>845</v>
      </c>
      <c r="L75" s="51"/>
      <c r="M75" s="71">
        <f>K75+L75</f>
        <v>845</v>
      </c>
      <c r="N75" s="51"/>
      <c r="O75" s="71">
        <f>K75+N75</f>
        <v>845</v>
      </c>
      <c r="P75" s="51"/>
      <c r="Q75" s="160">
        <f>O75+P75</f>
        <v>845</v>
      </c>
    </row>
    <row r="76" spans="1:17" ht="14.25" customHeight="1" thickBot="1">
      <c r="A76" s="80"/>
      <c r="B76" s="81"/>
      <c r="C76" s="82">
        <v>6313</v>
      </c>
      <c r="D76" s="34"/>
      <c r="E76" s="32" t="s">
        <v>34</v>
      </c>
      <c r="F76" s="84"/>
      <c r="G76" s="194">
        <f>SUM(G74:G75)</f>
        <v>0</v>
      </c>
      <c r="H76" s="192">
        <f>H74+H75</f>
        <v>972.4</v>
      </c>
      <c r="I76" s="194">
        <f>SUM(G76:H76)</f>
        <v>972.4</v>
      </c>
      <c r="J76" s="51"/>
      <c r="K76" s="194">
        <f>SUM(I76:J76)</f>
        <v>972.4</v>
      </c>
      <c r="L76" s="51"/>
      <c r="M76" s="194">
        <f>SUM(K76:L76)</f>
        <v>972.4</v>
      </c>
      <c r="N76" s="51"/>
      <c r="O76" s="194">
        <f>M76+N76</f>
        <v>972.4</v>
      </c>
      <c r="P76" s="51"/>
      <c r="Q76" s="229">
        <f>SUM(O76:P76)</f>
        <v>972.4</v>
      </c>
    </row>
    <row r="77" spans="1:17" ht="14.25" customHeight="1">
      <c r="A77" s="89">
        <v>7</v>
      </c>
      <c r="B77" s="90">
        <v>3526</v>
      </c>
      <c r="C77" s="90"/>
      <c r="D77" s="36"/>
      <c r="E77" s="91" t="s">
        <v>43</v>
      </c>
      <c r="F77" s="92"/>
      <c r="G77" s="113">
        <f>G88+G89+G90</f>
        <v>845</v>
      </c>
      <c r="H77" s="54"/>
      <c r="I77" s="113">
        <f>I88+I89+I90</f>
        <v>1563.1</v>
      </c>
      <c r="J77" s="54"/>
      <c r="K77" s="113">
        <f>K88+K89+K90</f>
        <v>1563.1</v>
      </c>
      <c r="L77" s="54"/>
      <c r="M77" s="113">
        <f>M88+M89+M90</f>
        <v>1563.1</v>
      </c>
      <c r="N77" s="54"/>
      <c r="O77" s="113">
        <f>O88+O89+O90</f>
        <v>1563.1</v>
      </c>
      <c r="P77" s="54"/>
      <c r="Q77" s="230">
        <f>Q88+Q89+Q90</f>
        <v>1563.1</v>
      </c>
    </row>
    <row r="78" spans="1:17" ht="14.25" customHeight="1">
      <c r="A78" s="73"/>
      <c r="B78" s="88"/>
      <c r="C78" s="93">
        <v>6121</v>
      </c>
      <c r="D78" s="37" t="s">
        <v>103</v>
      </c>
      <c r="E78" s="102" t="s">
        <v>104</v>
      </c>
      <c r="F78" s="70"/>
      <c r="G78" s="71">
        <v>0</v>
      </c>
      <c r="H78" s="51">
        <v>282.1</v>
      </c>
      <c r="I78" s="71">
        <f>G78+H78</f>
        <v>282.1</v>
      </c>
      <c r="J78" s="51"/>
      <c r="K78" s="71">
        <f aca="true" t="shared" si="13" ref="K78:K90">I78+J78</f>
        <v>282.1</v>
      </c>
      <c r="L78" s="51"/>
      <c r="M78" s="71">
        <f aca="true" t="shared" si="14" ref="M78:M90">K78+L78</f>
        <v>282.1</v>
      </c>
      <c r="N78" s="51"/>
      <c r="O78" s="71">
        <f aca="true" t="shared" si="15" ref="O78:O90">K78+N78</f>
        <v>282.1</v>
      </c>
      <c r="P78" s="51"/>
      <c r="Q78" s="160">
        <f>O78+P78</f>
        <v>282.1</v>
      </c>
    </row>
    <row r="79" spans="1:17" ht="14.25" customHeight="1">
      <c r="A79" s="80"/>
      <c r="B79" s="82"/>
      <c r="C79" s="93">
        <v>6121</v>
      </c>
      <c r="D79" s="37" t="s">
        <v>105</v>
      </c>
      <c r="E79" s="102" t="s">
        <v>106</v>
      </c>
      <c r="F79" s="70"/>
      <c r="G79" s="71">
        <v>0</v>
      </c>
      <c r="H79" s="51">
        <v>36</v>
      </c>
      <c r="I79" s="71">
        <f aca="true" t="shared" si="16" ref="I79:I87">G79+H79</f>
        <v>36</v>
      </c>
      <c r="J79" s="51">
        <v>-36</v>
      </c>
      <c r="K79" s="71">
        <f t="shared" si="13"/>
        <v>0</v>
      </c>
      <c r="L79" s="51"/>
      <c r="M79" s="71">
        <f t="shared" si="14"/>
        <v>0</v>
      </c>
      <c r="N79" s="51"/>
      <c r="O79" s="71">
        <f t="shared" si="15"/>
        <v>0</v>
      </c>
      <c r="P79" s="51"/>
      <c r="Q79" s="160">
        <f aca="true" t="shared" si="17" ref="Q79:Q87">O79+P79</f>
        <v>0</v>
      </c>
    </row>
    <row r="80" spans="1:17" ht="14.25" customHeight="1">
      <c r="A80" s="68"/>
      <c r="B80" s="69"/>
      <c r="C80" s="64">
        <v>6351</v>
      </c>
      <c r="D80" s="37" t="s">
        <v>105</v>
      </c>
      <c r="E80" s="102" t="s">
        <v>106</v>
      </c>
      <c r="F80" s="74"/>
      <c r="G80" s="75">
        <v>0</v>
      </c>
      <c r="H80" s="51"/>
      <c r="I80" s="71">
        <f t="shared" si="16"/>
        <v>0</v>
      </c>
      <c r="J80" s="51">
        <v>36</v>
      </c>
      <c r="K80" s="71">
        <f t="shared" si="13"/>
        <v>36</v>
      </c>
      <c r="L80" s="51"/>
      <c r="M80" s="71">
        <f t="shared" si="14"/>
        <v>36</v>
      </c>
      <c r="N80" s="51"/>
      <c r="O80" s="71">
        <f t="shared" si="15"/>
        <v>36</v>
      </c>
      <c r="P80" s="51"/>
      <c r="Q80" s="160">
        <f t="shared" si="17"/>
        <v>36</v>
      </c>
    </row>
    <row r="81" spans="1:17" ht="14.25" customHeight="1">
      <c r="A81" s="68"/>
      <c r="B81" s="69"/>
      <c r="C81" s="64">
        <v>6351</v>
      </c>
      <c r="D81" s="37" t="s">
        <v>107</v>
      </c>
      <c r="E81" s="102" t="s">
        <v>108</v>
      </c>
      <c r="F81" s="74"/>
      <c r="G81" s="75">
        <v>0</v>
      </c>
      <c r="H81" s="51">
        <v>400</v>
      </c>
      <c r="I81" s="71">
        <f t="shared" si="16"/>
        <v>400</v>
      </c>
      <c r="J81" s="51">
        <v>-400</v>
      </c>
      <c r="K81" s="71">
        <f t="shared" si="13"/>
        <v>0</v>
      </c>
      <c r="L81" s="51"/>
      <c r="M81" s="71">
        <f t="shared" si="14"/>
        <v>0</v>
      </c>
      <c r="N81" s="51"/>
      <c r="O81" s="71">
        <f t="shared" si="15"/>
        <v>0</v>
      </c>
      <c r="P81" s="51"/>
      <c r="Q81" s="160">
        <f t="shared" si="17"/>
        <v>0</v>
      </c>
    </row>
    <row r="82" spans="1:17" ht="14.25" customHeight="1">
      <c r="A82" s="68"/>
      <c r="B82" s="69"/>
      <c r="C82" s="64">
        <v>5331</v>
      </c>
      <c r="D82" s="37" t="s">
        <v>107</v>
      </c>
      <c r="E82" s="102" t="s">
        <v>108</v>
      </c>
      <c r="F82" s="74"/>
      <c r="G82" s="75">
        <v>0</v>
      </c>
      <c r="H82" s="51"/>
      <c r="I82" s="71">
        <f t="shared" si="16"/>
        <v>0</v>
      </c>
      <c r="J82" s="51">
        <v>400</v>
      </c>
      <c r="K82" s="71">
        <f t="shared" si="13"/>
        <v>400</v>
      </c>
      <c r="L82" s="51"/>
      <c r="M82" s="71">
        <f t="shared" si="14"/>
        <v>400</v>
      </c>
      <c r="N82" s="51"/>
      <c r="O82" s="71">
        <f t="shared" si="15"/>
        <v>400</v>
      </c>
      <c r="P82" s="51"/>
      <c r="Q82" s="160">
        <f t="shared" si="17"/>
        <v>400</v>
      </c>
    </row>
    <row r="83" spans="1:17" ht="14.25" customHeight="1">
      <c r="A83" s="68"/>
      <c r="B83" s="69"/>
      <c r="C83" s="64">
        <v>6351</v>
      </c>
      <c r="D83" s="37" t="s">
        <v>109</v>
      </c>
      <c r="E83" s="102" t="s">
        <v>110</v>
      </c>
      <c r="F83" s="74"/>
      <c r="G83" s="75">
        <v>50</v>
      </c>
      <c r="H83" s="51"/>
      <c r="I83" s="71">
        <f t="shared" si="16"/>
        <v>50</v>
      </c>
      <c r="J83" s="51"/>
      <c r="K83" s="71">
        <f t="shared" si="13"/>
        <v>50</v>
      </c>
      <c r="L83" s="51"/>
      <c r="M83" s="71">
        <f t="shared" si="14"/>
        <v>50</v>
      </c>
      <c r="N83" s="51"/>
      <c r="O83" s="71">
        <f t="shared" si="15"/>
        <v>50</v>
      </c>
      <c r="P83" s="51"/>
      <c r="Q83" s="160">
        <f t="shared" si="17"/>
        <v>50</v>
      </c>
    </row>
    <row r="84" spans="1:17" ht="14.25" customHeight="1">
      <c r="A84" s="68"/>
      <c r="B84" s="69"/>
      <c r="C84" s="64">
        <v>6351</v>
      </c>
      <c r="D84" s="37" t="s">
        <v>111</v>
      </c>
      <c r="E84" s="102" t="s">
        <v>112</v>
      </c>
      <c r="F84" s="74"/>
      <c r="G84" s="75">
        <v>50</v>
      </c>
      <c r="H84" s="51"/>
      <c r="I84" s="71">
        <f t="shared" si="16"/>
        <v>50</v>
      </c>
      <c r="J84" s="51"/>
      <c r="K84" s="71">
        <f t="shared" si="13"/>
        <v>50</v>
      </c>
      <c r="L84" s="51"/>
      <c r="M84" s="71">
        <f t="shared" si="14"/>
        <v>50</v>
      </c>
      <c r="N84" s="51"/>
      <c r="O84" s="71">
        <f t="shared" si="15"/>
        <v>50</v>
      </c>
      <c r="P84" s="51"/>
      <c r="Q84" s="160">
        <f t="shared" si="17"/>
        <v>50</v>
      </c>
    </row>
    <row r="85" spans="1:17" ht="14.25" customHeight="1">
      <c r="A85" s="68"/>
      <c r="B85" s="69"/>
      <c r="C85" s="64">
        <v>6121</v>
      </c>
      <c r="D85" s="37" t="s">
        <v>113</v>
      </c>
      <c r="E85" s="102" t="s">
        <v>114</v>
      </c>
      <c r="F85" s="74"/>
      <c r="G85" s="75">
        <v>400</v>
      </c>
      <c r="H85" s="51"/>
      <c r="I85" s="71">
        <f t="shared" si="16"/>
        <v>400</v>
      </c>
      <c r="J85" s="51"/>
      <c r="K85" s="71">
        <f t="shared" si="13"/>
        <v>400</v>
      </c>
      <c r="L85" s="51"/>
      <c r="M85" s="71">
        <f t="shared" si="14"/>
        <v>400</v>
      </c>
      <c r="N85" s="51"/>
      <c r="O85" s="71">
        <f t="shared" si="15"/>
        <v>400</v>
      </c>
      <c r="P85" s="51"/>
      <c r="Q85" s="160">
        <f t="shared" si="17"/>
        <v>400</v>
      </c>
    </row>
    <row r="86" spans="1:17" ht="14.25" customHeight="1">
      <c r="A86" s="68"/>
      <c r="B86" s="69"/>
      <c r="C86" s="64">
        <v>6121</v>
      </c>
      <c r="D86" s="37" t="s">
        <v>115</v>
      </c>
      <c r="E86" s="102" t="s">
        <v>116</v>
      </c>
      <c r="F86" s="74"/>
      <c r="G86" s="75">
        <v>300</v>
      </c>
      <c r="H86" s="51"/>
      <c r="I86" s="71">
        <f t="shared" si="16"/>
        <v>300</v>
      </c>
      <c r="J86" s="51"/>
      <c r="K86" s="71">
        <f t="shared" si="13"/>
        <v>300</v>
      </c>
      <c r="L86" s="51"/>
      <c r="M86" s="71">
        <f t="shared" si="14"/>
        <v>300</v>
      </c>
      <c r="N86" s="51"/>
      <c r="O86" s="71">
        <f t="shared" si="15"/>
        <v>300</v>
      </c>
      <c r="P86" s="51"/>
      <c r="Q86" s="160">
        <f t="shared" si="17"/>
        <v>300</v>
      </c>
    </row>
    <row r="87" spans="1:17" ht="14.25" customHeight="1">
      <c r="A87" s="68"/>
      <c r="B87" s="69"/>
      <c r="C87" s="64">
        <v>6351</v>
      </c>
      <c r="D87" s="37" t="s">
        <v>117</v>
      </c>
      <c r="E87" s="102" t="s">
        <v>118</v>
      </c>
      <c r="F87" s="74"/>
      <c r="G87" s="75">
        <v>45</v>
      </c>
      <c r="H87" s="51"/>
      <c r="I87" s="71">
        <f t="shared" si="16"/>
        <v>45</v>
      </c>
      <c r="J87" s="51"/>
      <c r="K87" s="71">
        <f t="shared" si="13"/>
        <v>45</v>
      </c>
      <c r="L87" s="51"/>
      <c r="M87" s="71">
        <f t="shared" si="14"/>
        <v>45</v>
      </c>
      <c r="N87" s="51"/>
      <c r="O87" s="71">
        <f t="shared" si="15"/>
        <v>45</v>
      </c>
      <c r="P87" s="51"/>
      <c r="Q87" s="160">
        <f t="shared" si="17"/>
        <v>45</v>
      </c>
    </row>
    <row r="88" spans="1:17" ht="14.25" customHeight="1">
      <c r="A88" s="68"/>
      <c r="B88" s="69"/>
      <c r="C88" s="88">
        <v>6351</v>
      </c>
      <c r="D88" s="30"/>
      <c r="E88" s="35" t="s">
        <v>13</v>
      </c>
      <c r="F88" s="74"/>
      <c r="G88" s="98">
        <f>G83+G84+G87</f>
        <v>145</v>
      </c>
      <c r="H88" s="125">
        <f>H81</f>
        <v>400</v>
      </c>
      <c r="I88" s="98">
        <f>G88+H88</f>
        <v>545</v>
      </c>
      <c r="J88" s="125">
        <f>J80+J81</f>
        <v>-364</v>
      </c>
      <c r="K88" s="98">
        <f t="shared" si="13"/>
        <v>181</v>
      </c>
      <c r="L88" s="125"/>
      <c r="M88" s="98">
        <f t="shared" si="14"/>
        <v>181</v>
      </c>
      <c r="N88" s="125"/>
      <c r="O88" s="98">
        <f t="shared" si="15"/>
        <v>181</v>
      </c>
      <c r="P88" s="51"/>
      <c r="Q88" s="231">
        <f>O88+P88</f>
        <v>181</v>
      </c>
    </row>
    <row r="89" spans="1:17" ht="14.25" customHeight="1">
      <c r="A89" s="68"/>
      <c r="B89" s="69"/>
      <c r="C89" s="88">
        <v>5331</v>
      </c>
      <c r="D89" s="30"/>
      <c r="E89" s="35" t="s">
        <v>51</v>
      </c>
      <c r="F89" s="74"/>
      <c r="G89" s="208">
        <v>0</v>
      </c>
      <c r="H89" s="209">
        <v>0</v>
      </c>
      <c r="I89" s="208">
        <f>G89+H89</f>
        <v>0</v>
      </c>
      <c r="J89" s="209">
        <f>J82</f>
        <v>400</v>
      </c>
      <c r="K89" s="208">
        <f t="shared" si="13"/>
        <v>400</v>
      </c>
      <c r="L89" s="209"/>
      <c r="M89" s="208">
        <f t="shared" si="14"/>
        <v>400</v>
      </c>
      <c r="N89" s="210"/>
      <c r="O89" s="208">
        <f t="shared" si="15"/>
        <v>400</v>
      </c>
      <c r="P89" s="52"/>
      <c r="Q89" s="208">
        <f>O89+P89</f>
        <v>400</v>
      </c>
    </row>
    <row r="90" spans="1:17" ht="14.25" customHeight="1" thickBot="1">
      <c r="A90" s="68"/>
      <c r="B90" s="69"/>
      <c r="C90" s="86">
        <v>6121</v>
      </c>
      <c r="D90" s="37"/>
      <c r="E90" s="32" t="s">
        <v>29</v>
      </c>
      <c r="F90" s="70"/>
      <c r="G90" s="207">
        <f>G85+G86</f>
        <v>700</v>
      </c>
      <c r="H90" s="125">
        <f>H78+H79</f>
        <v>318.1</v>
      </c>
      <c r="I90" s="207">
        <f>G90+H90</f>
        <v>1018.1</v>
      </c>
      <c r="J90" s="125">
        <f>J79</f>
        <v>-36</v>
      </c>
      <c r="K90" s="207">
        <f t="shared" si="13"/>
        <v>982.1</v>
      </c>
      <c r="L90" s="125"/>
      <c r="M90" s="207">
        <f t="shared" si="14"/>
        <v>982.1</v>
      </c>
      <c r="N90" s="125"/>
      <c r="O90" s="207">
        <f t="shared" si="15"/>
        <v>982.1</v>
      </c>
      <c r="P90" s="51"/>
      <c r="Q90" s="116">
        <f>O90+P90</f>
        <v>982.1</v>
      </c>
    </row>
    <row r="91" spans="1:17" ht="14.25" customHeight="1">
      <c r="A91" s="89">
        <v>8</v>
      </c>
      <c r="B91" s="90">
        <v>3524</v>
      </c>
      <c r="C91" s="90"/>
      <c r="D91" s="36"/>
      <c r="E91" s="91" t="s">
        <v>122</v>
      </c>
      <c r="F91" s="200"/>
      <c r="G91" s="201">
        <f>G93</f>
        <v>138</v>
      </c>
      <c r="H91" s="54"/>
      <c r="I91" s="201">
        <f>I93</f>
        <v>138</v>
      </c>
      <c r="J91" s="54"/>
      <c r="K91" s="201">
        <f>K93</f>
        <v>138</v>
      </c>
      <c r="L91" s="54"/>
      <c r="M91" s="201">
        <f>M93</f>
        <v>138</v>
      </c>
      <c r="N91" s="54"/>
      <c r="O91" s="201">
        <f>O93</f>
        <v>138</v>
      </c>
      <c r="P91" s="54"/>
      <c r="Q91" s="233">
        <f>Q93</f>
        <v>138</v>
      </c>
    </row>
    <row r="92" spans="1:17" ht="14.25" customHeight="1">
      <c r="A92" s="73"/>
      <c r="B92" s="64"/>
      <c r="C92" s="64">
        <v>6351</v>
      </c>
      <c r="D92" s="30" t="s">
        <v>121</v>
      </c>
      <c r="E92" s="30" t="s">
        <v>124</v>
      </c>
      <c r="F92" s="75"/>
      <c r="G92" s="75">
        <v>138</v>
      </c>
      <c r="H92" s="52"/>
      <c r="I92" s="75">
        <f>G92+H92</f>
        <v>138</v>
      </c>
      <c r="J92" s="52"/>
      <c r="K92" s="75">
        <f>I92+J92</f>
        <v>138</v>
      </c>
      <c r="L92" s="52"/>
      <c r="M92" s="75">
        <f>K92+L92</f>
        <v>138</v>
      </c>
      <c r="N92" s="52"/>
      <c r="O92" s="75">
        <f>K92+N92</f>
        <v>138</v>
      </c>
      <c r="P92" s="52"/>
      <c r="Q92" s="117">
        <f>O92+P92</f>
        <v>138</v>
      </c>
    </row>
    <row r="93" spans="1:17" ht="14.25" customHeight="1" thickBot="1">
      <c r="A93" s="213"/>
      <c r="B93" s="88"/>
      <c r="C93" s="88">
        <v>6351</v>
      </c>
      <c r="D93" s="30"/>
      <c r="E93" s="35" t="s">
        <v>13</v>
      </c>
      <c r="F93" s="214"/>
      <c r="G93" s="98">
        <f>G92</f>
        <v>138</v>
      </c>
      <c r="H93" s="126"/>
      <c r="I93" s="98">
        <f>I92</f>
        <v>138</v>
      </c>
      <c r="J93" s="126"/>
      <c r="K93" s="98">
        <f>K92</f>
        <v>138</v>
      </c>
      <c r="L93" s="126"/>
      <c r="M93" s="98">
        <f>M92</f>
        <v>138</v>
      </c>
      <c r="N93" s="126"/>
      <c r="O93" s="98">
        <f>O92</f>
        <v>138</v>
      </c>
      <c r="P93" s="126"/>
      <c r="Q93" s="231">
        <f>Q92</f>
        <v>138</v>
      </c>
    </row>
    <row r="94" spans="1:17" ht="14.25" customHeight="1">
      <c r="A94" s="89">
        <v>11</v>
      </c>
      <c r="B94" s="90">
        <v>3533</v>
      </c>
      <c r="C94" s="90"/>
      <c r="D94" s="36"/>
      <c r="E94" s="91" t="s">
        <v>44</v>
      </c>
      <c r="F94" s="200"/>
      <c r="G94" s="201">
        <f>G98+G99</f>
        <v>4517</v>
      </c>
      <c r="H94" s="54"/>
      <c r="I94" s="201">
        <f>I98+I99</f>
        <v>4630</v>
      </c>
      <c r="J94" s="54"/>
      <c r="K94" s="201">
        <f>K98+K99</f>
        <v>4630</v>
      </c>
      <c r="L94" s="54"/>
      <c r="M94" s="201">
        <f>M98+M99</f>
        <v>4630</v>
      </c>
      <c r="N94" s="54"/>
      <c r="O94" s="201">
        <f>O98+O99</f>
        <v>4630</v>
      </c>
      <c r="P94" s="54"/>
      <c r="Q94" s="233">
        <f>Q98+Q99</f>
        <v>4630</v>
      </c>
    </row>
    <row r="95" spans="1:17" ht="14.25" customHeight="1">
      <c r="A95" s="73"/>
      <c r="B95" s="64"/>
      <c r="C95" s="64">
        <v>6351</v>
      </c>
      <c r="D95" s="30" t="s">
        <v>119</v>
      </c>
      <c r="E95" s="30" t="s">
        <v>120</v>
      </c>
      <c r="F95" s="75"/>
      <c r="G95" s="75">
        <v>0</v>
      </c>
      <c r="H95" s="52">
        <v>113</v>
      </c>
      <c r="I95" s="75">
        <f>G95+H95</f>
        <v>113</v>
      </c>
      <c r="J95" s="52"/>
      <c r="K95" s="75">
        <f>I95+J95</f>
        <v>113</v>
      </c>
      <c r="L95" s="52"/>
      <c r="M95" s="75">
        <f>K95+L95</f>
        <v>113</v>
      </c>
      <c r="N95" s="52"/>
      <c r="O95" s="75">
        <f>K95+N95</f>
        <v>113</v>
      </c>
      <c r="P95" s="52"/>
      <c r="Q95" s="117">
        <f>O95+P95</f>
        <v>113</v>
      </c>
    </row>
    <row r="96" spans="1:17" ht="14.25" customHeight="1">
      <c r="A96" s="73"/>
      <c r="B96" s="64"/>
      <c r="C96" s="64">
        <v>6351</v>
      </c>
      <c r="D96" s="30" t="s">
        <v>123</v>
      </c>
      <c r="E96" s="30" t="s">
        <v>45</v>
      </c>
      <c r="F96" s="75"/>
      <c r="G96" s="75">
        <v>0</v>
      </c>
      <c r="H96" s="52"/>
      <c r="I96" s="75">
        <v>0</v>
      </c>
      <c r="J96" s="52"/>
      <c r="K96" s="75">
        <v>0</v>
      </c>
      <c r="L96" s="52"/>
      <c r="M96" s="75">
        <v>0</v>
      </c>
      <c r="N96" s="52"/>
      <c r="O96" s="75">
        <v>0</v>
      </c>
      <c r="P96" s="52">
        <v>2000</v>
      </c>
      <c r="Q96" s="117">
        <f>O96+P96</f>
        <v>2000</v>
      </c>
    </row>
    <row r="97" spans="1:17" ht="14.25" customHeight="1">
      <c r="A97" s="73"/>
      <c r="B97" s="64"/>
      <c r="C97" s="64">
        <v>5331</v>
      </c>
      <c r="D97" s="30" t="s">
        <v>123</v>
      </c>
      <c r="E97" s="30" t="s">
        <v>45</v>
      </c>
      <c r="F97" s="75"/>
      <c r="G97" s="75">
        <v>4517</v>
      </c>
      <c r="H97" s="52"/>
      <c r="I97" s="75">
        <f>G97+H97</f>
        <v>4517</v>
      </c>
      <c r="J97" s="52"/>
      <c r="K97" s="75">
        <f>I97+J97</f>
        <v>4517</v>
      </c>
      <c r="L97" s="52"/>
      <c r="M97" s="75">
        <f>K97+L97</f>
        <v>4517</v>
      </c>
      <c r="N97" s="52"/>
      <c r="O97" s="75">
        <f>K97+N97</f>
        <v>4517</v>
      </c>
      <c r="P97" s="52">
        <v>-2000</v>
      </c>
      <c r="Q97" s="117">
        <f>O97+P97</f>
        <v>2517</v>
      </c>
    </row>
    <row r="98" spans="1:17" ht="14.25" customHeight="1">
      <c r="A98" s="73"/>
      <c r="B98" s="64"/>
      <c r="C98" s="88">
        <v>5331</v>
      </c>
      <c r="D98" s="30"/>
      <c r="E98" s="35" t="s">
        <v>51</v>
      </c>
      <c r="F98" s="74"/>
      <c r="G98" s="208">
        <f>G97</f>
        <v>4517</v>
      </c>
      <c r="H98" s="209"/>
      <c r="I98" s="208">
        <f>G98+H98</f>
        <v>4517</v>
      </c>
      <c r="J98" s="210"/>
      <c r="K98" s="208">
        <f>I98+J98</f>
        <v>4517</v>
      </c>
      <c r="L98" s="210"/>
      <c r="M98" s="208">
        <f>K98+L98</f>
        <v>4517</v>
      </c>
      <c r="N98" s="210"/>
      <c r="O98" s="208">
        <f>K98+N98</f>
        <v>4517</v>
      </c>
      <c r="P98" s="209">
        <v>-2000</v>
      </c>
      <c r="Q98" s="208">
        <f>O98+P98</f>
        <v>2517</v>
      </c>
    </row>
    <row r="99" spans="1:17" ht="13.5" customHeight="1" thickBot="1">
      <c r="A99" s="202"/>
      <c r="B99" s="101"/>
      <c r="C99" s="101">
        <v>6351</v>
      </c>
      <c r="D99" s="203"/>
      <c r="E99" s="186" t="s">
        <v>13</v>
      </c>
      <c r="F99" s="204"/>
      <c r="G99" s="205">
        <f>G95</f>
        <v>0</v>
      </c>
      <c r="H99" s="199">
        <f>H95</f>
        <v>113</v>
      </c>
      <c r="I99" s="205">
        <f>G99+H99</f>
        <v>113</v>
      </c>
      <c r="J99" s="199"/>
      <c r="K99" s="205">
        <f>I99+J99</f>
        <v>113</v>
      </c>
      <c r="L99" s="199"/>
      <c r="M99" s="205">
        <f>K99+L99</f>
        <v>113</v>
      </c>
      <c r="N99" s="199"/>
      <c r="O99" s="205">
        <f>K99+N99</f>
        <v>113</v>
      </c>
      <c r="P99" s="199">
        <v>2000</v>
      </c>
      <c r="Q99" s="234">
        <f>O99+P99</f>
        <v>2113</v>
      </c>
    </row>
    <row r="100" spans="1:17" ht="14.25" customHeight="1">
      <c r="A100" s="176"/>
      <c r="B100" s="177"/>
      <c r="C100" s="178"/>
      <c r="D100" s="179"/>
      <c r="E100" s="180" t="s">
        <v>15</v>
      </c>
      <c r="F100" s="181"/>
      <c r="G100" s="182">
        <f>G102</f>
        <v>9000</v>
      </c>
      <c r="H100" s="183"/>
      <c r="I100" s="182">
        <f>I102</f>
        <v>9000</v>
      </c>
      <c r="J100" s="183"/>
      <c r="K100" s="182">
        <f>K102</f>
        <v>9000</v>
      </c>
      <c r="L100" s="183"/>
      <c r="M100" s="182">
        <f>M102</f>
        <v>9000</v>
      </c>
      <c r="N100" s="183"/>
      <c r="O100" s="182">
        <f>O102</f>
        <v>8833.8</v>
      </c>
      <c r="P100" s="183"/>
      <c r="Q100" s="235">
        <f>Q102</f>
        <v>8833.8</v>
      </c>
    </row>
    <row r="101" spans="1:17" ht="14.25" customHeight="1">
      <c r="A101" s="73"/>
      <c r="B101" s="64"/>
      <c r="C101" s="64">
        <v>6901</v>
      </c>
      <c r="D101" s="35"/>
      <c r="E101" s="49"/>
      <c r="F101" s="74"/>
      <c r="G101" s="75">
        <v>9000</v>
      </c>
      <c r="H101" s="52"/>
      <c r="I101" s="75">
        <f>G101+H101</f>
        <v>9000</v>
      </c>
      <c r="J101" s="52"/>
      <c r="K101" s="75">
        <f>I101+J101</f>
        <v>9000</v>
      </c>
      <c r="L101" s="52"/>
      <c r="M101" s="75">
        <f>K101+L101</f>
        <v>9000</v>
      </c>
      <c r="N101" s="52">
        <v>-166.2</v>
      </c>
      <c r="O101" s="75">
        <f>K101+N101</f>
        <v>8833.8</v>
      </c>
      <c r="P101" s="52"/>
      <c r="Q101" s="117">
        <f>O101+P101</f>
        <v>8833.8</v>
      </c>
    </row>
    <row r="102" spans="1:17" ht="14.25" customHeight="1" thickBot="1">
      <c r="A102" s="184"/>
      <c r="B102" s="185"/>
      <c r="C102" s="101">
        <v>6901</v>
      </c>
      <c r="D102" s="186"/>
      <c r="E102" s="187" t="s">
        <v>18</v>
      </c>
      <c r="F102" s="188"/>
      <c r="G102" s="189">
        <f>SUM(G101)</f>
        <v>9000</v>
      </c>
      <c r="H102" s="206"/>
      <c r="I102" s="189">
        <f>G102+H102</f>
        <v>9000</v>
      </c>
      <c r="J102" s="206"/>
      <c r="K102" s="189">
        <f>I102+J102</f>
        <v>9000</v>
      </c>
      <c r="L102" s="206"/>
      <c r="M102" s="189">
        <f>K102+L102</f>
        <v>9000</v>
      </c>
      <c r="N102" s="206">
        <v>-166.2</v>
      </c>
      <c r="O102" s="189">
        <f>K102+N102</f>
        <v>8833.8</v>
      </c>
      <c r="P102" s="190"/>
      <c r="Q102" s="236">
        <f>O102+P102</f>
        <v>8833.8</v>
      </c>
    </row>
    <row r="103" spans="1:17" ht="16.5" thickBot="1">
      <c r="A103" s="94"/>
      <c r="B103" s="95"/>
      <c r="C103" s="95"/>
      <c r="D103" s="96"/>
      <c r="E103" s="97"/>
      <c r="F103" s="99">
        <f>F25+F26+F38</f>
        <v>0</v>
      </c>
      <c r="G103" s="99">
        <f>G102+G99+G98+G93+G90+G89+G88+G76+G71+G67+G66+G65+G59+G58+G57+G56+G48+G47+G46+G34+G32+G31</f>
        <v>70000</v>
      </c>
      <c r="H103" s="161">
        <f>H95+H81+H79+H78+H75+H74+H69+H63+H62+H61+H55+H53+H52+H50+H45+H44+H43+H42+H41+H39+H38+H36+H29+H28+H27+H26+H25</f>
        <v>63009.5</v>
      </c>
      <c r="I103" s="169">
        <f>I102+I99+I98+I93+I90+I89+I88+I76+I71+I67+I66+I65+I59+I58+I57+I56+I48+I47+I46+I34+I32+I31</f>
        <v>133009.5</v>
      </c>
      <c r="J103" s="161">
        <f>J79+J80+J81+J82</f>
        <v>0</v>
      </c>
      <c r="K103" s="169">
        <f>K102+K99+K98+K93+K90+K89+K88+K76+K71+K67+K66+K65+K59+K58+K57+K56+K48+K47+K46+K34+K32+K31</f>
        <v>133009.5</v>
      </c>
      <c r="L103" s="161">
        <f>L45+L40+L30+L70+L37</f>
        <v>20000</v>
      </c>
      <c r="M103" s="169">
        <f>M102+M99+M98+M93+M90+M89+M88+M76+M71+M67+M66+M65+M59+M58+M57+M56+M48+M47+M46+M34+M32+M31+M33+M72</f>
        <v>153009.5</v>
      </c>
      <c r="N103" s="161">
        <f>N101+N64+N51</f>
        <v>0</v>
      </c>
      <c r="O103" s="169">
        <f>O102+O99+O98+O93+O90+O89+O88+O76+O71+O67+O66+O65+O59+O58+O57+O56+O48+O47+O46+O34+O32+O31+O33+O72</f>
        <v>153009.5</v>
      </c>
      <c r="P103" s="55">
        <f>P97+P96</f>
        <v>0</v>
      </c>
      <c r="Q103" s="169">
        <f>Q102+Q99+Q98+Q93+Q90+Q89+Q88+Q76+Q71+Q67+Q66+Q65+Q59+Q58+Q57+Q56+Q48+Q47+Q46+Q34+Q32+Q31+Q33</f>
        <v>150509.5</v>
      </c>
    </row>
    <row r="104" spans="1:17" ht="12.75">
      <c r="A104" s="39"/>
      <c r="B104" s="40"/>
      <c r="C104" s="40"/>
      <c r="D104" s="40"/>
      <c r="E104" s="40"/>
      <c r="F104" s="40"/>
      <c r="G104" s="56"/>
      <c r="H104" s="57"/>
      <c r="I104" s="56"/>
      <c r="J104" s="58"/>
      <c r="K104" s="56"/>
      <c r="L104" s="58"/>
      <c r="M104" s="56"/>
      <c r="N104" s="58"/>
      <c r="O104" s="56"/>
      <c r="P104" s="59"/>
      <c r="Q104" s="56"/>
    </row>
    <row r="105" spans="1:17" ht="12.75">
      <c r="A105" s="39"/>
      <c r="B105" s="40"/>
      <c r="C105" s="40"/>
      <c r="D105" s="40"/>
      <c r="E105" s="40"/>
      <c r="F105" s="40"/>
      <c r="G105" s="56"/>
      <c r="H105" s="57"/>
      <c r="I105" s="56"/>
      <c r="J105" s="60"/>
      <c r="K105" s="56"/>
      <c r="L105" s="60"/>
      <c r="M105" s="56"/>
      <c r="N105" s="60"/>
      <c r="O105" s="56"/>
      <c r="P105" s="59"/>
      <c r="Q105" s="56"/>
    </row>
    <row r="106" spans="1:17" s="7" customFormat="1" ht="18" customHeight="1" thickBot="1">
      <c r="A106" s="41" t="s">
        <v>8</v>
      </c>
      <c r="B106" s="41"/>
      <c r="C106" s="41"/>
      <c r="D106" s="41"/>
      <c r="E106" s="41"/>
      <c r="F106" s="41"/>
      <c r="G106" s="61"/>
      <c r="H106" s="59"/>
      <c r="I106" s="59"/>
      <c r="J106" s="62"/>
      <c r="K106" s="59"/>
      <c r="L106" s="62"/>
      <c r="M106" s="59"/>
      <c r="N106" s="62"/>
      <c r="O106" s="59"/>
      <c r="P106" s="61"/>
      <c r="Q106" s="59"/>
    </row>
    <row r="107" spans="1:17" s="10" customFormat="1" ht="16.5" thickBot="1">
      <c r="A107" s="42" t="s">
        <v>9</v>
      </c>
      <c r="B107" s="38"/>
      <c r="C107" s="38"/>
      <c r="D107" s="138"/>
      <c r="E107" s="43"/>
      <c r="F107" s="44"/>
      <c r="G107" s="9" t="s">
        <v>10</v>
      </c>
      <c r="H107" s="170" t="s">
        <v>27</v>
      </c>
      <c r="I107" s="9" t="s">
        <v>28</v>
      </c>
      <c r="J107" s="12"/>
      <c r="K107" s="9" t="s">
        <v>28</v>
      </c>
      <c r="L107" s="12"/>
      <c r="M107" s="9" t="s">
        <v>28</v>
      </c>
      <c r="N107" s="12"/>
      <c r="O107" s="9" t="s">
        <v>28</v>
      </c>
      <c r="P107" s="8"/>
      <c r="Q107" s="9" t="s">
        <v>28</v>
      </c>
    </row>
    <row r="108" spans="1:17" s="10" customFormat="1" ht="15">
      <c r="A108" s="162" t="s">
        <v>19</v>
      </c>
      <c r="B108" s="45"/>
      <c r="C108" s="135">
        <v>6121</v>
      </c>
      <c r="D108" s="139"/>
      <c r="E108" s="46" t="s">
        <v>46</v>
      </c>
      <c r="F108" s="145"/>
      <c r="G108" s="142">
        <f>G31+G46+G56+G65+G71+G90</f>
        <v>55700</v>
      </c>
      <c r="H108" s="218">
        <f>H36+H38+H39+H50+H61+H69+H78+H79</f>
        <v>52159.6</v>
      </c>
      <c r="I108" s="219">
        <f>G108+H108</f>
        <v>107859.6</v>
      </c>
      <c r="J108" s="54">
        <f>J90</f>
        <v>-36</v>
      </c>
      <c r="K108" s="219">
        <f aca="true" t="shared" si="18" ref="K108:K114">I108+J108</f>
        <v>107823.6</v>
      </c>
      <c r="L108" s="54">
        <f>L40+L37</f>
        <v>16500</v>
      </c>
      <c r="M108" s="219">
        <f aca="true" t="shared" si="19" ref="M108:M116">K108+L108</f>
        <v>124323.6</v>
      </c>
      <c r="N108" s="54">
        <f>N56+N46</f>
        <v>101.7</v>
      </c>
      <c r="O108" s="219">
        <f aca="true" t="shared" si="20" ref="O108:O116">M108+N108</f>
        <v>124425.3</v>
      </c>
      <c r="P108" s="224">
        <v>0</v>
      </c>
      <c r="Q108" s="219">
        <f>O108+P108</f>
        <v>124425.3</v>
      </c>
    </row>
    <row r="109" spans="1:17" s="10" customFormat="1" ht="15">
      <c r="A109" s="162" t="s">
        <v>19</v>
      </c>
      <c r="B109" s="163"/>
      <c r="C109" s="164">
        <v>6122</v>
      </c>
      <c r="D109" s="165"/>
      <c r="E109" s="166" t="s">
        <v>126</v>
      </c>
      <c r="F109" s="167"/>
      <c r="G109" s="168">
        <v>0</v>
      </c>
      <c r="H109" s="172">
        <f>H57</f>
        <v>106.5</v>
      </c>
      <c r="I109" s="220">
        <f aca="true" t="shared" si="21" ref="I109:I116">G109+H109</f>
        <v>106.5</v>
      </c>
      <c r="J109" s="51">
        <v>0</v>
      </c>
      <c r="K109" s="220">
        <f t="shared" si="18"/>
        <v>106.5</v>
      </c>
      <c r="L109" s="51">
        <v>0</v>
      </c>
      <c r="M109" s="220">
        <f t="shared" si="19"/>
        <v>106.5</v>
      </c>
      <c r="N109" s="51">
        <v>0</v>
      </c>
      <c r="O109" s="220">
        <f t="shared" si="20"/>
        <v>106.5</v>
      </c>
      <c r="P109" s="225">
        <v>0</v>
      </c>
      <c r="Q109" s="220">
        <f aca="true" t="shared" si="22" ref="Q109:Q116">O109+P109</f>
        <v>106.5</v>
      </c>
    </row>
    <row r="110" spans="1:17" s="10" customFormat="1" ht="15">
      <c r="A110" s="162" t="s">
        <v>19</v>
      </c>
      <c r="B110" s="48"/>
      <c r="C110" s="136">
        <v>5137</v>
      </c>
      <c r="D110" s="140"/>
      <c r="E110" s="49" t="s">
        <v>47</v>
      </c>
      <c r="F110" s="146"/>
      <c r="G110" s="143">
        <v>0</v>
      </c>
      <c r="H110" s="171">
        <f>I53</f>
        <v>978.5</v>
      </c>
      <c r="I110" s="220">
        <f t="shared" si="21"/>
        <v>978.5</v>
      </c>
      <c r="J110" s="52">
        <v>0</v>
      </c>
      <c r="K110" s="220">
        <f t="shared" si="18"/>
        <v>978.5</v>
      </c>
      <c r="L110" s="52">
        <v>0</v>
      </c>
      <c r="M110" s="220">
        <f t="shared" si="19"/>
        <v>978.5</v>
      </c>
      <c r="N110" s="52">
        <v>0</v>
      </c>
      <c r="O110" s="220">
        <f t="shared" si="20"/>
        <v>978.5</v>
      </c>
      <c r="P110" s="226">
        <v>0</v>
      </c>
      <c r="Q110" s="220">
        <f t="shared" si="22"/>
        <v>978.5</v>
      </c>
    </row>
    <row r="111" spans="1:17" ht="12.75">
      <c r="A111" s="162" t="s">
        <v>19</v>
      </c>
      <c r="B111" s="163"/>
      <c r="C111" s="164">
        <v>6351</v>
      </c>
      <c r="D111" s="165"/>
      <c r="E111" s="166" t="s">
        <v>17</v>
      </c>
      <c r="F111" s="167"/>
      <c r="G111" s="168">
        <f>G88+G93+G99</f>
        <v>283</v>
      </c>
      <c r="H111" s="172">
        <f>H81+H95</f>
        <v>513</v>
      </c>
      <c r="I111" s="220">
        <f t="shared" si="21"/>
        <v>796</v>
      </c>
      <c r="J111" s="51">
        <f>J88</f>
        <v>-364</v>
      </c>
      <c r="K111" s="220">
        <f t="shared" si="18"/>
        <v>432</v>
      </c>
      <c r="L111" s="51">
        <v>0</v>
      </c>
      <c r="M111" s="220">
        <f t="shared" si="19"/>
        <v>432</v>
      </c>
      <c r="N111" s="51">
        <f>N88</f>
        <v>0</v>
      </c>
      <c r="O111" s="220">
        <f t="shared" si="20"/>
        <v>432</v>
      </c>
      <c r="P111" s="225">
        <f>P96</f>
        <v>2000</v>
      </c>
      <c r="Q111" s="220">
        <f t="shared" si="22"/>
        <v>2432</v>
      </c>
    </row>
    <row r="112" spans="1:17" ht="12.75">
      <c r="A112" s="47" t="s">
        <v>19</v>
      </c>
      <c r="B112" s="48"/>
      <c r="C112" s="136">
        <v>6313</v>
      </c>
      <c r="D112" s="140"/>
      <c r="E112" s="49" t="s">
        <v>48</v>
      </c>
      <c r="F112" s="146"/>
      <c r="G112" s="143">
        <f>G32+G47+G58+G66+G76</f>
        <v>500</v>
      </c>
      <c r="H112" s="171">
        <f>H41+H42+H43+H55+H74+H75</f>
        <v>6242.4</v>
      </c>
      <c r="I112" s="220">
        <f t="shared" si="21"/>
        <v>6742.4</v>
      </c>
      <c r="J112" s="52">
        <v>0</v>
      </c>
      <c r="K112" s="220">
        <f t="shared" si="18"/>
        <v>6742.4</v>
      </c>
      <c r="L112" s="52">
        <v>0</v>
      </c>
      <c r="M112" s="220">
        <f t="shared" si="19"/>
        <v>6742.4</v>
      </c>
      <c r="N112" s="52">
        <v>0</v>
      </c>
      <c r="O112" s="220">
        <f t="shared" si="20"/>
        <v>6742.4</v>
      </c>
      <c r="P112" s="226">
        <v>0</v>
      </c>
      <c r="Q112" s="220">
        <f t="shared" si="22"/>
        <v>6742.4</v>
      </c>
    </row>
    <row r="113" spans="1:17" ht="12.75">
      <c r="A113" s="104" t="s">
        <v>19</v>
      </c>
      <c r="B113" s="48"/>
      <c r="C113" s="136">
        <v>5171</v>
      </c>
      <c r="D113" s="140"/>
      <c r="E113" s="49" t="s">
        <v>49</v>
      </c>
      <c r="F113" s="146"/>
      <c r="G113" s="143">
        <v>0</v>
      </c>
      <c r="H113" s="171">
        <f>H25+H26+H27+H28+H29+H44+H45+H62+H63</f>
        <v>3009.5</v>
      </c>
      <c r="I113" s="220">
        <f t="shared" si="21"/>
        <v>3009.5</v>
      </c>
      <c r="J113" s="52">
        <v>0</v>
      </c>
      <c r="K113" s="220">
        <f t="shared" si="18"/>
        <v>3009.5</v>
      </c>
      <c r="L113" s="52">
        <f>L45+L70</f>
        <v>3095</v>
      </c>
      <c r="M113" s="220">
        <f t="shared" si="19"/>
        <v>6104.5</v>
      </c>
      <c r="N113" s="52">
        <f>N67+N48</f>
        <v>64.5</v>
      </c>
      <c r="O113" s="220">
        <f t="shared" si="20"/>
        <v>6169</v>
      </c>
      <c r="P113" s="226">
        <v>0</v>
      </c>
      <c r="Q113" s="220">
        <f t="shared" si="22"/>
        <v>6169</v>
      </c>
    </row>
    <row r="114" spans="1:17" ht="12.75">
      <c r="A114" s="47" t="s">
        <v>19</v>
      </c>
      <c r="B114" s="48"/>
      <c r="C114" s="136">
        <v>5331</v>
      </c>
      <c r="D114" s="140"/>
      <c r="E114" s="49" t="s">
        <v>52</v>
      </c>
      <c r="F114" s="146"/>
      <c r="G114" s="143">
        <f>G89+G98</f>
        <v>4517</v>
      </c>
      <c r="H114" s="171">
        <v>0</v>
      </c>
      <c r="I114" s="220">
        <f t="shared" si="21"/>
        <v>4517</v>
      </c>
      <c r="J114" s="52">
        <f>J89</f>
        <v>400</v>
      </c>
      <c r="K114" s="220">
        <f t="shared" si="18"/>
        <v>4917</v>
      </c>
      <c r="L114" s="52">
        <v>0</v>
      </c>
      <c r="M114" s="220">
        <f t="shared" si="19"/>
        <v>4917</v>
      </c>
      <c r="N114" s="52">
        <f>N89</f>
        <v>0</v>
      </c>
      <c r="O114" s="220">
        <f t="shared" si="20"/>
        <v>4917</v>
      </c>
      <c r="P114" s="226">
        <f>P97</f>
        <v>-2000</v>
      </c>
      <c r="Q114" s="220">
        <f t="shared" si="22"/>
        <v>2917</v>
      </c>
    </row>
    <row r="115" spans="1:17" ht="12.75">
      <c r="A115" s="47" t="s">
        <v>19</v>
      </c>
      <c r="B115" s="48"/>
      <c r="C115" s="136">
        <v>5213</v>
      </c>
      <c r="D115" s="140"/>
      <c r="E115" s="49" t="s">
        <v>52</v>
      </c>
      <c r="F115" s="146"/>
      <c r="G115" s="143">
        <v>0</v>
      </c>
      <c r="H115" s="171">
        <v>0</v>
      </c>
      <c r="I115" s="143">
        <v>0</v>
      </c>
      <c r="J115" s="52">
        <v>0</v>
      </c>
      <c r="K115" s="143">
        <v>0</v>
      </c>
      <c r="L115" s="52">
        <f>L30</f>
        <v>405</v>
      </c>
      <c r="M115" s="143">
        <f t="shared" si="19"/>
        <v>405</v>
      </c>
      <c r="N115" s="52">
        <f>N33</f>
        <v>0</v>
      </c>
      <c r="O115" s="143">
        <f t="shared" si="20"/>
        <v>405</v>
      </c>
      <c r="P115" s="226">
        <v>0</v>
      </c>
      <c r="Q115" s="143">
        <f>O115+P115</f>
        <v>405</v>
      </c>
    </row>
    <row r="116" spans="1:17" ht="13.5" thickBot="1">
      <c r="A116" s="211" t="s">
        <v>19</v>
      </c>
      <c r="B116" s="40"/>
      <c r="C116" s="154">
        <v>6901</v>
      </c>
      <c r="D116" s="155"/>
      <c r="E116" s="156" t="s">
        <v>18</v>
      </c>
      <c r="F116" s="157"/>
      <c r="G116" s="158">
        <f>G102</f>
        <v>9000</v>
      </c>
      <c r="H116" s="215">
        <v>0</v>
      </c>
      <c r="I116" s="168">
        <f t="shared" si="21"/>
        <v>9000</v>
      </c>
      <c r="J116" s="216">
        <v>0</v>
      </c>
      <c r="K116" s="168">
        <f>I116+J116</f>
        <v>9000</v>
      </c>
      <c r="L116" s="216">
        <v>0</v>
      </c>
      <c r="M116" s="168">
        <f t="shared" si="19"/>
        <v>9000</v>
      </c>
      <c r="N116" s="216">
        <f>N101</f>
        <v>-166.2</v>
      </c>
      <c r="O116" s="168">
        <f t="shared" si="20"/>
        <v>8833.8</v>
      </c>
      <c r="P116" s="227">
        <v>0</v>
      </c>
      <c r="Q116" s="168">
        <f t="shared" si="22"/>
        <v>8833.8</v>
      </c>
    </row>
    <row r="117" spans="1:17" ht="15.75" thickBot="1">
      <c r="A117" s="105"/>
      <c r="B117" s="106"/>
      <c r="C117" s="137"/>
      <c r="D117" s="141"/>
      <c r="E117" s="107" t="s">
        <v>16</v>
      </c>
      <c r="F117" s="137"/>
      <c r="G117" s="144">
        <f aca="true" t="shared" si="23" ref="G117:O117">SUM(G108:G116)</f>
        <v>70000</v>
      </c>
      <c r="H117" s="217">
        <f t="shared" si="23"/>
        <v>63009.5</v>
      </c>
      <c r="I117" s="169">
        <f t="shared" si="23"/>
        <v>133009.5</v>
      </c>
      <c r="J117" s="151">
        <f t="shared" si="23"/>
        <v>0</v>
      </c>
      <c r="K117" s="169">
        <f t="shared" si="23"/>
        <v>133009.5</v>
      </c>
      <c r="L117" s="151">
        <f>SUM(L108:L116)</f>
        <v>20000</v>
      </c>
      <c r="M117" s="169">
        <f>SUM(M108:M116)</f>
        <v>153009.5</v>
      </c>
      <c r="N117" s="151">
        <f t="shared" si="23"/>
        <v>0</v>
      </c>
      <c r="O117" s="169">
        <f t="shared" si="23"/>
        <v>153009.5</v>
      </c>
      <c r="P117" s="159">
        <f>SUM(P108:P116)</f>
        <v>0</v>
      </c>
      <c r="Q117" s="169">
        <f>SUM(Q108:Q116)</f>
        <v>153009.5</v>
      </c>
    </row>
    <row r="118" spans="1:17" ht="12.75">
      <c r="A118" s="17" t="s">
        <v>24</v>
      </c>
      <c r="B118" s="17"/>
      <c r="C118" s="17" t="s">
        <v>25</v>
      </c>
      <c r="D118" s="17"/>
      <c r="E118" s="17"/>
      <c r="F118" s="41" t="s">
        <v>125</v>
      </c>
      <c r="G118" s="63"/>
      <c r="H118" s="63"/>
      <c r="I118" s="63"/>
      <c r="J118" s="63"/>
      <c r="K118" s="63"/>
      <c r="L118" s="63"/>
      <c r="M118" s="63"/>
      <c r="N118" s="59"/>
      <c r="O118" s="59"/>
      <c r="P118" s="63"/>
      <c r="Q118" s="63"/>
    </row>
    <row r="119" spans="1:17" ht="12.75">
      <c r="A119" s="17"/>
      <c r="B119" s="17"/>
      <c r="C119" s="17"/>
      <c r="D119" s="17"/>
      <c r="E119" s="17"/>
      <c r="F119" s="17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</row>
    <row r="120" spans="1:17" ht="12.75">
      <c r="A120" s="100"/>
      <c r="B120" s="100"/>
      <c r="C120" s="100"/>
      <c r="D120" s="100"/>
      <c r="E120" s="100"/>
      <c r="F120" s="17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</row>
    <row r="121" spans="1:17" ht="12.75">
      <c r="A121" s="17"/>
      <c r="B121" s="17"/>
      <c r="C121" s="17"/>
      <c r="D121" s="17"/>
      <c r="E121" s="17"/>
      <c r="F121" s="17"/>
      <c r="G121" s="118"/>
      <c r="H121" s="63"/>
      <c r="I121" s="63"/>
      <c r="J121" s="63"/>
      <c r="K121" s="63"/>
      <c r="L121" s="63"/>
      <c r="M121" s="63"/>
      <c r="N121" s="63"/>
      <c r="O121" s="63"/>
      <c r="P121" s="63"/>
      <c r="Q121" s="63"/>
    </row>
    <row r="122" spans="1:17" ht="12.75">
      <c r="A122" s="17"/>
      <c r="B122" s="17"/>
      <c r="C122" s="17"/>
      <c r="D122" s="17"/>
      <c r="E122" s="17"/>
      <c r="F122" s="17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</row>
    <row r="123" spans="1:17" ht="12.75">
      <c r="A123" s="17"/>
      <c r="B123" s="17"/>
      <c r="C123" s="17"/>
      <c r="D123" s="17"/>
      <c r="E123" s="17"/>
      <c r="F123" s="17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</row>
    <row r="124" spans="1:17" ht="12.75">
      <c r="A124" s="17"/>
      <c r="B124" s="17"/>
      <c r="C124" s="17"/>
      <c r="D124" s="17"/>
      <c r="E124" s="17"/>
      <c r="F124" s="17"/>
      <c r="G124" s="63"/>
      <c r="H124" s="63"/>
      <c r="I124" s="118"/>
      <c r="J124" s="63"/>
      <c r="K124" s="63"/>
      <c r="L124" s="63"/>
      <c r="M124" s="63"/>
      <c r="N124" s="63"/>
      <c r="O124" s="63"/>
      <c r="P124" s="63"/>
      <c r="Q124" s="63"/>
    </row>
    <row r="125" spans="1:17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2.75">
      <c r="A127" s="17"/>
      <c r="B127" s="17"/>
      <c r="C127" s="17"/>
      <c r="D127" s="17"/>
      <c r="E127" s="17"/>
      <c r="F127" s="17"/>
      <c r="G127" s="20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</sheetData>
  <sheetProtection/>
  <mergeCells count="2">
    <mergeCell ref="N22:Q22"/>
    <mergeCell ref="H22:M22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Andrea Olšáková</cp:lastModifiedBy>
  <cp:lastPrinted>2012-03-19T07:04:59Z</cp:lastPrinted>
  <dcterms:created xsi:type="dcterms:W3CDTF">2007-01-11T11:12:55Z</dcterms:created>
  <dcterms:modified xsi:type="dcterms:W3CDTF">2012-04-17T10:28:29Z</dcterms:modified>
  <cp:category/>
  <cp:version/>
  <cp:contentType/>
  <cp:contentStatus/>
</cp:coreProperties>
</file>