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2006" sheetId="1" r:id="rId1"/>
  </sheets>
  <definedNames>
    <definedName name="_xlnm.Print_Titles" localSheetId="0">'2006'!$5:$6</definedName>
  </definedNames>
  <calcPr fullCalcOnLoad="1"/>
</workbook>
</file>

<file path=xl/sharedStrings.xml><?xml version="1.0" encoding="utf-8"?>
<sst xmlns="http://schemas.openxmlformats.org/spreadsheetml/2006/main" count="399" uniqueCount="245">
  <si>
    <t>Schválený</t>
  </si>
  <si>
    <t>rozpočet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</si>
  <si>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</si>
  <si>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</si>
  <si>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</si>
  <si>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</si>
  <si>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</si>
  <si>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</si>
  <si>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</si>
  <si>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</si>
  <si>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</si>
  <si>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</si>
  <si>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</si>
  <si>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</si>
  <si>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</si>
  <si>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</si>
  <si>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</si>
  <si>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</si>
  <si>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</si>
  <si>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</si>
  <si>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</si>
  <si>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</si>
  <si>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</si>
  <si>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</si>
  <si>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</si>
  <si>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</si>
  <si>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</si>
  <si>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</si>
  <si>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</si>
  <si>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</si>
  <si>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</si>
  <si>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</si>
  <si>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</si>
  <si>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</si>
  <si>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</si>
  <si>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</si>
  <si>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</si>
  <si>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</si>
  <si>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</si>
  <si>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Upravený</t>
  </si>
  <si>
    <t>příjmy v rámci finančního vypořádání</t>
  </si>
  <si>
    <t>neinvestiční dotace s.r.o. OREDO</t>
  </si>
  <si>
    <t>soutěže a přehlídky - SR</t>
  </si>
  <si>
    <t>rezerva</t>
  </si>
  <si>
    <t>běžné výdaje</t>
  </si>
  <si>
    <t>kapitálové výdaje</t>
  </si>
  <si>
    <t>kap. 20 - použití sociálního fondu</t>
  </si>
  <si>
    <t>Saldo příjmů a výdajů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</si>
  <si>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</si>
  <si>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</si>
  <si>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</si>
  <si>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</si>
  <si>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</si>
  <si>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</si>
  <si>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</si>
  <si>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</si>
  <si>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</si>
  <si>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</si>
  <si>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</si>
  <si>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kap. 50 - Fond reprodukce Královéhr. kraje</t>
  </si>
  <si>
    <t>v tom pro odvětví:</t>
  </si>
  <si>
    <t>doprava</t>
  </si>
  <si>
    <t>školství</t>
  </si>
  <si>
    <t>zdravotnictví</t>
  </si>
  <si>
    <t>nedaňové příjmy</t>
  </si>
  <si>
    <t>kapitálové příjmy</t>
  </si>
  <si>
    <t>Financování</t>
  </si>
  <si>
    <t>zapojení výsledku hospodaření</t>
  </si>
  <si>
    <t>investiční dotace PO</t>
  </si>
  <si>
    <t>z toho: daň z příjmů právnic.osob za kraje</t>
  </si>
  <si>
    <t>neinvestiční dotace obcím</t>
  </si>
  <si>
    <t xml:space="preserve">             z toho: investiční dotace obcím</t>
  </si>
  <si>
    <t xml:space="preserve">            z toho: neinvestiční dotace obcím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</si>
  <si>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</si>
  <si>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</si>
  <si>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</si>
  <si>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</si>
  <si>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</si>
  <si>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splátka dodavatelského úvěru</t>
  </si>
  <si>
    <t>kofinancování</t>
  </si>
  <si>
    <t>kap. 13 - evropská integrace</t>
  </si>
  <si>
    <t xml:space="preserve">             z toho: CEP</t>
  </si>
  <si>
    <t xml:space="preserve">poplatky </t>
  </si>
  <si>
    <t>Výdaje celkem po konsolidaci</t>
  </si>
  <si>
    <t xml:space="preserve">                    zdravotnictví</t>
  </si>
  <si>
    <t>volby do zastupitelstev obcí - SR</t>
  </si>
  <si>
    <t>kap. 12 - správa majetku kraje</t>
  </si>
  <si>
    <t>akontace leasingu AC</t>
  </si>
  <si>
    <t>investiční dotace obcím</t>
  </si>
  <si>
    <t xml:space="preserve">  od krajů</t>
  </si>
  <si>
    <t>nájemné - SR</t>
  </si>
  <si>
    <t>neinvestiční dotace a. s.</t>
  </si>
  <si>
    <t>kap. 02 - životní prostředí a zemědělství</t>
  </si>
  <si>
    <t xml:space="preserve">  z toho: PO - investiční dotace</t>
  </si>
  <si>
    <t xml:space="preserve">  v tom: PO - investiční dotace</t>
  </si>
  <si>
    <t xml:space="preserve">                   - neinvestiční příspěvek</t>
  </si>
  <si>
    <t xml:space="preserve">             PO - investiční dotace</t>
  </si>
  <si>
    <t xml:space="preserve">             kapitálové výdaje odvětví</t>
  </si>
  <si>
    <t xml:space="preserve">                  - neinvestiční příspěvek</t>
  </si>
  <si>
    <t xml:space="preserve">            kapitál.výdaje odvětví</t>
  </si>
  <si>
    <t>investiční přijaté dotace</t>
  </si>
  <si>
    <t xml:space="preserve">v tom odvětví: </t>
  </si>
  <si>
    <t xml:space="preserve">             ost.nedaňové příjmy</t>
  </si>
  <si>
    <t xml:space="preserve">  školství</t>
  </si>
  <si>
    <t xml:space="preserve">   v tom: odvody PO z IF</t>
  </si>
  <si>
    <t xml:space="preserve">             ost.odvody PO</t>
  </si>
  <si>
    <t xml:space="preserve">  zdravotnictví</t>
  </si>
  <si>
    <t xml:space="preserve">             příjmy z pronájmu majetku</t>
  </si>
  <si>
    <t xml:space="preserve">             přijaté splátky půjčených prostředků</t>
  </si>
  <si>
    <t xml:space="preserve">  životní prostředí a zemědělství</t>
  </si>
  <si>
    <t xml:space="preserve">  doprava</t>
  </si>
  <si>
    <t xml:space="preserve">  evropská integrace - ost.nedaňové příjmy</t>
  </si>
  <si>
    <t xml:space="preserve">  kultura</t>
  </si>
  <si>
    <t xml:space="preserve">  sociální věci</t>
  </si>
  <si>
    <t xml:space="preserve">  ostatní příjmy</t>
  </si>
  <si>
    <t xml:space="preserve">   v tom: přijaté úroky</t>
  </si>
  <si>
    <t xml:space="preserve">  od obcí </t>
  </si>
  <si>
    <t xml:space="preserve">             ostatní odvody</t>
  </si>
  <si>
    <t xml:space="preserve">                        neinvestiční půjčené prostředky</t>
  </si>
  <si>
    <t xml:space="preserve">             z toho: investiční půjčené prostředky</t>
  </si>
  <si>
    <t xml:space="preserve">                        investiční dotace PO - CEP</t>
  </si>
  <si>
    <t>příspěvek PO na provoz - od ÚP</t>
  </si>
  <si>
    <t>program obnovy venkova</t>
  </si>
  <si>
    <t>investiční půjčené prostředky obcím</t>
  </si>
  <si>
    <t xml:space="preserve">   odv.živ. rostředí - ochrana přírody a krajiny</t>
  </si>
  <si>
    <t xml:space="preserve">            OREDO s. r. o. - investiční dotace</t>
  </si>
  <si>
    <t>přijaté úvěry</t>
  </si>
  <si>
    <t xml:space="preserve">             ostatní odvody PO</t>
  </si>
  <si>
    <t xml:space="preserve">  ze zahraničí</t>
  </si>
  <si>
    <t xml:space="preserve">  od SÚJB</t>
  </si>
  <si>
    <t xml:space="preserve">  od Úřadu vlády</t>
  </si>
  <si>
    <t xml:space="preserve">  z Národního fondu</t>
  </si>
  <si>
    <t xml:space="preserve">  z MK</t>
  </si>
  <si>
    <t xml:space="preserve">  z MZ</t>
  </si>
  <si>
    <t xml:space="preserve">  z MMR</t>
  </si>
  <si>
    <t xml:space="preserve">  odvětví kultury</t>
  </si>
  <si>
    <t xml:space="preserve">  odv. evropské integrace</t>
  </si>
  <si>
    <t xml:space="preserve">  odvětví sociálních věcí</t>
  </si>
  <si>
    <t>"Královéhradecký kraj,kraj vašich plánů"-SR</t>
  </si>
  <si>
    <t>čin.kraj.koordinátorů romských poradců - SR</t>
  </si>
  <si>
    <t>volby do PS Parlamentu ČR - SR</t>
  </si>
  <si>
    <t>volby do 1/3 Senátu a zastupitelstev obcí - SR</t>
  </si>
  <si>
    <t>vklad pro založení akciové společnosti</t>
  </si>
  <si>
    <t>investiční půjčené prostředky</t>
  </si>
  <si>
    <t xml:space="preserve">vklad pro založení a.s. </t>
  </si>
  <si>
    <t>kap. 9 - volnočasové aktivity</t>
  </si>
  <si>
    <t xml:space="preserve">kapitálové výdaje </t>
  </si>
  <si>
    <t>likvidace nepoužitelných léčiv - SR</t>
  </si>
  <si>
    <t>zlepšení ability Oblastní nemocnice RK - SR</t>
  </si>
  <si>
    <t>progr.Veřejné inform.služby knihoven - SR</t>
  </si>
  <si>
    <t>kulturní aktivity a projekty - SR</t>
  </si>
  <si>
    <t>dotace ze SR posk.prostřed. čerp. účtů u ČS</t>
  </si>
  <si>
    <t>kap. 39 - regionální rozvoj</t>
  </si>
  <si>
    <t xml:space="preserve">kap. 40 - územní plánování </t>
  </si>
  <si>
    <t xml:space="preserve">neinvestiční dotace obcím </t>
  </si>
  <si>
    <t xml:space="preserve">   ostatní rezerva</t>
  </si>
  <si>
    <t>výdaje v rámci finančního vypořádání</t>
  </si>
  <si>
    <t>úhrada daně z příjmů právnických osob za kraj</t>
  </si>
  <si>
    <t>v tom pro:</t>
  </si>
  <si>
    <t xml:space="preserve">  v tom: a.s. - investiční dotace</t>
  </si>
  <si>
    <t xml:space="preserve">            kapitálové výdaje odvětví</t>
  </si>
  <si>
    <t xml:space="preserve">                 - neinvestiční příspěvek</t>
  </si>
  <si>
    <t xml:space="preserve">             neinvestiční příspěvek PO </t>
  </si>
  <si>
    <t xml:space="preserve">             běžné výdaje odvětví</t>
  </si>
  <si>
    <t xml:space="preserve">            investiční dotace obcím</t>
  </si>
  <si>
    <t>nerozděleno na odvětví</t>
  </si>
  <si>
    <t xml:space="preserve">            nerozděleno - kap. výd.</t>
  </si>
  <si>
    <t>projekt PILOT 1 a PILOT Z - SR</t>
  </si>
  <si>
    <t>státní informační politika ve vzdělávání - SR</t>
  </si>
  <si>
    <t xml:space="preserve">projekt HODINA - SR </t>
  </si>
  <si>
    <t xml:space="preserve">preventivní programy - SR </t>
  </si>
  <si>
    <t>vzdělávání žáků - dětí azylantů a cizinců - SR</t>
  </si>
  <si>
    <t xml:space="preserve">podpora romských žáků SŠ - SR </t>
  </si>
  <si>
    <t xml:space="preserve">podpora dalšího vzdělávání pedagog. prac. - SR </t>
  </si>
  <si>
    <t xml:space="preserve">podp. výuky méně vyuč. cizích jazyků - SR </t>
  </si>
  <si>
    <t>náhradní stravování - SR</t>
  </si>
  <si>
    <t>neinvestiční půjčené prostředky</t>
  </si>
  <si>
    <t>vzd.poskyt.a zadav. v obl.soc.sl.-SR</t>
  </si>
  <si>
    <t>vzd.posk.soc.sl.k zavádění stand.kvality soc.sl.-SR</t>
  </si>
  <si>
    <t>ostatní kapitál. výdaje</t>
  </si>
  <si>
    <t>dot.ze SR posk.prostř.čerp.účtů u ČS</t>
  </si>
  <si>
    <t>progr.podp.soc.sl.posk.nestát.nezisk.org.-SR</t>
  </si>
  <si>
    <t xml:space="preserve">PHARE 2003-podp.soc.znev.ob.-z dot.SR </t>
  </si>
  <si>
    <t>dotace Regionální radě regionu soudržnosti SV</t>
  </si>
  <si>
    <t>GS 4.1.2 Medializace turistické nabídky - SR</t>
  </si>
  <si>
    <t>technická pomoc - SR</t>
  </si>
  <si>
    <t>EPC -bud.regionálního partnerství - SR</t>
  </si>
  <si>
    <t>GRIP IT - dotace ze zahraničí</t>
  </si>
  <si>
    <t>ICN - dotace ze zahraničí</t>
  </si>
  <si>
    <t>ELLA - SR</t>
  </si>
  <si>
    <t>GS 3.2 - Integr.obtíž.zaměst.skupin obyv. - SR</t>
  </si>
  <si>
    <t>GS 4.1.2 - Medializace turist. nabídky - SR</t>
  </si>
  <si>
    <t>INTERREG IIIC - SR</t>
  </si>
  <si>
    <t>dot. ze SR poskytnuté prostř. čerp. účtů u ČS</t>
  </si>
  <si>
    <t>grant. a dílčí progr. a samostatné projekty</t>
  </si>
  <si>
    <t xml:space="preserve">  z MPO</t>
  </si>
  <si>
    <t xml:space="preserve">  ze SFA</t>
  </si>
  <si>
    <t xml:space="preserve">  odvětví zdravotnictví</t>
  </si>
  <si>
    <t xml:space="preserve">  odvětví regionálního rozvoje</t>
  </si>
  <si>
    <t xml:space="preserve">             splátky půjček</t>
  </si>
  <si>
    <t>sociálně-právní ochrana dětí-SR</t>
  </si>
  <si>
    <t xml:space="preserve">             z toho: neinvestiční dotace obcím</t>
  </si>
  <si>
    <t>průmyslová zóna Solnice-Kvasiny-ost.kap.výd.</t>
  </si>
  <si>
    <t>silnice II/319 RK-Rokytnice v OH - SR - půjčka</t>
  </si>
  <si>
    <t>GRIP IT - SR</t>
  </si>
  <si>
    <t>GS 3.1 - SR</t>
  </si>
  <si>
    <t>projekt"Učíme děti z cizích zemí česky" - SR</t>
  </si>
  <si>
    <t>nákup kompenzačních pomůcek - SR</t>
  </si>
  <si>
    <t>odstranění havarijního stavu-SOAL Tu - SR</t>
  </si>
  <si>
    <t>sociálně-právní ochrana dětí - SR</t>
  </si>
  <si>
    <t>průmyslová zóna Solnice-Kvasiny-inv.dot.obcím</t>
  </si>
  <si>
    <r>
      <t>cestovní ruch</t>
    </r>
    <r>
      <rPr>
        <sz val="10"/>
        <rFont val="Arial CE"/>
        <family val="0"/>
      </rPr>
      <t xml:space="preserve"> - kapitálové výdaje odv.</t>
    </r>
  </si>
  <si>
    <r>
      <t>zastupitelstvo kraje</t>
    </r>
    <r>
      <rPr>
        <sz val="10"/>
        <rFont val="Arial CE"/>
        <family val="0"/>
      </rPr>
      <t xml:space="preserve"> - kapitálové výdaje odv.</t>
    </r>
  </si>
  <si>
    <r>
      <t>správa majetku kraje</t>
    </r>
    <r>
      <rPr>
        <sz val="10"/>
        <rFont val="Arial CE"/>
        <family val="0"/>
      </rPr>
      <t xml:space="preserve"> - běžné výdaje odv.</t>
    </r>
  </si>
  <si>
    <t xml:space="preserve">            nerozděleno - kap.výd.</t>
  </si>
  <si>
    <t>přijaté půjčky (SFDI)</t>
  </si>
  <si>
    <t>splátky půjček (SFDI)</t>
  </si>
  <si>
    <t>zapojení zůstatku sociálního fondu z min.let</t>
  </si>
  <si>
    <t xml:space="preserve">z toho:   </t>
  </si>
  <si>
    <t>program protidrogové politiky - SR</t>
  </si>
  <si>
    <t xml:space="preserve">nerozděleno  </t>
  </si>
  <si>
    <r>
      <t>životní prostředí a zemědělství</t>
    </r>
    <r>
      <rPr>
        <sz val="10"/>
        <rFont val="Arial CE"/>
        <family val="0"/>
      </rPr>
      <t xml:space="preserve">  </t>
    </r>
  </si>
  <si>
    <t xml:space="preserve">    z toho: SÚS</t>
  </si>
  <si>
    <t>neinv.dotace ze SR prostř.čerpacích účtů</t>
  </si>
  <si>
    <t>investiční dotace ze SR prostř.čerpacích ú.</t>
  </si>
  <si>
    <t xml:space="preserve">   volnočasové aktivity - ost.nedaňové příjmy</t>
  </si>
  <si>
    <t xml:space="preserve">   v tom: platby za odebrané mn. podzem.vody</t>
  </si>
  <si>
    <t xml:space="preserve"> územní plán.a reg.rozvoj-vratka návrat.fin.výp.</t>
  </si>
  <si>
    <t>uložení odpadů a nebezp.látek-Libčany-SR</t>
  </si>
  <si>
    <t>vratka prostř.poskytnutých ze SFDI v r. 2005</t>
  </si>
  <si>
    <t>OP RLZ 3.3 -rozvoj kap.dalšího profes.vzd.- SR</t>
  </si>
  <si>
    <t>GS 4.2.2 Moder.a rozš.ubyt.kapacit KHK-SR</t>
  </si>
  <si>
    <t>GS 1.1 podpora podnikání ve vybr.obl. - SR</t>
  </si>
  <si>
    <t>zař.pro děti vyžadující okamžitou pomoc - SR</t>
  </si>
  <si>
    <t>vyhledávání budov se zvýš.výskytem radon -SR</t>
  </si>
  <si>
    <t xml:space="preserve">   odv.dopr.-dopr. obslužnost-autobus.doprava</t>
  </si>
  <si>
    <t xml:space="preserve">   odv.soc.věcí-mzdy a souvis.výdaje zdrav.zam.</t>
  </si>
  <si>
    <r>
      <t>činnost krajského úřadu</t>
    </r>
    <r>
      <rPr>
        <sz val="10"/>
        <rFont val="Arial CE"/>
        <family val="0"/>
      </rPr>
      <t xml:space="preserve"> - kapitálové výd.odv.</t>
    </r>
  </si>
  <si>
    <t xml:space="preserve">konsolidace výdajů - příděl do soc.fondu </t>
  </si>
  <si>
    <t>projekt financování asistentů pedagoga - SR</t>
  </si>
  <si>
    <t xml:space="preserve">  správa majetku kraje - ostatní nedaňové příjmy</t>
  </si>
  <si>
    <t>ROZPOČET KRÁLOVÉHRADECKÉHO KRAJE</t>
  </si>
  <si>
    <t xml:space="preserve">          v tom: školství</t>
  </si>
  <si>
    <t>NA ROK 2006</t>
  </si>
  <si>
    <t>v tis. Kč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</si>
</sst>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#,##0.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164" fontId="1" fillId="0" borderId="1" xfId="18" applyNumberFormat="1" applyFont="1" applyBorder="1" applyAlignment="1">
      <alignment horizontal="center"/>
    </xf>
    <xf numFmtId="3" fontId="0" fillId="0" borderId="3" xfId="0" applyFont="1" applyBorder="1" applyAlignment="1">
      <alignment/>
    </xf>
    <xf numFmtId="164" fontId="0" fillId="0" borderId="0" xfId="18" applyAlignment="1">
      <alignment/>
    </xf>
    <xf numFmtId="3" fontId="0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18" applyNumberFormat="1" applyAlignment="1">
      <alignment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4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2" fillId="0" borderId="5" xfId="18" applyNumberFormat="1" applyFont="1" applyBorder="1" applyAlignment="1">
      <alignment vertical="center"/>
    </xf>
    <xf numFmtId="3" fontId="0" fillId="0" borderId="6" xfId="0" applyFont="1" applyBorder="1" applyAlignment="1">
      <alignment/>
    </xf>
    <xf numFmtId="3" fontId="0" fillId="0" borderId="6" xfId="0" applyBorder="1" applyAlignment="1">
      <alignment/>
    </xf>
    <xf numFmtId="3" fontId="8" fillId="0" borderId="2" xfId="0" applyFont="1" applyBorder="1" applyAlignment="1">
      <alignment/>
    </xf>
    <xf numFmtId="3" fontId="0" fillId="0" borderId="2" xfId="0" applyFill="1" applyBorder="1" applyAlignment="1">
      <alignment/>
    </xf>
    <xf numFmtId="165" fontId="0" fillId="0" borderId="2" xfId="18" applyNumberFormat="1" applyFont="1" applyFill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Fill="1" applyBorder="1" applyAlignment="1">
      <alignment/>
    </xf>
    <xf numFmtId="165" fontId="0" fillId="0" borderId="6" xfId="18" applyNumberFormat="1" applyFont="1" applyBorder="1" applyAlignment="1">
      <alignment/>
    </xf>
    <xf numFmtId="165" fontId="0" fillId="0" borderId="7" xfId="18" applyNumberFormat="1" applyFont="1" applyBorder="1" applyAlignment="1">
      <alignment/>
    </xf>
    <xf numFmtId="165" fontId="1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 vertical="center"/>
    </xf>
    <xf numFmtId="165" fontId="7" fillId="0" borderId="4" xfId="18" applyNumberFormat="1" applyFont="1" applyBorder="1" applyAlignment="1">
      <alignment vertical="center"/>
    </xf>
    <xf numFmtId="165" fontId="1" fillId="0" borderId="8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7" fillId="0" borderId="4" xfId="18" applyNumberFormat="1" applyFont="1" applyBorder="1" applyAlignment="1">
      <alignment vertical="center"/>
    </xf>
    <xf numFmtId="3" fontId="0" fillId="0" borderId="6" xfId="0" applyFont="1" applyBorder="1" applyAlignment="1">
      <alignment/>
    </xf>
    <xf numFmtId="165" fontId="0" fillId="0" borderId="6" xfId="18" applyNumberFormat="1" applyFont="1" applyBorder="1" applyAlignment="1">
      <alignment/>
    </xf>
    <xf numFmtId="165" fontId="0" fillId="0" borderId="6" xfId="18" applyNumberFormat="1" applyFont="1" applyBorder="1" applyAlignment="1">
      <alignment/>
    </xf>
    <xf numFmtId="165" fontId="0" fillId="0" borderId="6" xfId="18" applyNumberFormat="1" applyBorder="1" applyAlignment="1">
      <alignment/>
    </xf>
    <xf numFmtId="3" fontId="2" fillId="2" borderId="4" xfId="0" applyFont="1" applyFill="1" applyBorder="1" applyAlignment="1">
      <alignment vertical="center"/>
    </xf>
    <xf numFmtId="165" fontId="2" fillId="2" borderId="4" xfId="18" applyNumberFormat="1" applyFont="1" applyFill="1" applyBorder="1" applyAlignment="1">
      <alignment vertical="center"/>
    </xf>
    <xf numFmtId="165" fontId="2" fillId="3" borderId="5" xfId="18" applyNumberFormat="1" applyFont="1" applyFill="1" applyBorder="1" applyAlignment="1">
      <alignment vertical="center"/>
    </xf>
    <xf numFmtId="3" fontId="1" fillId="4" borderId="2" xfId="0" applyFont="1" applyFill="1" applyBorder="1" applyAlignment="1">
      <alignment/>
    </xf>
    <xf numFmtId="165" fontId="1" fillId="4" borderId="2" xfId="18" applyNumberFormat="1" applyFont="1" applyFill="1" applyBorder="1" applyAlignment="1">
      <alignment/>
    </xf>
    <xf numFmtId="165" fontId="1" fillId="4" borderId="2" xfId="18" applyNumberFormat="1" applyFont="1" applyFill="1" applyBorder="1" applyAlignment="1">
      <alignment/>
    </xf>
    <xf numFmtId="3" fontId="1" fillId="4" borderId="2" xfId="0" applyFont="1" applyFill="1" applyBorder="1" applyAlignment="1">
      <alignment/>
    </xf>
    <xf numFmtId="3" fontId="1" fillId="4" borderId="4" xfId="0" applyFont="1" applyFill="1" applyBorder="1" applyAlignment="1">
      <alignment/>
    </xf>
    <xf numFmtId="165" fontId="1" fillId="4" borderId="4" xfId="18" applyNumberFormat="1" applyFont="1" applyFill="1" applyBorder="1" applyAlignment="1">
      <alignment/>
    </xf>
    <xf numFmtId="165" fontId="2" fillId="5" borderId="8" xfId="18" applyNumberFormat="1" applyFont="1" applyFill="1" applyBorder="1" applyAlignment="1">
      <alignment vertical="center"/>
    </xf>
    <xf numFmtId="165" fontId="0" fillId="0" borderId="7" xfId="18" applyNumberFormat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4" borderId="2" xfId="18" applyNumberFormat="1" applyFont="1" applyFill="1" applyBorder="1" applyAlignment="1">
      <alignment/>
    </xf>
    <xf numFmtId="165" fontId="1" fillId="0" borderId="2" xfId="18" applyNumberFormat="1" applyFont="1" applyBorder="1" applyAlignment="1">
      <alignment horizontal="right"/>
    </xf>
    <xf numFmtId="165" fontId="0" fillId="0" borderId="6" xfId="18" applyNumberFormat="1" applyFont="1" applyBorder="1" applyAlignment="1">
      <alignment horizontal="right"/>
    </xf>
    <xf numFmtId="165" fontId="1" fillId="0" borderId="8" xfId="18" applyNumberFormat="1" applyFont="1" applyBorder="1" applyAlignment="1">
      <alignment vertical="center"/>
    </xf>
    <xf numFmtId="3" fontId="7" fillId="0" borderId="8" xfId="0" applyFont="1" applyBorder="1" applyAlignment="1">
      <alignment vertical="center"/>
    </xf>
    <xf numFmtId="3" fontId="1" fillId="0" borderId="8" xfId="0" applyFont="1" applyBorder="1" applyAlignment="1">
      <alignment vertical="center"/>
    </xf>
    <xf numFmtId="3" fontId="2" fillId="2" borderId="8" xfId="0" applyFont="1" applyFill="1" applyBorder="1" applyAlignment="1">
      <alignment vertical="center"/>
    </xf>
    <xf numFmtId="3" fontId="8" fillId="0" borderId="5" xfId="0" applyFont="1" applyBorder="1" applyAlignment="1">
      <alignment vertical="center"/>
    </xf>
    <xf numFmtId="3" fontId="7" fillId="0" borderId="2" xfId="0" applyFont="1" applyBorder="1" applyAlignment="1">
      <alignment vertical="center"/>
    </xf>
    <xf numFmtId="3" fontId="7" fillId="0" borderId="4" xfId="0" applyFont="1" applyBorder="1" applyAlignment="1">
      <alignment vertical="center"/>
    </xf>
    <xf numFmtId="3" fontId="2" fillId="5" borderId="8" xfId="0" applyFont="1" applyFill="1" applyBorder="1" applyAlignment="1">
      <alignment vertical="center"/>
    </xf>
    <xf numFmtId="3" fontId="2" fillId="3" borderId="5" xfId="0" applyFont="1" applyFill="1" applyBorder="1" applyAlignment="1">
      <alignment vertical="center"/>
    </xf>
    <xf numFmtId="3" fontId="0" fillId="0" borderId="2" xfId="0" applyFont="1" applyBorder="1" applyAlignment="1">
      <alignment vertical="center"/>
    </xf>
    <xf numFmtId="3" fontId="0" fillId="0" borderId="4" xfId="0" applyFont="1" applyBorder="1" applyAlignment="1">
      <alignment vertical="center"/>
    </xf>
    <xf numFmtId="3" fontId="1" fillId="6" borderId="1" xfId="0" applyFont="1" applyFill="1" applyBorder="1" applyAlignment="1">
      <alignment horizontal="center" vertical="center"/>
    </xf>
    <xf numFmtId="164" fontId="1" fillId="6" borderId="1" xfId="18" applyFont="1" applyFill="1" applyBorder="1" applyAlignment="1">
      <alignment horizontal="center"/>
    </xf>
    <xf numFmtId="165" fontId="1" fillId="6" borderId="1" xfId="18" applyNumberFormat="1" applyFont="1" applyFill="1" applyBorder="1" applyAlignment="1">
      <alignment horizontal="center"/>
    </xf>
    <xf numFmtId="3" fontId="1" fillId="6" borderId="6" xfId="0" applyFont="1" applyFill="1" applyBorder="1" applyAlignment="1">
      <alignment horizontal="center" vertical="center"/>
    </xf>
    <xf numFmtId="164" fontId="1" fillId="6" borderId="6" xfId="18" applyFont="1" applyFill="1" applyBorder="1" applyAlignment="1">
      <alignment horizontal="center"/>
    </xf>
    <xf numFmtId="165" fontId="1" fillId="6" borderId="6" xfId="18" applyNumberFormat="1" applyFont="1" applyFill="1" applyBorder="1" applyAlignment="1">
      <alignment horizontal="center"/>
    </xf>
    <xf numFmtId="3" fontId="9" fillId="5" borderId="0" xfId="0" applyFont="1" applyFill="1" applyAlignment="1">
      <alignment horizontal="center" vertical="center"/>
    </xf>
    <xf numFmtId="3" fontId="10" fillId="5" borderId="0" xfId="0" applyFont="1" applyFill="1" applyAlignment="1">
      <alignment horizontal="center" vertical="center"/>
    </xf>
    <xf numFmtId="165" fontId="0" fillId="0" borderId="0" xfId="18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2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5.75390625" style="0" customWidth="1"/>
    <col min="2" max="2" width="20.75390625" style="9" customWidth="1"/>
    <col min="3" max="3" width="20.75390625" style="15" customWidth="1"/>
  </cols>
  <sheetData>
    <row r="2" spans="1:3" ht="24.75" customHeight="1">
      <c r="A2" s="81" t="s">
        <v>241</v>
      </c>
      <c r="B2" s="82"/>
      <c r="C2" s="82"/>
    </row>
    <row r="3" spans="1:3" ht="24.75" customHeight="1">
      <c r="A3" s="81" t="s">
        <v>243</v>
      </c>
      <c r="B3" s="82"/>
      <c r="C3" s="82"/>
    </row>
    <row r="4" ht="12.75" customHeight="1">
      <c r="C4" s="83" t="s">
        <v>244</v>
      </c>
    </row>
    <row r="5" spans="1:3" ht="12.75" customHeight="1">
      <c r="A5" s="75" t="s">
        <v>6</v>
      </c>
      <c r="B5" s="76" t="s">
        <v>0</v>
      </c>
      <c r="C5" s="77" t="s">
        <v>39</v>
      </c>
    </row>
    <row r="6" spans="1:3" ht="12.75" customHeight="1">
      <c r="A6" s="78"/>
      <c r="B6" s="79" t="s">
        <v>1</v>
      </c>
      <c r="C6" s="80" t="s">
        <v>1</v>
      </c>
    </row>
    <row r="7" spans="1:3" ht="15" customHeight="1">
      <c r="A7" s="1" t="s">
        <v>7</v>
      </c>
      <c r="B7" s="7"/>
      <c r="C7" s="16"/>
    </row>
    <row r="8" spans="1:3" ht="12.75">
      <c r="A8" s="2" t="s">
        <v>2</v>
      </c>
      <c r="B8" s="17">
        <v>2550000</v>
      </c>
      <c r="C8" s="17">
        <v>2584931.7</v>
      </c>
    </row>
    <row r="9" spans="1:3" ht="12.75">
      <c r="A9" s="10" t="s">
        <v>69</v>
      </c>
      <c r="B9" s="17"/>
      <c r="C9" s="21">
        <v>24543.4</v>
      </c>
    </row>
    <row r="10" spans="1:3" ht="12.75">
      <c r="A10" s="2" t="s">
        <v>29</v>
      </c>
      <c r="B10" s="17">
        <f>SUM(B12:B25)</f>
        <v>409501</v>
      </c>
      <c r="C10" s="17">
        <f>SUM(C12:C25)</f>
        <v>4581844.800000001</v>
      </c>
    </row>
    <row r="11" spans="1:3" ht="12.75">
      <c r="A11" s="3" t="s">
        <v>3</v>
      </c>
      <c r="B11" s="18"/>
      <c r="C11" s="21"/>
    </row>
    <row r="12" spans="1:3" ht="12.75">
      <c r="A12" s="4" t="s">
        <v>4</v>
      </c>
      <c r="B12" s="18">
        <v>409351</v>
      </c>
      <c r="C12" s="21">
        <v>409881</v>
      </c>
    </row>
    <row r="13" spans="1:3" ht="12.75">
      <c r="A13" s="4" t="s">
        <v>30</v>
      </c>
      <c r="B13" s="18"/>
      <c r="C13" s="21">
        <v>27684.9</v>
      </c>
    </row>
    <row r="14" spans="1:3" ht="12.75" customHeight="1">
      <c r="A14" s="4" t="s">
        <v>56</v>
      </c>
      <c r="B14" s="18"/>
      <c r="C14" s="21">
        <v>4039965</v>
      </c>
    </row>
    <row r="15" spans="1:3" ht="12.75">
      <c r="A15" s="4" t="s">
        <v>73</v>
      </c>
      <c r="B15" s="18"/>
      <c r="C15" s="21">
        <v>79219.2</v>
      </c>
    </row>
    <row r="16" spans="1:3" ht="12.75">
      <c r="A16" s="4" t="s">
        <v>134</v>
      </c>
      <c r="B16" s="18"/>
      <c r="C16" s="21">
        <v>19075.9</v>
      </c>
    </row>
    <row r="17" spans="1:3" ht="12.75">
      <c r="A17" s="4" t="s">
        <v>133</v>
      </c>
      <c r="B17" s="18"/>
      <c r="C17" s="21">
        <v>50</v>
      </c>
    </row>
    <row r="18" spans="1:3" ht="12.75">
      <c r="A18" s="4" t="s">
        <v>132</v>
      </c>
      <c r="B18" s="18"/>
      <c r="C18" s="21">
        <v>452</v>
      </c>
    </row>
    <row r="19" spans="1:3" ht="12.75">
      <c r="A19" s="4" t="s">
        <v>131</v>
      </c>
      <c r="B19" s="18"/>
      <c r="C19" s="21">
        <v>729.1</v>
      </c>
    </row>
    <row r="20" spans="1:3" ht="12.75">
      <c r="A20" s="4" t="s">
        <v>130</v>
      </c>
      <c r="B20" s="18"/>
      <c r="C20" s="21">
        <v>66</v>
      </c>
    </row>
    <row r="21" spans="1:3" ht="12.75">
      <c r="A21" s="4" t="s">
        <v>129</v>
      </c>
      <c r="B21" s="18"/>
      <c r="C21" s="21">
        <v>10.4</v>
      </c>
    </row>
    <row r="22" spans="1:3" ht="12.75">
      <c r="A22" s="4" t="s">
        <v>31</v>
      </c>
      <c r="B22" s="18"/>
      <c r="C22" s="21">
        <v>419.3</v>
      </c>
    </row>
    <row r="23" spans="1:3" ht="12.75">
      <c r="A23" s="4" t="s">
        <v>128</v>
      </c>
      <c r="B23" s="18"/>
      <c r="C23" s="21">
        <v>1390.9</v>
      </c>
    </row>
    <row r="24" spans="1:3" ht="12.75">
      <c r="A24" s="4" t="s">
        <v>89</v>
      </c>
      <c r="B24" s="18"/>
      <c r="C24" s="21">
        <v>810</v>
      </c>
    </row>
    <row r="25" spans="1:3" ht="12.75">
      <c r="A25" s="4" t="s">
        <v>32</v>
      </c>
      <c r="B25" s="18">
        <v>150</v>
      </c>
      <c r="C25" s="21">
        <v>2091.1</v>
      </c>
    </row>
    <row r="26" spans="1:3" ht="12.75">
      <c r="A26" s="12" t="s">
        <v>223</v>
      </c>
      <c r="B26" s="18"/>
      <c r="C26" s="17">
        <f>C28+C29</f>
        <v>2263</v>
      </c>
    </row>
    <row r="27" spans="1:3" ht="12.75">
      <c r="A27" s="11" t="s">
        <v>3</v>
      </c>
      <c r="B27" s="18"/>
      <c r="C27" s="21"/>
    </row>
    <row r="28" spans="1:3" ht="12.75">
      <c r="A28" s="4" t="s">
        <v>135</v>
      </c>
      <c r="B28" s="18"/>
      <c r="C28" s="21">
        <v>935.8</v>
      </c>
    </row>
    <row r="29" spans="1:3" ht="12.75">
      <c r="A29" s="4" t="s">
        <v>136</v>
      </c>
      <c r="B29" s="18"/>
      <c r="C29" s="21">
        <v>1327.2</v>
      </c>
    </row>
    <row r="30" spans="1:3" ht="12.75">
      <c r="A30" s="12" t="s">
        <v>100</v>
      </c>
      <c r="B30" s="18"/>
      <c r="C30" s="17">
        <f>C32+C33+C34+C35+C36</f>
        <v>125451.5</v>
      </c>
    </row>
    <row r="31" spans="1:3" ht="12.75">
      <c r="A31" s="3" t="s">
        <v>3</v>
      </c>
      <c r="B31" s="18"/>
      <c r="C31" s="21"/>
    </row>
    <row r="32" spans="1:3" ht="12.75">
      <c r="A32" s="5" t="s">
        <v>56</v>
      </c>
      <c r="B32" s="18"/>
      <c r="C32" s="21">
        <v>3038.7</v>
      </c>
    </row>
    <row r="33" spans="1:3" ht="12.75">
      <c r="A33" s="5" t="s">
        <v>195</v>
      </c>
      <c r="B33" s="18"/>
      <c r="C33" s="21">
        <v>17027.3</v>
      </c>
    </row>
    <row r="34" spans="1:3" ht="12.75">
      <c r="A34" s="5" t="s">
        <v>134</v>
      </c>
      <c r="B34" s="18"/>
      <c r="C34" s="21">
        <v>99670.5</v>
      </c>
    </row>
    <row r="35" spans="1:3" ht="12.75">
      <c r="A35" s="5" t="s">
        <v>196</v>
      </c>
      <c r="B35" s="18"/>
      <c r="C35" s="21">
        <v>5000</v>
      </c>
    </row>
    <row r="36" spans="1:3" ht="12.75">
      <c r="A36" s="10" t="s">
        <v>116</v>
      </c>
      <c r="B36" s="20"/>
      <c r="C36" s="21">
        <v>715</v>
      </c>
    </row>
    <row r="37" spans="1:3" ht="12.75">
      <c r="A37" s="12" t="s">
        <v>224</v>
      </c>
      <c r="B37" s="20"/>
      <c r="C37" s="17">
        <f>SUM(C39:C42)</f>
        <v>150205.3</v>
      </c>
    </row>
    <row r="38" spans="1:3" ht="12.75">
      <c r="A38" s="11" t="s">
        <v>3</v>
      </c>
      <c r="B38" s="20"/>
      <c r="C38" s="21"/>
    </row>
    <row r="39" spans="1:3" ht="12.75">
      <c r="A39" s="10" t="s">
        <v>135</v>
      </c>
      <c r="B39" s="20"/>
      <c r="C39" s="21">
        <v>80659</v>
      </c>
    </row>
    <row r="40" spans="1:3" ht="12.75">
      <c r="A40" s="10" t="s">
        <v>197</v>
      </c>
      <c r="B40" s="20"/>
      <c r="C40" s="21">
        <v>1325</v>
      </c>
    </row>
    <row r="41" spans="1:3" ht="12.75">
      <c r="A41" s="10" t="s">
        <v>198</v>
      </c>
      <c r="B41" s="20"/>
      <c r="C41" s="21">
        <v>10209</v>
      </c>
    </row>
    <row r="42" spans="1:3" ht="12.75">
      <c r="A42" s="10" t="s">
        <v>137</v>
      </c>
      <c r="B42" s="20"/>
      <c r="C42" s="21">
        <v>58012.3</v>
      </c>
    </row>
    <row r="43" spans="1:3" ht="12.75">
      <c r="A43" s="2" t="s">
        <v>64</v>
      </c>
      <c r="B43" s="62">
        <f>B45+B50+B54+B55+B56+B59+B64+B66+B70+B71</f>
        <v>181300</v>
      </c>
      <c r="C43" s="17">
        <f>C45+C49+C50+C54+C55+C56+C59+C64+C66+C70+C71</f>
        <v>276783.5</v>
      </c>
    </row>
    <row r="44" spans="1:3" ht="12.75">
      <c r="A44" s="5" t="s">
        <v>101</v>
      </c>
      <c r="B44" s="21"/>
      <c r="C44" s="21"/>
    </row>
    <row r="45" spans="1:3" ht="12.75">
      <c r="A45" s="5" t="s">
        <v>109</v>
      </c>
      <c r="B45" s="21">
        <f>SUM(B46:B48)</f>
        <v>35000</v>
      </c>
      <c r="C45" s="21">
        <f>SUM(C46:C48)</f>
        <v>44890</v>
      </c>
    </row>
    <row r="46" spans="1:3" ht="12.75">
      <c r="A46" s="4" t="s">
        <v>226</v>
      </c>
      <c r="B46" s="20">
        <v>35000</v>
      </c>
      <c r="C46" s="21">
        <v>27400</v>
      </c>
    </row>
    <row r="47" spans="1:3" ht="12.75">
      <c r="A47" s="4" t="s">
        <v>117</v>
      </c>
      <c r="B47" s="20"/>
      <c r="C47" s="21">
        <v>3490</v>
      </c>
    </row>
    <row r="48" spans="1:3" ht="12.75">
      <c r="A48" s="4" t="s">
        <v>102</v>
      </c>
      <c r="B48" s="18"/>
      <c r="C48" s="21">
        <v>14000</v>
      </c>
    </row>
    <row r="49" spans="1:3" ht="12.75">
      <c r="A49" s="4" t="s">
        <v>225</v>
      </c>
      <c r="B49" s="18"/>
      <c r="C49" s="21">
        <v>1678.8</v>
      </c>
    </row>
    <row r="50" spans="1:3" ht="12.75">
      <c r="A50" s="5" t="s">
        <v>110</v>
      </c>
      <c r="B50" s="21">
        <f>SUM(B51:B53)</f>
        <v>65000</v>
      </c>
      <c r="C50" s="21">
        <f>SUM(C51:C53)</f>
        <v>63315.4</v>
      </c>
    </row>
    <row r="51" spans="1:3" ht="12.75">
      <c r="A51" s="4" t="s">
        <v>104</v>
      </c>
      <c r="B51" s="20">
        <v>65000</v>
      </c>
      <c r="C51" s="21">
        <v>58600</v>
      </c>
    </row>
    <row r="52" spans="1:3" ht="12.75">
      <c r="A52" s="4" t="s">
        <v>127</v>
      </c>
      <c r="B52" s="20"/>
      <c r="C52" s="21">
        <v>4500</v>
      </c>
    </row>
    <row r="53" spans="1:3" ht="12.75">
      <c r="A53" s="4" t="s">
        <v>102</v>
      </c>
      <c r="B53" s="20"/>
      <c r="C53" s="21">
        <v>215.4</v>
      </c>
    </row>
    <row r="54" spans="1:3" ht="12.75">
      <c r="A54" s="4" t="s">
        <v>240</v>
      </c>
      <c r="B54" s="20"/>
      <c r="C54" s="21">
        <v>272</v>
      </c>
    </row>
    <row r="55" spans="1:3" ht="12.75">
      <c r="A55" s="4" t="s">
        <v>111</v>
      </c>
      <c r="B55" s="20"/>
      <c r="C55" s="21">
        <v>86.1</v>
      </c>
    </row>
    <row r="56" spans="1:3" ht="12.75">
      <c r="A56" s="4" t="s">
        <v>103</v>
      </c>
      <c r="B56" s="21">
        <f>SUM(B57:B58)</f>
        <v>25421</v>
      </c>
      <c r="C56" s="21">
        <f>SUM(C57:C58)</f>
        <v>33812.4</v>
      </c>
    </row>
    <row r="57" spans="1:3" ht="12.75">
      <c r="A57" s="4" t="s">
        <v>104</v>
      </c>
      <c r="B57" s="18">
        <v>25421</v>
      </c>
      <c r="C57" s="21">
        <v>30632.6</v>
      </c>
    </row>
    <row r="58" spans="1:3" ht="12.75">
      <c r="A58" s="4" t="s">
        <v>105</v>
      </c>
      <c r="B58" s="18"/>
      <c r="C58" s="21">
        <v>3179.8</v>
      </c>
    </row>
    <row r="59" spans="1:3" ht="12.75">
      <c r="A59" s="4" t="s">
        <v>106</v>
      </c>
      <c r="B59" s="18">
        <f>SUM(B60:B63)</f>
        <v>24730</v>
      </c>
      <c r="C59" s="21">
        <f>SUM(C60:C63)</f>
        <v>100075.7</v>
      </c>
    </row>
    <row r="60" spans="1:3" ht="12.75">
      <c r="A60" s="4" t="s">
        <v>104</v>
      </c>
      <c r="B60" s="18">
        <v>24730</v>
      </c>
      <c r="C60" s="21">
        <v>32694</v>
      </c>
    </row>
    <row r="61" spans="1:3" ht="12.75">
      <c r="A61" s="4" t="s">
        <v>107</v>
      </c>
      <c r="B61" s="18"/>
      <c r="C61" s="21">
        <v>10876</v>
      </c>
    </row>
    <row r="62" spans="1:3" ht="12.75">
      <c r="A62" s="4" t="s">
        <v>102</v>
      </c>
      <c r="B62" s="18"/>
      <c r="C62" s="21">
        <v>6505.7</v>
      </c>
    </row>
    <row r="63" spans="1:3" ht="12.75">
      <c r="A63" s="4" t="s">
        <v>108</v>
      </c>
      <c r="B63" s="18"/>
      <c r="C63" s="21">
        <v>50000</v>
      </c>
    </row>
    <row r="64" spans="1:3" ht="12.75">
      <c r="A64" s="4" t="s">
        <v>112</v>
      </c>
      <c r="B64" s="18">
        <v>3890</v>
      </c>
      <c r="C64" s="21">
        <v>3890</v>
      </c>
    </row>
    <row r="65" spans="1:3" ht="12.75">
      <c r="A65" s="4" t="s">
        <v>104</v>
      </c>
      <c r="B65" s="18">
        <v>3890</v>
      </c>
      <c r="C65" s="21">
        <v>3890</v>
      </c>
    </row>
    <row r="66" spans="1:3" ht="12.75">
      <c r="A66" s="4" t="s">
        <v>113</v>
      </c>
      <c r="B66" s="18">
        <f>SUM(B67:B68)</f>
        <v>18730</v>
      </c>
      <c r="C66" s="21">
        <f>SUM(C67:C69)</f>
        <v>21432.1</v>
      </c>
    </row>
    <row r="67" spans="1:3" ht="12.75">
      <c r="A67" s="4" t="s">
        <v>104</v>
      </c>
      <c r="B67" s="18">
        <v>18730</v>
      </c>
      <c r="C67" s="21">
        <v>21130</v>
      </c>
    </row>
    <row r="68" spans="1:3" ht="12.75">
      <c r="A68" s="4" t="s">
        <v>102</v>
      </c>
      <c r="B68" s="18"/>
      <c r="C68" s="21">
        <v>102.1</v>
      </c>
    </row>
    <row r="69" spans="1:3" ht="12.75">
      <c r="A69" s="4" t="s">
        <v>199</v>
      </c>
      <c r="B69" s="18"/>
      <c r="C69" s="21">
        <v>200</v>
      </c>
    </row>
    <row r="70" spans="1:3" ht="12.75">
      <c r="A70" s="4" t="s">
        <v>227</v>
      </c>
      <c r="B70" s="18">
        <v>2642</v>
      </c>
      <c r="C70" s="21">
        <v>1444</v>
      </c>
    </row>
    <row r="71" spans="1:3" ht="12.75">
      <c r="A71" s="4" t="s">
        <v>114</v>
      </c>
      <c r="B71" s="18">
        <f>B72</f>
        <v>5887</v>
      </c>
      <c r="C71" s="21">
        <f>C72</f>
        <v>5887</v>
      </c>
    </row>
    <row r="72" spans="1:3" ht="12.75">
      <c r="A72" s="4" t="s">
        <v>115</v>
      </c>
      <c r="B72" s="18">
        <v>5887</v>
      </c>
      <c r="C72" s="21">
        <v>5887</v>
      </c>
    </row>
    <row r="73" spans="1:3" ht="12.75">
      <c r="A73" s="12" t="s">
        <v>65</v>
      </c>
      <c r="B73" s="19">
        <v>0</v>
      </c>
      <c r="C73" s="17">
        <f>SUM(C74:C75)</f>
        <v>11677.9</v>
      </c>
    </row>
    <row r="74" spans="1:3" ht="12.75">
      <c r="A74" s="10" t="s">
        <v>242</v>
      </c>
      <c r="B74" s="18"/>
      <c r="C74" s="21">
        <v>11390.9</v>
      </c>
    </row>
    <row r="75" spans="1:3" ht="12.75">
      <c r="A75" s="10" t="s">
        <v>84</v>
      </c>
      <c r="B75" s="18"/>
      <c r="C75" s="21">
        <v>287</v>
      </c>
    </row>
    <row r="76" spans="1:3" ht="12.75">
      <c r="A76" s="2" t="s">
        <v>40</v>
      </c>
      <c r="B76" s="18"/>
      <c r="C76" s="17">
        <v>7013</v>
      </c>
    </row>
    <row r="77" spans="1:3" ht="21.75" customHeight="1" thickBot="1">
      <c r="A77" s="49" t="s">
        <v>5</v>
      </c>
      <c r="B77" s="50">
        <f>B8+B10+B43+B76+B73</f>
        <v>3140801</v>
      </c>
      <c r="C77" s="50">
        <f>C8+C10+C43+C76+C73+C26+C30+C37</f>
        <v>7740170.700000001</v>
      </c>
    </row>
    <row r="78" spans="1:3" ht="21.75" customHeight="1">
      <c r="A78" s="2" t="s">
        <v>8</v>
      </c>
      <c r="B78" s="17"/>
      <c r="C78" s="18"/>
    </row>
    <row r="79" spans="1:3" ht="19.5" customHeight="1">
      <c r="A79" s="52" t="s">
        <v>17</v>
      </c>
      <c r="B79" s="53">
        <f>B80</f>
        <v>44583</v>
      </c>
      <c r="C79" s="53">
        <f>C80+C93</f>
        <v>74055.8</v>
      </c>
    </row>
    <row r="80" spans="1:3" ht="15" customHeight="1">
      <c r="A80" s="6" t="s">
        <v>44</v>
      </c>
      <c r="B80" s="23">
        <f>SUM(B82:B92)</f>
        <v>44583</v>
      </c>
      <c r="C80" s="23">
        <f>SUM(C82:C92)-C87</f>
        <v>72266.40000000001</v>
      </c>
    </row>
    <row r="81" spans="1:3" ht="10.5" customHeight="1">
      <c r="A81" s="3" t="s">
        <v>3</v>
      </c>
      <c r="B81" s="18"/>
      <c r="C81" s="21"/>
    </row>
    <row r="82" spans="1:3" ht="12.75" customHeight="1">
      <c r="A82" s="4" t="s">
        <v>9</v>
      </c>
      <c r="B82" s="18">
        <v>15889</v>
      </c>
      <c r="C82" s="21">
        <v>15553.8</v>
      </c>
    </row>
    <row r="83" spans="1:3" ht="12.75" customHeight="1">
      <c r="A83" s="4" t="s">
        <v>10</v>
      </c>
      <c r="B83" s="59">
        <v>3761</v>
      </c>
      <c r="C83" s="21">
        <v>3896.2</v>
      </c>
    </row>
    <row r="84" spans="1:3" ht="12.75" customHeight="1">
      <c r="A84" s="4" t="s">
        <v>11</v>
      </c>
      <c r="B84" s="18">
        <v>1500</v>
      </c>
      <c r="C84" s="21">
        <v>1900</v>
      </c>
    </row>
    <row r="85" spans="1:3" ht="12.75" customHeight="1">
      <c r="A85" s="4" t="s">
        <v>12</v>
      </c>
      <c r="B85" s="18">
        <v>7933</v>
      </c>
      <c r="C85" s="21">
        <v>10871.6</v>
      </c>
    </row>
    <row r="86" spans="1:3" ht="12.75" customHeight="1">
      <c r="A86" s="4" t="s">
        <v>34</v>
      </c>
      <c r="B86" s="18">
        <v>2000</v>
      </c>
      <c r="C86" s="21">
        <v>3445</v>
      </c>
    </row>
    <row r="87" spans="1:3" ht="12.75" customHeight="1">
      <c r="A87" s="4" t="s">
        <v>72</v>
      </c>
      <c r="B87" s="18"/>
      <c r="C87" s="21">
        <v>80</v>
      </c>
    </row>
    <row r="88" spans="1:3" ht="12.75" customHeight="1">
      <c r="A88" s="4" t="s">
        <v>13</v>
      </c>
      <c r="B88" s="18">
        <v>8000</v>
      </c>
      <c r="C88" s="21">
        <v>9142</v>
      </c>
    </row>
    <row r="89" spans="1:3" ht="12.75" customHeight="1">
      <c r="A89" s="4" t="s">
        <v>228</v>
      </c>
      <c r="B89" s="18"/>
      <c r="C89" s="21">
        <v>21000</v>
      </c>
    </row>
    <row r="90" spans="1:3" ht="12.75" customHeight="1">
      <c r="A90" s="4" t="s">
        <v>138</v>
      </c>
      <c r="B90" s="18"/>
      <c r="C90" s="21">
        <v>1110.1</v>
      </c>
    </row>
    <row r="91" spans="1:3" ht="12.75" customHeight="1">
      <c r="A91" s="4" t="s">
        <v>79</v>
      </c>
      <c r="B91" s="18">
        <v>5000</v>
      </c>
      <c r="C91" s="21">
        <v>4847.7</v>
      </c>
    </row>
    <row r="92" spans="1:3" ht="12.75" customHeight="1">
      <c r="A92" s="10" t="s">
        <v>74</v>
      </c>
      <c r="B92" s="18">
        <v>500</v>
      </c>
      <c r="C92" s="21">
        <v>500</v>
      </c>
    </row>
    <row r="93" spans="1:3" ht="12.75" customHeight="1">
      <c r="A93" s="6" t="s">
        <v>45</v>
      </c>
      <c r="B93" s="18"/>
      <c r="C93" s="23">
        <f>C95+C96+C97+C98</f>
        <v>1789.4</v>
      </c>
    </row>
    <row r="94" spans="1:3" ht="10.5" customHeight="1">
      <c r="A94" s="11" t="s">
        <v>3</v>
      </c>
      <c r="B94" s="18"/>
      <c r="C94" s="21"/>
    </row>
    <row r="95" spans="1:3" ht="12.75" customHeight="1">
      <c r="A95" s="4" t="s">
        <v>54</v>
      </c>
      <c r="B95" s="18"/>
      <c r="C95" s="21">
        <v>286.4</v>
      </c>
    </row>
    <row r="96" spans="1:3" ht="12.75" customHeight="1">
      <c r="A96" s="10" t="s">
        <v>138</v>
      </c>
      <c r="B96" s="18"/>
      <c r="C96" s="21">
        <v>391.8</v>
      </c>
    </row>
    <row r="97" spans="1:3" ht="12.75" customHeight="1">
      <c r="A97" s="10" t="s">
        <v>79</v>
      </c>
      <c r="B97" s="18"/>
      <c r="C97" s="21">
        <v>653.2</v>
      </c>
    </row>
    <row r="98" spans="1:3" ht="12.75" customHeight="1">
      <c r="A98" s="31" t="s">
        <v>13</v>
      </c>
      <c r="B98" s="48"/>
      <c r="C98" s="46">
        <v>458</v>
      </c>
    </row>
    <row r="99" spans="1:3" ht="19.5" customHeight="1">
      <c r="A99" s="52" t="s">
        <v>18</v>
      </c>
      <c r="B99" s="53">
        <f>B100</f>
        <v>188868</v>
      </c>
      <c r="C99" s="53">
        <f>C100</f>
        <v>195099.59999999998</v>
      </c>
    </row>
    <row r="100" spans="1:3" ht="15" customHeight="1">
      <c r="A100" s="6" t="s">
        <v>44</v>
      </c>
      <c r="B100" s="23">
        <f>SUM(B102:B114)</f>
        <v>188868</v>
      </c>
      <c r="C100" s="23">
        <f>SUM(C102:C114)</f>
        <v>195099.59999999998</v>
      </c>
    </row>
    <row r="101" spans="1:3" ht="10.5" customHeight="1">
      <c r="A101" s="3" t="s">
        <v>3</v>
      </c>
      <c r="B101" s="18"/>
      <c r="C101" s="18"/>
    </row>
    <row r="102" spans="1:3" ht="12.75" customHeight="1">
      <c r="A102" s="4" t="s">
        <v>14</v>
      </c>
      <c r="B102" s="18">
        <v>106740</v>
      </c>
      <c r="C102" s="20">
        <v>104501.9</v>
      </c>
    </row>
    <row r="103" spans="1:3" ht="12.75" customHeight="1">
      <c r="A103" s="4" t="s">
        <v>10</v>
      </c>
      <c r="B103" s="18">
        <v>37217</v>
      </c>
      <c r="C103" s="20">
        <v>36379.5</v>
      </c>
    </row>
    <row r="104" spans="1:3" ht="12.75" customHeight="1">
      <c r="A104" s="4" t="s">
        <v>15</v>
      </c>
      <c r="B104" s="18">
        <v>280</v>
      </c>
      <c r="C104" s="20">
        <v>280</v>
      </c>
    </row>
    <row r="105" spans="1:3" ht="12.75" customHeight="1">
      <c r="A105" s="4" t="s">
        <v>12</v>
      </c>
      <c r="B105" s="18">
        <v>37179</v>
      </c>
      <c r="C105" s="20">
        <v>42223.2</v>
      </c>
    </row>
    <row r="106" spans="1:3" ht="12.75" customHeight="1">
      <c r="A106" s="4" t="s">
        <v>16</v>
      </c>
      <c r="B106" s="18">
        <v>152</v>
      </c>
      <c r="C106" s="20">
        <v>152</v>
      </c>
    </row>
    <row r="107" spans="1:3" ht="12.75" customHeight="1">
      <c r="A107" s="4" t="s">
        <v>75</v>
      </c>
      <c r="B107" s="18">
        <v>7300</v>
      </c>
      <c r="C107" s="20">
        <v>7300</v>
      </c>
    </row>
    <row r="108" spans="1:3" ht="12.75" customHeight="1">
      <c r="A108" s="4" t="s">
        <v>90</v>
      </c>
      <c r="B108" s="18"/>
      <c r="C108" s="20">
        <v>3649</v>
      </c>
    </row>
    <row r="109" spans="1:3" ht="12.75" customHeight="1">
      <c r="A109" s="4" t="s">
        <v>139</v>
      </c>
      <c r="B109" s="18"/>
      <c r="C109" s="20">
        <v>403</v>
      </c>
    </row>
    <row r="110" spans="1:3" ht="12.75" customHeight="1">
      <c r="A110" s="4" t="s">
        <v>85</v>
      </c>
      <c r="B110" s="18"/>
      <c r="C110" s="20">
        <v>10</v>
      </c>
    </row>
    <row r="111" spans="1:3" ht="12.75" customHeight="1">
      <c r="A111" s="4" t="s">
        <v>140</v>
      </c>
      <c r="B111" s="18"/>
      <c r="C111" s="20">
        <v>50</v>
      </c>
    </row>
    <row r="112" spans="1:3" ht="12.75" customHeight="1">
      <c r="A112" s="4" t="s">
        <v>141</v>
      </c>
      <c r="B112" s="18"/>
      <c r="C112" s="20">
        <v>55</v>
      </c>
    </row>
    <row r="113" spans="1:3" ht="12.75" customHeight="1">
      <c r="A113" s="4" t="s">
        <v>200</v>
      </c>
      <c r="B113" s="18"/>
      <c r="C113" s="20">
        <v>25</v>
      </c>
    </row>
    <row r="114" spans="1:3" ht="12.75" customHeight="1">
      <c r="A114" s="31" t="s">
        <v>76</v>
      </c>
      <c r="B114" s="48"/>
      <c r="C114" s="47">
        <v>71</v>
      </c>
    </row>
    <row r="115" spans="1:3" ht="19.5" customHeight="1">
      <c r="A115" s="52" t="s">
        <v>92</v>
      </c>
      <c r="B115" s="53">
        <f>B116+B124</f>
        <v>130214</v>
      </c>
      <c r="C115" s="54">
        <f>C116+C124</f>
        <v>190897.7</v>
      </c>
    </row>
    <row r="116" spans="1:3" ht="15" customHeight="1">
      <c r="A116" s="6" t="s">
        <v>44</v>
      </c>
      <c r="B116" s="23">
        <f>SUM(B118:B121)</f>
        <v>95214</v>
      </c>
      <c r="C116" s="28">
        <f>SUM(C118:C122)</f>
        <v>106978.20000000001</v>
      </c>
    </row>
    <row r="117" spans="1:3" ht="10.5" customHeight="1">
      <c r="A117" s="3" t="s">
        <v>3</v>
      </c>
      <c r="B117" s="17"/>
      <c r="C117" s="35"/>
    </row>
    <row r="118" spans="1:3" ht="12.75" customHeight="1">
      <c r="A118" s="8" t="s">
        <v>91</v>
      </c>
      <c r="B118" s="60">
        <v>42319</v>
      </c>
      <c r="C118" s="35">
        <v>42319</v>
      </c>
    </row>
    <row r="119" spans="1:3" ht="12.75" customHeight="1">
      <c r="A119" s="4" t="s">
        <v>12</v>
      </c>
      <c r="B119" s="21">
        <v>45895</v>
      </c>
      <c r="C119" s="35">
        <v>50035.8</v>
      </c>
    </row>
    <row r="120" spans="1:3" ht="12.75" customHeight="1">
      <c r="A120" s="4" t="s">
        <v>70</v>
      </c>
      <c r="B120" s="21"/>
      <c r="C120" s="35">
        <v>6067.6</v>
      </c>
    </row>
    <row r="121" spans="1:3" ht="12.75" customHeight="1">
      <c r="A121" s="4" t="s">
        <v>57</v>
      </c>
      <c r="B121" s="21">
        <v>7000</v>
      </c>
      <c r="C121" s="35">
        <v>3291.3</v>
      </c>
    </row>
    <row r="122" spans="1:3" ht="12.75" customHeight="1">
      <c r="A122" s="10" t="s">
        <v>77</v>
      </c>
      <c r="B122" s="21"/>
      <c r="C122" s="35">
        <v>5264.5</v>
      </c>
    </row>
    <row r="123" spans="1:3" ht="12.75" customHeight="1">
      <c r="A123" s="10" t="s">
        <v>201</v>
      </c>
      <c r="B123" s="21"/>
      <c r="C123" s="35">
        <v>5264.5</v>
      </c>
    </row>
    <row r="124" spans="1:3" ht="15" customHeight="1">
      <c r="A124" s="13" t="s">
        <v>45</v>
      </c>
      <c r="B124" s="28">
        <f>B131</f>
        <v>35000</v>
      </c>
      <c r="C124" s="28">
        <f>SUM(C126:C131)</f>
        <v>83919.5</v>
      </c>
    </row>
    <row r="125" spans="1:3" ht="10.5" customHeight="1">
      <c r="A125" s="11" t="s">
        <v>3</v>
      </c>
      <c r="B125" s="21"/>
      <c r="C125" s="19"/>
    </row>
    <row r="126" spans="1:3" ht="12.75" customHeight="1">
      <c r="A126" s="10" t="s">
        <v>142</v>
      </c>
      <c r="B126" s="21"/>
      <c r="C126" s="35">
        <v>1400</v>
      </c>
    </row>
    <row r="127" spans="1:3" ht="12.75" customHeight="1">
      <c r="A127" s="10" t="s">
        <v>54</v>
      </c>
      <c r="B127" s="21"/>
      <c r="C127" s="35">
        <v>1250</v>
      </c>
    </row>
    <row r="128" spans="1:3" ht="12.75" customHeight="1">
      <c r="A128" s="10" t="s">
        <v>143</v>
      </c>
      <c r="B128" s="21"/>
      <c r="C128" s="35">
        <v>5000</v>
      </c>
    </row>
    <row r="129" spans="1:3" ht="12.75" customHeight="1">
      <c r="A129" s="10" t="s">
        <v>88</v>
      </c>
      <c r="B129" s="21"/>
      <c r="C129" s="35">
        <v>15013.3</v>
      </c>
    </row>
    <row r="130" spans="1:3" ht="12.75" customHeight="1">
      <c r="A130" s="10" t="s">
        <v>74</v>
      </c>
      <c r="B130" s="21"/>
      <c r="C130" s="35">
        <v>5527</v>
      </c>
    </row>
    <row r="131" spans="1:3" ht="12.75" customHeight="1">
      <c r="A131" s="10" t="s">
        <v>77</v>
      </c>
      <c r="B131" s="21">
        <v>35000</v>
      </c>
      <c r="C131" s="35">
        <v>55729.2</v>
      </c>
    </row>
    <row r="132" spans="1:3" ht="12.75" customHeight="1">
      <c r="A132" s="45" t="s">
        <v>71</v>
      </c>
      <c r="B132" s="46"/>
      <c r="C132" s="37">
        <v>49896.9</v>
      </c>
    </row>
    <row r="133" spans="1:3" ht="19.5" customHeight="1">
      <c r="A133" s="55" t="s">
        <v>145</v>
      </c>
      <c r="B133" s="61"/>
      <c r="C133" s="54">
        <f>C134+C140</f>
        <v>25868.4</v>
      </c>
    </row>
    <row r="134" spans="1:3" ht="15" customHeight="1">
      <c r="A134" s="13" t="s">
        <v>44</v>
      </c>
      <c r="B134" s="21"/>
      <c r="C134" s="28">
        <f>C136+C137+C138+C139</f>
        <v>21563.4</v>
      </c>
    </row>
    <row r="135" spans="1:3" ht="12.75" customHeight="1">
      <c r="A135" s="11" t="s">
        <v>3</v>
      </c>
      <c r="B135" s="21"/>
      <c r="C135" s="35"/>
    </row>
    <row r="136" spans="1:3" ht="12.75" customHeight="1">
      <c r="A136" s="10" t="s">
        <v>12</v>
      </c>
      <c r="B136" s="21"/>
      <c r="C136" s="35">
        <v>9106.4</v>
      </c>
    </row>
    <row r="137" spans="1:3" ht="12.75" customHeight="1">
      <c r="A137" s="10" t="s">
        <v>42</v>
      </c>
      <c r="B137" s="21"/>
      <c r="C137" s="35">
        <v>1332</v>
      </c>
    </row>
    <row r="138" spans="1:3" ht="12.75" customHeight="1">
      <c r="A138" s="10" t="s">
        <v>70</v>
      </c>
      <c r="B138" s="21"/>
      <c r="C138" s="35">
        <v>1900</v>
      </c>
    </row>
    <row r="139" spans="1:3" ht="12.75" customHeight="1">
      <c r="A139" s="10" t="s">
        <v>194</v>
      </c>
      <c r="B139" s="21"/>
      <c r="C139" s="35">
        <v>9225</v>
      </c>
    </row>
    <row r="140" spans="1:3" ht="15" customHeight="1">
      <c r="A140" s="13" t="s">
        <v>146</v>
      </c>
      <c r="B140" s="21"/>
      <c r="C140" s="28">
        <f>C142</f>
        <v>4305</v>
      </c>
    </row>
    <row r="141" spans="1:3" ht="12.75" customHeight="1">
      <c r="A141" s="11" t="s">
        <v>3</v>
      </c>
      <c r="B141" s="21"/>
      <c r="C141" s="35"/>
    </row>
    <row r="142" spans="1:3" ht="12.75" customHeight="1">
      <c r="A142" s="45" t="s">
        <v>194</v>
      </c>
      <c r="B142" s="46"/>
      <c r="C142" s="37">
        <v>4305</v>
      </c>
    </row>
    <row r="143" spans="1:3" ht="19.5" customHeight="1">
      <c r="A143" s="52" t="s">
        <v>19</v>
      </c>
      <c r="B143" s="53">
        <f>B144+B155</f>
        <v>1032917</v>
      </c>
      <c r="C143" s="54">
        <f>C144+C155</f>
        <v>1291948.3</v>
      </c>
    </row>
    <row r="144" spans="1:3" ht="15" customHeight="1">
      <c r="A144" s="6" t="s">
        <v>44</v>
      </c>
      <c r="B144" s="23">
        <f>SUM(B147:B154)</f>
        <v>997417</v>
      </c>
      <c r="C144" s="28">
        <f>SUM(C147:C154)</f>
        <v>1044522.5</v>
      </c>
    </row>
    <row r="145" spans="1:3" ht="10.5" customHeight="1">
      <c r="A145" s="3" t="s">
        <v>3</v>
      </c>
      <c r="B145" s="17"/>
      <c r="C145" s="35"/>
    </row>
    <row r="146" spans="1:3" ht="12.75" customHeight="1">
      <c r="A146" s="5" t="s">
        <v>49</v>
      </c>
      <c r="B146" s="17"/>
      <c r="C146" s="35"/>
    </row>
    <row r="147" spans="1:3" ht="12.75" customHeight="1">
      <c r="A147" s="5" t="s">
        <v>50</v>
      </c>
      <c r="B147" s="21">
        <v>202696</v>
      </c>
      <c r="C147" s="35">
        <v>217480.1</v>
      </c>
    </row>
    <row r="148" spans="1:3" ht="12.75" customHeight="1">
      <c r="A148" s="4" t="s">
        <v>51</v>
      </c>
      <c r="B148" s="21">
        <v>297535</v>
      </c>
      <c r="C148" s="35">
        <v>298657.9</v>
      </c>
    </row>
    <row r="149" spans="1:3" ht="12.75" customHeight="1">
      <c r="A149" s="8" t="s">
        <v>22</v>
      </c>
      <c r="B149" s="60">
        <v>422950</v>
      </c>
      <c r="C149" s="35">
        <v>400214.5</v>
      </c>
    </row>
    <row r="150" spans="1:3" ht="12.75" customHeight="1">
      <c r="A150" s="8" t="s">
        <v>41</v>
      </c>
      <c r="B150" s="60">
        <v>3260</v>
      </c>
      <c r="C150" s="35">
        <v>3260</v>
      </c>
    </row>
    <row r="151" spans="1:3" ht="12.75" customHeight="1">
      <c r="A151" s="8" t="s">
        <v>229</v>
      </c>
      <c r="B151" s="60"/>
      <c r="C151" s="35">
        <v>53625</v>
      </c>
    </row>
    <row r="152" spans="1:3" ht="12.75" customHeight="1">
      <c r="A152" s="4" t="s">
        <v>79</v>
      </c>
      <c r="B152" s="21"/>
      <c r="C152" s="35">
        <v>50</v>
      </c>
    </row>
    <row r="153" spans="1:3" ht="12.75" customHeight="1">
      <c r="A153" s="4" t="s">
        <v>78</v>
      </c>
      <c r="B153" s="34">
        <v>67796</v>
      </c>
      <c r="C153" s="35">
        <v>67796</v>
      </c>
    </row>
    <row r="154" spans="1:3" ht="12.75" customHeight="1">
      <c r="A154" s="4" t="s">
        <v>12</v>
      </c>
      <c r="B154" s="34">
        <v>3180</v>
      </c>
      <c r="C154" s="35">
        <v>3439</v>
      </c>
    </row>
    <row r="155" spans="1:3" ht="15" customHeight="1">
      <c r="A155" s="13" t="s">
        <v>45</v>
      </c>
      <c r="B155" s="28">
        <f>B163</f>
        <v>35500</v>
      </c>
      <c r="C155" s="28">
        <f>SUM(C157:C163)</f>
        <v>247425.8</v>
      </c>
    </row>
    <row r="156" spans="1:3" ht="10.5" customHeight="1">
      <c r="A156" s="11" t="s">
        <v>3</v>
      </c>
      <c r="B156" s="21"/>
      <c r="C156" s="19"/>
    </row>
    <row r="157" spans="1:3" ht="12.75" customHeight="1">
      <c r="A157" s="10" t="s">
        <v>54</v>
      </c>
      <c r="B157" s="21"/>
      <c r="C157" s="35">
        <v>35589.1</v>
      </c>
    </row>
    <row r="158" spans="1:3" ht="12.75" customHeight="1">
      <c r="A158" s="10" t="s">
        <v>68</v>
      </c>
      <c r="B158" s="21"/>
      <c r="C158" s="35">
        <v>21555.5</v>
      </c>
    </row>
    <row r="159" spans="1:3" ht="12.75" customHeight="1">
      <c r="A159" s="10" t="s">
        <v>88</v>
      </c>
      <c r="B159" s="21"/>
      <c r="C159" s="35">
        <v>12820</v>
      </c>
    </row>
    <row r="160" spans="1:3" ht="12.75" customHeight="1">
      <c r="A160" s="10" t="s">
        <v>144</v>
      </c>
      <c r="B160" s="21"/>
      <c r="C160" s="35">
        <v>2000</v>
      </c>
    </row>
    <row r="161" spans="1:3" ht="12.75" customHeight="1">
      <c r="A161" s="10" t="s">
        <v>202</v>
      </c>
      <c r="B161" s="21"/>
      <c r="C161" s="35">
        <v>1625.2</v>
      </c>
    </row>
    <row r="162" spans="1:3" ht="12.75" customHeight="1">
      <c r="A162" s="10" t="s">
        <v>203</v>
      </c>
      <c r="B162" s="21"/>
      <c r="C162" s="35">
        <v>91886</v>
      </c>
    </row>
    <row r="163" spans="1:3" ht="12.75" customHeight="1">
      <c r="A163" s="10" t="s">
        <v>79</v>
      </c>
      <c r="B163" s="21">
        <v>35500</v>
      </c>
      <c r="C163" s="35">
        <v>81950</v>
      </c>
    </row>
    <row r="164" spans="1:3" ht="12.75" customHeight="1">
      <c r="A164" s="45" t="s">
        <v>222</v>
      </c>
      <c r="B164" s="46">
        <v>5500</v>
      </c>
      <c r="C164" s="37">
        <v>5500</v>
      </c>
    </row>
    <row r="165" spans="1:3" ht="19.5" customHeight="1">
      <c r="A165" s="52" t="s">
        <v>20</v>
      </c>
      <c r="B165" s="53">
        <f>B166</f>
        <v>9700</v>
      </c>
      <c r="C165" s="54">
        <f>C166</f>
        <v>9772</v>
      </c>
    </row>
    <row r="166" spans="1:3" ht="15" customHeight="1">
      <c r="A166" s="6" t="s">
        <v>44</v>
      </c>
      <c r="B166" s="23">
        <f>SUM(B168:B170)</f>
        <v>9700</v>
      </c>
      <c r="C166" s="28">
        <f>SUM(C168:C170)</f>
        <v>9772</v>
      </c>
    </row>
    <row r="167" spans="1:3" ht="10.5" customHeight="1">
      <c r="A167" s="3" t="s">
        <v>3</v>
      </c>
      <c r="B167" s="17"/>
      <c r="C167" s="35"/>
    </row>
    <row r="168" spans="1:3" ht="12.75" customHeight="1">
      <c r="A168" s="4" t="s">
        <v>12</v>
      </c>
      <c r="B168" s="20">
        <v>7000</v>
      </c>
      <c r="C168" s="35">
        <v>6896</v>
      </c>
    </row>
    <row r="169" spans="1:3" ht="12.75" customHeight="1">
      <c r="A169" s="4" t="s">
        <v>70</v>
      </c>
      <c r="B169" s="20"/>
      <c r="C169" s="35">
        <v>176</v>
      </c>
    </row>
    <row r="170" spans="1:3" ht="12.75" customHeight="1">
      <c r="A170" s="31" t="s">
        <v>57</v>
      </c>
      <c r="B170" s="47">
        <v>2700</v>
      </c>
      <c r="C170" s="37">
        <v>2700</v>
      </c>
    </row>
    <row r="171" spans="1:3" ht="19.5" customHeight="1">
      <c r="A171" s="55" t="s">
        <v>86</v>
      </c>
      <c r="B171" s="54">
        <f>B172+B176</f>
        <v>117882</v>
      </c>
      <c r="C171" s="54">
        <f>C172+C176</f>
        <v>214795.5</v>
      </c>
    </row>
    <row r="172" spans="1:3" ht="12.75" customHeight="1">
      <c r="A172" s="6" t="s">
        <v>44</v>
      </c>
      <c r="B172" s="23">
        <f>SUM(B174:B175)</f>
        <v>27882</v>
      </c>
      <c r="C172" s="28">
        <f>SUM(C174:C175)</f>
        <v>26369.5</v>
      </c>
    </row>
    <row r="173" spans="1:3" ht="10.5" customHeight="1">
      <c r="A173" s="3" t="s">
        <v>3</v>
      </c>
      <c r="B173" s="17"/>
      <c r="C173" s="35"/>
    </row>
    <row r="174" spans="1:3" ht="12.75" customHeight="1">
      <c r="A174" s="4" t="s">
        <v>12</v>
      </c>
      <c r="B174" s="20">
        <v>7882</v>
      </c>
      <c r="C174" s="35">
        <v>4319.5</v>
      </c>
    </row>
    <row r="175" spans="1:3" ht="12.75" customHeight="1">
      <c r="A175" s="4" t="s">
        <v>33</v>
      </c>
      <c r="B175" s="20">
        <v>20000</v>
      </c>
      <c r="C175" s="35">
        <v>22050</v>
      </c>
    </row>
    <row r="176" spans="1:3" ht="15" customHeight="1">
      <c r="A176" s="13" t="s">
        <v>45</v>
      </c>
      <c r="B176" s="28">
        <f>B179</f>
        <v>90000</v>
      </c>
      <c r="C176" s="28">
        <f>SUM(C178:C179)</f>
        <v>188426</v>
      </c>
    </row>
    <row r="177" spans="1:3" ht="10.5" customHeight="1">
      <c r="A177" s="11" t="s">
        <v>3</v>
      </c>
      <c r="B177" s="21"/>
      <c r="C177" s="19"/>
    </row>
    <row r="178" spans="1:3" ht="12.75" customHeight="1">
      <c r="A178" s="10" t="s">
        <v>54</v>
      </c>
      <c r="B178" s="21"/>
      <c r="C178" s="35">
        <v>3426</v>
      </c>
    </row>
    <row r="179" spans="1:3" ht="12.75" customHeight="1">
      <c r="A179" s="45" t="s">
        <v>87</v>
      </c>
      <c r="B179" s="46">
        <v>90000</v>
      </c>
      <c r="C179" s="37">
        <v>185000</v>
      </c>
    </row>
    <row r="180" spans="1:3" ht="19.5" customHeight="1">
      <c r="A180" s="52" t="s">
        <v>80</v>
      </c>
      <c r="B180" s="53">
        <f>B181+B200</f>
        <v>87974</v>
      </c>
      <c r="C180" s="54">
        <f>C181+C200</f>
        <v>166991.7</v>
      </c>
    </row>
    <row r="181" spans="1:3" ht="15" customHeight="1">
      <c r="A181" s="6" t="s">
        <v>44</v>
      </c>
      <c r="B181" s="23">
        <f>SUM(B183:B197)</f>
        <v>41543</v>
      </c>
      <c r="C181" s="28">
        <f>SUM(C183:C197)</f>
        <v>117609.4</v>
      </c>
    </row>
    <row r="182" spans="1:3" ht="10.5" customHeight="1">
      <c r="A182" s="3" t="s">
        <v>3</v>
      </c>
      <c r="B182" s="17"/>
      <c r="C182" s="35"/>
    </row>
    <row r="183" spans="1:3" ht="12.75" customHeight="1">
      <c r="A183" s="4" t="s">
        <v>12</v>
      </c>
      <c r="B183" s="20">
        <v>200</v>
      </c>
      <c r="C183" s="35">
        <v>610</v>
      </c>
    </row>
    <row r="184" spans="1:3" ht="12.75" customHeight="1">
      <c r="A184" s="4" t="s">
        <v>22</v>
      </c>
      <c r="B184" s="20">
        <v>3500</v>
      </c>
      <c r="C184" s="35">
        <v>3705.7</v>
      </c>
    </row>
    <row r="185" spans="1:3" ht="12.75" customHeight="1">
      <c r="A185" s="4" t="s">
        <v>183</v>
      </c>
      <c r="B185" s="20"/>
      <c r="C185" s="35">
        <v>2333.3</v>
      </c>
    </row>
    <row r="186" spans="1:3" ht="12.75" customHeight="1">
      <c r="A186" s="4" t="s">
        <v>186</v>
      </c>
      <c r="B186" s="20"/>
      <c r="C186" s="35">
        <v>3439.5</v>
      </c>
    </row>
    <row r="187" spans="1:3" ht="12.75" customHeight="1">
      <c r="A187" s="4" t="s">
        <v>185</v>
      </c>
      <c r="B187" s="20"/>
      <c r="C187" s="35">
        <v>244.4</v>
      </c>
    </row>
    <row r="188" spans="1:3" ht="12.75" customHeight="1">
      <c r="A188" s="4" t="s">
        <v>187</v>
      </c>
      <c r="B188" s="20"/>
      <c r="C188" s="35">
        <v>1201.9</v>
      </c>
    </row>
    <row r="189" spans="1:3" ht="12.75" customHeight="1">
      <c r="A189" s="4" t="s">
        <v>204</v>
      </c>
      <c r="B189" s="20"/>
      <c r="C189" s="35">
        <v>320.3</v>
      </c>
    </row>
    <row r="190" spans="1:3" ht="12.75" customHeight="1">
      <c r="A190" s="4" t="s">
        <v>188</v>
      </c>
      <c r="B190" s="20"/>
      <c r="C190" s="35">
        <v>189</v>
      </c>
    </row>
    <row r="191" spans="1:3" ht="12.75" customHeight="1">
      <c r="A191" s="4" t="s">
        <v>189</v>
      </c>
      <c r="B191" s="20"/>
      <c r="C191" s="35">
        <v>291.8</v>
      </c>
    </row>
    <row r="192" spans="1:3" ht="12.75" customHeight="1">
      <c r="A192" s="4" t="s">
        <v>190</v>
      </c>
      <c r="B192" s="20"/>
      <c r="C192" s="35">
        <v>8552.6</v>
      </c>
    </row>
    <row r="193" spans="1:3" ht="12.75" customHeight="1">
      <c r="A193" s="4" t="s">
        <v>191</v>
      </c>
      <c r="B193" s="20"/>
      <c r="C193" s="35">
        <v>4845</v>
      </c>
    </row>
    <row r="194" spans="1:3" ht="12.75" customHeight="1">
      <c r="A194" s="4" t="s">
        <v>192</v>
      </c>
      <c r="B194" s="20"/>
      <c r="C194" s="35">
        <v>124.9</v>
      </c>
    </row>
    <row r="195" spans="1:3" ht="12.75" customHeight="1">
      <c r="A195" s="4" t="s">
        <v>230</v>
      </c>
      <c r="B195" s="20"/>
      <c r="C195" s="35">
        <v>30548.6</v>
      </c>
    </row>
    <row r="196" spans="1:3" ht="12.75" customHeight="1">
      <c r="A196" s="4" t="s">
        <v>193</v>
      </c>
      <c r="B196" s="20"/>
      <c r="C196" s="35">
        <v>1327.2</v>
      </c>
    </row>
    <row r="197" spans="1:3" ht="12.75" customHeight="1">
      <c r="A197" s="4" t="s">
        <v>79</v>
      </c>
      <c r="B197" s="20">
        <v>37843</v>
      </c>
      <c r="C197" s="36">
        <v>59875.2</v>
      </c>
    </row>
    <row r="198" spans="1:3" ht="12.75" customHeight="1">
      <c r="A198" s="4" t="s">
        <v>81</v>
      </c>
      <c r="B198" s="20"/>
      <c r="C198" s="35">
        <v>12394.4</v>
      </c>
    </row>
    <row r="199" spans="1:3" ht="12.75" customHeight="1">
      <c r="A199" s="4" t="s">
        <v>118</v>
      </c>
      <c r="B199" s="20"/>
      <c r="C199" s="35">
        <v>5743.1</v>
      </c>
    </row>
    <row r="200" spans="1:3" ht="13.5" customHeight="1">
      <c r="A200" s="13" t="s">
        <v>45</v>
      </c>
      <c r="B200" s="28">
        <f>B208</f>
        <v>46431</v>
      </c>
      <c r="C200" s="28">
        <f>SUM(C202:C208)</f>
        <v>49382.3</v>
      </c>
    </row>
    <row r="201" spans="1:3" ht="10.5" customHeight="1">
      <c r="A201" s="11" t="s">
        <v>3</v>
      </c>
      <c r="B201" s="21"/>
      <c r="C201" s="19"/>
    </row>
    <row r="202" spans="1:3" ht="12.75" customHeight="1">
      <c r="A202" s="10" t="s">
        <v>183</v>
      </c>
      <c r="B202" s="21"/>
      <c r="C202" s="35">
        <v>366.7</v>
      </c>
    </row>
    <row r="203" spans="1:3" ht="12.75" customHeight="1">
      <c r="A203" s="10" t="s">
        <v>232</v>
      </c>
      <c r="B203" s="21"/>
      <c r="C203" s="35">
        <v>9886.4</v>
      </c>
    </row>
    <row r="204" spans="1:3" ht="12.75" customHeight="1">
      <c r="A204" s="10" t="s">
        <v>231</v>
      </c>
      <c r="B204" s="21"/>
      <c r="C204" s="35">
        <v>4434.7</v>
      </c>
    </row>
    <row r="205" spans="1:3" ht="12.75" customHeight="1">
      <c r="A205" s="10" t="s">
        <v>184</v>
      </c>
      <c r="B205" s="21"/>
      <c r="C205" s="35">
        <v>198.1</v>
      </c>
    </row>
    <row r="206" spans="1:3" ht="12.75" customHeight="1">
      <c r="A206" s="10" t="s">
        <v>185</v>
      </c>
      <c r="B206" s="21"/>
      <c r="C206" s="35">
        <v>288.6</v>
      </c>
    </row>
    <row r="207" spans="1:3" ht="12.75" customHeight="1">
      <c r="A207" s="10" t="s">
        <v>88</v>
      </c>
      <c r="B207" s="21"/>
      <c r="C207" s="35">
        <v>2294.3</v>
      </c>
    </row>
    <row r="208" spans="1:3" ht="12.75" customHeight="1">
      <c r="A208" s="10" t="s">
        <v>79</v>
      </c>
      <c r="B208" s="21">
        <v>46431</v>
      </c>
      <c r="C208" s="35">
        <v>31913.5</v>
      </c>
    </row>
    <row r="209" spans="1:3" ht="12.75" customHeight="1">
      <c r="A209" s="10" t="s">
        <v>119</v>
      </c>
      <c r="B209" s="21"/>
      <c r="C209" s="35">
        <v>7669.2</v>
      </c>
    </row>
    <row r="210" spans="1:3" ht="12.75" customHeight="1">
      <c r="A210" s="45" t="s">
        <v>120</v>
      </c>
      <c r="B210" s="46">
        <v>200</v>
      </c>
      <c r="C210" s="37">
        <v>200</v>
      </c>
    </row>
    <row r="211" spans="1:3" ht="18" customHeight="1">
      <c r="A211" s="52" t="s">
        <v>21</v>
      </c>
      <c r="B211" s="53">
        <f>B212</f>
        <v>336059</v>
      </c>
      <c r="C211" s="54">
        <f>C212+C235</f>
        <v>4380264.4</v>
      </c>
    </row>
    <row r="212" spans="1:3" ht="12.75" customHeight="1">
      <c r="A212" s="6" t="s">
        <v>44</v>
      </c>
      <c r="B212" s="23">
        <f>SUM(B214:B234)</f>
        <v>336059</v>
      </c>
      <c r="C212" s="28">
        <f>SUM(C214:C234)</f>
        <v>4365030.7</v>
      </c>
    </row>
    <row r="213" spans="1:3" ht="10.5" customHeight="1">
      <c r="A213" s="3" t="s">
        <v>3</v>
      </c>
      <c r="B213" s="18"/>
      <c r="C213" s="35"/>
    </row>
    <row r="214" spans="1:3" ht="12.75" customHeight="1">
      <c r="A214" s="5" t="s">
        <v>22</v>
      </c>
      <c r="B214" s="18">
        <v>299998</v>
      </c>
      <c r="C214" s="35">
        <v>312151.2</v>
      </c>
    </row>
    <row r="215" spans="1:3" ht="12.75" customHeight="1">
      <c r="A215" s="5" t="s">
        <v>38</v>
      </c>
      <c r="B215" s="18"/>
      <c r="C215" s="35"/>
    </row>
    <row r="216" spans="1:3" ht="12.75" customHeight="1">
      <c r="A216" s="5" t="s">
        <v>35</v>
      </c>
      <c r="B216" s="18"/>
      <c r="C216" s="35">
        <v>1501862.8</v>
      </c>
    </row>
    <row r="217" spans="1:3" ht="12.75" customHeight="1">
      <c r="A217" s="5" t="s">
        <v>36</v>
      </c>
      <c r="B217" s="18"/>
      <c r="C217" s="35">
        <v>147116</v>
      </c>
    </row>
    <row r="218" spans="1:3" ht="12.75" customHeight="1">
      <c r="A218" s="5" t="s">
        <v>37</v>
      </c>
      <c r="B218" s="18"/>
      <c r="C218" s="35">
        <v>2321307.2</v>
      </c>
    </row>
    <row r="219" spans="1:3" ht="12.75" customHeight="1">
      <c r="A219" s="5" t="s">
        <v>167</v>
      </c>
      <c r="B219" s="18"/>
      <c r="C219" s="35">
        <v>82.8</v>
      </c>
    </row>
    <row r="220" spans="1:3" ht="12.75" customHeight="1">
      <c r="A220" s="5" t="s">
        <v>169</v>
      </c>
      <c r="B220" s="18"/>
      <c r="C220" s="35">
        <v>3148.9</v>
      </c>
    </row>
    <row r="221" spans="1:3" ht="12.75" customHeight="1">
      <c r="A221" s="5" t="s">
        <v>168</v>
      </c>
      <c r="B221" s="18"/>
      <c r="C221" s="35">
        <v>51605.3</v>
      </c>
    </row>
    <row r="222" spans="1:3" ht="12.75" customHeight="1">
      <c r="A222" s="5" t="s">
        <v>239</v>
      </c>
      <c r="B222" s="18"/>
      <c r="C222" s="35">
        <v>2527.2</v>
      </c>
    </row>
    <row r="223" spans="1:3" ht="12.75" customHeight="1">
      <c r="A223" s="5" t="s">
        <v>205</v>
      </c>
      <c r="B223" s="18"/>
      <c r="C223" s="35">
        <v>3004.6</v>
      </c>
    </row>
    <row r="224" spans="1:3" ht="12.75" customHeight="1">
      <c r="A224" s="5" t="s">
        <v>170</v>
      </c>
      <c r="B224" s="18"/>
      <c r="C224" s="35">
        <v>734.9</v>
      </c>
    </row>
    <row r="225" spans="1:3" ht="12.75" customHeight="1">
      <c r="A225" s="5" t="s">
        <v>171</v>
      </c>
      <c r="B225" s="18"/>
      <c r="C225" s="35">
        <v>1667.4</v>
      </c>
    </row>
    <row r="226" spans="1:3" ht="12.75" customHeight="1">
      <c r="A226" s="5" t="s">
        <v>172</v>
      </c>
      <c r="B226" s="18"/>
      <c r="C226" s="35">
        <v>655.6</v>
      </c>
    </row>
    <row r="227" spans="1:3" ht="12.75" customHeight="1">
      <c r="A227" s="5" t="s">
        <v>173</v>
      </c>
      <c r="B227" s="18"/>
      <c r="C227" s="35">
        <v>3009.6</v>
      </c>
    </row>
    <row r="228" spans="1:3" ht="12.75" customHeight="1">
      <c r="A228" s="5" t="s">
        <v>174</v>
      </c>
      <c r="B228" s="18"/>
      <c r="C228" s="35">
        <v>64</v>
      </c>
    </row>
    <row r="229" spans="1:3" ht="12.75" customHeight="1">
      <c r="A229" s="5" t="s">
        <v>206</v>
      </c>
      <c r="B229" s="18"/>
      <c r="C229" s="35">
        <v>8</v>
      </c>
    </row>
    <row r="230" spans="1:3" ht="12.75" customHeight="1">
      <c r="A230" s="5" t="s">
        <v>207</v>
      </c>
      <c r="B230" s="18"/>
      <c r="C230" s="35">
        <v>526</v>
      </c>
    </row>
    <row r="231" spans="1:3" ht="12.75" customHeight="1">
      <c r="A231" s="5" t="s">
        <v>175</v>
      </c>
      <c r="B231" s="18"/>
      <c r="C231" s="35">
        <v>1371.7</v>
      </c>
    </row>
    <row r="232" spans="1:3" ht="12.75" customHeight="1">
      <c r="A232" s="5" t="s">
        <v>58</v>
      </c>
      <c r="B232" s="18"/>
      <c r="C232" s="35">
        <v>354.7</v>
      </c>
    </row>
    <row r="233" spans="1:3" ht="12.75" customHeight="1">
      <c r="A233" s="4" t="s">
        <v>12</v>
      </c>
      <c r="B233" s="18">
        <v>21061</v>
      </c>
      <c r="C233" s="35">
        <v>10082.8</v>
      </c>
    </row>
    <row r="234" spans="1:3" ht="12.75" customHeight="1">
      <c r="A234" s="4" t="s">
        <v>57</v>
      </c>
      <c r="B234" s="18">
        <v>15000</v>
      </c>
      <c r="C234" s="35">
        <v>3750</v>
      </c>
    </row>
    <row r="235" spans="1:3" ht="13.5" customHeight="1">
      <c r="A235" s="13" t="s">
        <v>45</v>
      </c>
      <c r="B235" s="18"/>
      <c r="C235" s="28">
        <f>SUM(C237:C240)</f>
        <v>15233.7</v>
      </c>
    </row>
    <row r="236" spans="1:3" ht="10.5" customHeight="1">
      <c r="A236" s="3" t="s">
        <v>3</v>
      </c>
      <c r="B236" s="18"/>
      <c r="C236" s="19"/>
    </row>
    <row r="237" spans="1:3" ht="12.75" customHeight="1">
      <c r="A237" s="10" t="s">
        <v>68</v>
      </c>
      <c r="B237" s="20"/>
      <c r="C237" s="35">
        <v>6695</v>
      </c>
    </row>
    <row r="238" spans="1:3" ht="12.75" customHeight="1">
      <c r="A238" s="10" t="s">
        <v>202</v>
      </c>
      <c r="B238" s="20"/>
      <c r="C238" s="35">
        <v>5500</v>
      </c>
    </row>
    <row r="239" spans="1:3" ht="12.75" customHeight="1">
      <c r="A239" s="10" t="s">
        <v>207</v>
      </c>
      <c r="B239" s="20"/>
      <c r="C239" s="35">
        <v>474</v>
      </c>
    </row>
    <row r="240" spans="1:3" ht="12.75" customHeight="1">
      <c r="A240" s="45" t="s">
        <v>168</v>
      </c>
      <c r="B240" s="47"/>
      <c r="C240" s="37">
        <v>2564.7</v>
      </c>
    </row>
    <row r="241" spans="1:3" ht="18" customHeight="1">
      <c r="A241" s="52" t="s">
        <v>23</v>
      </c>
      <c r="B241" s="53">
        <f>B242+B251</f>
        <v>294974</v>
      </c>
      <c r="C241" s="54">
        <f>C242+C251</f>
        <v>348390.2</v>
      </c>
    </row>
    <row r="242" spans="1:3" ht="15" customHeight="1">
      <c r="A242" s="6" t="s">
        <v>44</v>
      </c>
      <c r="B242" s="23">
        <f>SUM(B244:B249)</f>
        <v>294974</v>
      </c>
      <c r="C242" s="28">
        <f>SUM(C244:C250)</f>
        <v>274345.9</v>
      </c>
    </row>
    <row r="243" spans="1:3" ht="10.5" customHeight="1">
      <c r="A243" s="3" t="s">
        <v>3</v>
      </c>
      <c r="B243" s="17"/>
      <c r="C243" s="35"/>
    </row>
    <row r="244" spans="1:3" ht="12.75" customHeight="1">
      <c r="A244" s="5" t="s">
        <v>22</v>
      </c>
      <c r="B244" s="21">
        <v>189798</v>
      </c>
      <c r="C244" s="35">
        <v>189360.5</v>
      </c>
    </row>
    <row r="245" spans="1:3" ht="12.75" customHeight="1">
      <c r="A245" s="5" t="s">
        <v>91</v>
      </c>
      <c r="B245" s="21">
        <v>65760</v>
      </c>
      <c r="C245" s="35">
        <v>66496.1</v>
      </c>
    </row>
    <row r="246" spans="1:3" ht="12.75" customHeight="1">
      <c r="A246" s="5" t="s">
        <v>53</v>
      </c>
      <c r="B246" s="21"/>
      <c r="C246" s="38">
        <v>1915.1</v>
      </c>
    </row>
    <row r="247" spans="1:3" ht="12.75" customHeight="1">
      <c r="A247" s="5" t="s">
        <v>147</v>
      </c>
      <c r="B247" s="21"/>
      <c r="C247" s="38">
        <v>231.8</v>
      </c>
    </row>
    <row r="248" spans="1:3" ht="12.75" customHeight="1">
      <c r="A248" s="5" t="s">
        <v>219</v>
      </c>
      <c r="B248" s="21"/>
      <c r="C248" s="38">
        <v>116</v>
      </c>
    </row>
    <row r="249" spans="1:3" ht="12.75" customHeight="1">
      <c r="A249" s="4" t="s">
        <v>12</v>
      </c>
      <c r="B249" s="18">
        <v>39416</v>
      </c>
      <c r="C249" s="35">
        <v>16082.9</v>
      </c>
    </row>
    <row r="250" spans="1:3" ht="12.75" customHeight="1">
      <c r="A250" s="4" t="s">
        <v>79</v>
      </c>
      <c r="B250" s="18"/>
      <c r="C250" s="35">
        <v>143.5</v>
      </c>
    </row>
    <row r="251" spans="1:3" ht="15" customHeight="1">
      <c r="A251" s="6" t="s">
        <v>45</v>
      </c>
      <c r="B251" s="23"/>
      <c r="C251" s="28">
        <f>SUM(C253:C259)</f>
        <v>74044.3</v>
      </c>
    </row>
    <row r="252" spans="1:3" ht="10.5" customHeight="1">
      <c r="A252" s="3" t="s">
        <v>3</v>
      </c>
      <c r="B252" s="18"/>
      <c r="C252" s="35"/>
    </row>
    <row r="253" spans="1:3" ht="12.75" customHeight="1">
      <c r="A253" s="5" t="s">
        <v>148</v>
      </c>
      <c r="B253" s="18"/>
      <c r="C253" s="35">
        <v>17027.3</v>
      </c>
    </row>
    <row r="254" spans="1:3" ht="12.75" customHeight="1">
      <c r="A254" s="5" t="s">
        <v>208</v>
      </c>
      <c r="B254" s="18"/>
      <c r="C254" s="35">
        <v>5000</v>
      </c>
    </row>
    <row r="255" spans="1:3" ht="12.75" customHeight="1">
      <c r="A255" s="5" t="s">
        <v>54</v>
      </c>
      <c r="B255" s="18"/>
      <c r="C255" s="35">
        <v>352.1</v>
      </c>
    </row>
    <row r="256" spans="1:3" ht="12.75" customHeight="1">
      <c r="A256" s="5" t="s">
        <v>68</v>
      </c>
      <c r="B256" s="18"/>
      <c r="C256" s="35">
        <v>1850</v>
      </c>
    </row>
    <row r="257" spans="1:3" ht="12.75" customHeight="1">
      <c r="A257" s="5" t="s">
        <v>202</v>
      </c>
      <c r="B257" s="18"/>
      <c r="C257" s="35">
        <v>33203.9</v>
      </c>
    </row>
    <row r="258" spans="1:3" ht="12.75" customHeight="1">
      <c r="A258" s="5" t="s">
        <v>180</v>
      </c>
      <c r="B258" s="18"/>
      <c r="C258" s="35">
        <v>1325</v>
      </c>
    </row>
    <row r="259" spans="1:3" ht="12.75" customHeight="1">
      <c r="A259" s="30" t="s">
        <v>79</v>
      </c>
      <c r="B259" s="46"/>
      <c r="C259" s="37">
        <v>15286</v>
      </c>
    </row>
    <row r="260" spans="1:3" ht="19.5" customHeight="1">
      <c r="A260" s="52" t="s">
        <v>24</v>
      </c>
      <c r="B260" s="53">
        <f>B261</f>
        <v>126329</v>
      </c>
      <c r="C260" s="54">
        <f>C261+C272</f>
        <v>222455.4</v>
      </c>
    </row>
    <row r="261" spans="1:3" ht="15" customHeight="1">
      <c r="A261" s="6" t="s">
        <v>44</v>
      </c>
      <c r="B261" s="23">
        <f>SUM(B263:B270)</f>
        <v>126329</v>
      </c>
      <c r="C261" s="28">
        <f>SUM(C263:C271)</f>
        <v>135152.8</v>
      </c>
    </row>
    <row r="262" spans="1:3" ht="10.5" customHeight="1">
      <c r="A262" s="3" t="s">
        <v>3</v>
      </c>
      <c r="B262" s="18"/>
      <c r="C262" s="35"/>
    </row>
    <row r="263" spans="1:3" ht="12.75" customHeight="1">
      <c r="A263" s="5" t="s">
        <v>22</v>
      </c>
      <c r="B263" s="18">
        <v>94365</v>
      </c>
      <c r="C263" s="35">
        <v>100304.6</v>
      </c>
    </row>
    <row r="264" spans="1:3" ht="12.75" customHeight="1">
      <c r="A264" s="5" t="s">
        <v>12</v>
      </c>
      <c r="B264" s="18">
        <v>23964</v>
      </c>
      <c r="C264" s="35">
        <v>15450.4</v>
      </c>
    </row>
    <row r="265" spans="1:3" ht="12.75" customHeight="1">
      <c r="A265" s="5" t="s">
        <v>70</v>
      </c>
      <c r="B265" s="18"/>
      <c r="C265" s="35">
        <v>9274</v>
      </c>
    </row>
    <row r="266" spans="1:3" ht="12.75" customHeight="1">
      <c r="A266" s="5" t="s">
        <v>149</v>
      </c>
      <c r="B266" s="18"/>
      <c r="C266" s="35">
        <v>136</v>
      </c>
    </row>
    <row r="267" spans="1:3" ht="12.75" customHeight="1">
      <c r="A267" s="5" t="s">
        <v>150</v>
      </c>
      <c r="B267" s="18"/>
      <c r="C267" s="35">
        <v>316</v>
      </c>
    </row>
    <row r="268" spans="1:3" ht="12.75" customHeight="1">
      <c r="A268" s="5" t="s">
        <v>151</v>
      </c>
      <c r="B268" s="18"/>
      <c r="C268" s="35">
        <v>935.8</v>
      </c>
    </row>
    <row r="269" spans="1:3" ht="12.75" customHeight="1">
      <c r="A269" s="5" t="s">
        <v>58</v>
      </c>
      <c r="B269" s="18"/>
      <c r="C269" s="35">
        <v>16</v>
      </c>
    </row>
    <row r="270" spans="1:3" ht="12.75" customHeight="1">
      <c r="A270" s="4" t="s">
        <v>57</v>
      </c>
      <c r="B270" s="18">
        <v>8000</v>
      </c>
      <c r="C270" s="35">
        <v>7860</v>
      </c>
    </row>
    <row r="271" spans="1:3" ht="12.75" customHeight="1">
      <c r="A271" s="4" t="s">
        <v>79</v>
      </c>
      <c r="B271" s="18"/>
      <c r="C271" s="35">
        <v>860</v>
      </c>
    </row>
    <row r="272" spans="1:3" ht="18" customHeight="1">
      <c r="A272" s="6" t="s">
        <v>45</v>
      </c>
      <c r="B272" s="23"/>
      <c r="C272" s="28">
        <f>SUM(C274:C277)</f>
        <v>87302.6</v>
      </c>
    </row>
    <row r="273" spans="1:3" ht="10.5" customHeight="1">
      <c r="A273" s="3" t="s">
        <v>3</v>
      </c>
      <c r="B273" s="18"/>
      <c r="C273" s="35"/>
    </row>
    <row r="274" spans="1:3" ht="12.75" customHeight="1">
      <c r="A274" s="5" t="s">
        <v>151</v>
      </c>
      <c r="B274" s="18"/>
      <c r="C274" s="35">
        <v>80659</v>
      </c>
    </row>
    <row r="275" spans="1:3" ht="12.75" customHeight="1">
      <c r="A275" s="5" t="s">
        <v>88</v>
      </c>
      <c r="B275" s="18"/>
      <c r="C275" s="35">
        <v>1000</v>
      </c>
    </row>
    <row r="276" spans="1:3" ht="12.75" customHeight="1">
      <c r="A276" s="5" t="s">
        <v>57</v>
      </c>
      <c r="B276" s="18"/>
      <c r="C276" s="35">
        <v>800</v>
      </c>
    </row>
    <row r="277" spans="1:3" ht="12.75" customHeight="1">
      <c r="A277" s="30" t="s">
        <v>79</v>
      </c>
      <c r="B277" s="48"/>
      <c r="C277" s="37">
        <v>4843.6</v>
      </c>
    </row>
    <row r="278" spans="1:3" ht="21.75" customHeight="1">
      <c r="A278" s="52" t="s">
        <v>48</v>
      </c>
      <c r="B278" s="53">
        <f>B280+B281</f>
        <v>4400</v>
      </c>
      <c r="C278" s="54">
        <f>C281</f>
        <v>4400</v>
      </c>
    </row>
    <row r="279" spans="1:3" ht="10.5" customHeight="1">
      <c r="A279" s="3" t="s">
        <v>3</v>
      </c>
      <c r="B279" s="18"/>
      <c r="C279" s="35"/>
    </row>
    <row r="280" spans="1:3" ht="12.75" customHeight="1">
      <c r="A280" s="5" t="s">
        <v>220</v>
      </c>
      <c r="B280" s="21">
        <v>4400</v>
      </c>
      <c r="C280" s="35">
        <v>0</v>
      </c>
    </row>
    <row r="281" spans="1:3" ht="12.75" customHeight="1">
      <c r="A281" s="30" t="s">
        <v>70</v>
      </c>
      <c r="B281" s="46"/>
      <c r="C281" s="37">
        <v>4400</v>
      </c>
    </row>
    <row r="282" spans="1:3" ht="19.5" customHeight="1">
      <c r="A282" s="52" t="s">
        <v>25</v>
      </c>
      <c r="B282" s="53">
        <f>B283+B297</f>
        <v>357912</v>
      </c>
      <c r="C282" s="54">
        <f>C283+C297</f>
        <v>517969.5999999999</v>
      </c>
    </row>
    <row r="283" spans="1:3" ht="15" customHeight="1">
      <c r="A283" s="6" t="s">
        <v>44</v>
      </c>
      <c r="B283" s="23">
        <f>SUM(B285:B296)</f>
        <v>357912</v>
      </c>
      <c r="C283" s="28">
        <f>SUM(C285:C296)</f>
        <v>450627.29999999993</v>
      </c>
    </row>
    <row r="284" spans="1:3" ht="10.5" customHeight="1">
      <c r="A284" s="3" t="s">
        <v>3</v>
      </c>
      <c r="B284" s="18"/>
      <c r="C284" s="35"/>
    </row>
    <row r="285" spans="1:3" ht="12.75" customHeight="1">
      <c r="A285" s="4" t="s">
        <v>26</v>
      </c>
      <c r="B285" s="18">
        <v>337876</v>
      </c>
      <c r="C285" s="35">
        <v>352600.6</v>
      </c>
    </row>
    <row r="286" spans="1:3" ht="12.75" customHeight="1">
      <c r="A286" s="4" t="s">
        <v>121</v>
      </c>
      <c r="B286" s="18"/>
      <c r="C286" s="35">
        <v>48.6</v>
      </c>
    </row>
    <row r="287" spans="1:3" ht="12.75" customHeight="1">
      <c r="A287" s="5" t="s">
        <v>70</v>
      </c>
      <c r="B287" s="21"/>
      <c r="C287" s="35">
        <v>63</v>
      </c>
    </row>
    <row r="288" spans="1:3" ht="12.75" customHeight="1">
      <c r="A288" s="4" t="s">
        <v>12</v>
      </c>
      <c r="B288" s="18">
        <v>5036</v>
      </c>
      <c r="C288" s="35">
        <f>4605.6+16.2</f>
        <v>4621.8</v>
      </c>
    </row>
    <row r="289" spans="1:3" ht="12.75" customHeight="1">
      <c r="A289" s="4" t="s">
        <v>176</v>
      </c>
      <c r="B289" s="18"/>
      <c r="C289" s="35">
        <v>200</v>
      </c>
    </row>
    <row r="290" spans="1:3" ht="12.75" customHeight="1">
      <c r="A290" s="4" t="s">
        <v>181</v>
      </c>
      <c r="B290" s="18"/>
      <c r="C290" s="35">
        <v>55018</v>
      </c>
    </row>
    <row r="291" spans="1:3" ht="12.75" customHeight="1">
      <c r="A291" s="32" t="s">
        <v>178</v>
      </c>
      <c r="B291" s="18"/>
      <c r="C291" s="35">
        <v>3037.3</v>
      </c>
    </row>
    <row r="292" spans="1:3" ht="12.75" customHeight="1">
      <c r="A292" s="4" t="s">
        <v>177</v>
      </c>
      <c r="B292" s="18"/>
      <c r="C292" s="35">
        <v>5034.2</v>
      </c>
    </row>
    <row r="293" spans="1:3" ht="12.75" customHeight="1">
      <c r="A293" s="33" t="s">
        <v>182</v>
      </c>
      <c r="B293" s="18"/>
      <c r="C293" s="36">
        <v>1817.8</v>
      </c>
    </row>
    <row r="294" spans="1:3" ht="12.75" customHeight="1">
      <c r="A294" s="4" t="s">
        <v>233</v>
      </c>
      <c r="B294" s="18"/>
      <c r="C294" s="35">
        <v>146</v>
      </c>
    </row>
    <row r="295" spans="1:3" ht="12.75" customHeight="1">
      <c r="A295" s="4" t="s">
        <v>209</v>
      </c>
      <c r="B295" s="18"/>
      <c r="C295" s="35">
        <v>200</v>
      </c>
    </row>
    <row r="296" spans="1:3" ht="12.75" customHeight="1">
      <c r="A296" s="4" t="s">
        <v>57</v>
      </c>
      <c r="B296" s="18">
        <v>15000</v>
      </c>
      <c r="C296" s="35">
        <v>27840</v>
      </c>
    </row>
    <row r="297" spans="1:3" ht="12.75" customHeight="1">
      <c r="A297" s="6" t="s">
        <v>45</v>
      </c>
      <c r="B297" s="23"/>
      <c r="C297" s="28">
        <f>SUM(C299:C303)</f>
        <v>67342.3</v>
      </c>
    </row>
    <row r="298" spans="1:3" ht="10.5" customHeight="1">
      <c r="A298" s="3" t="s">
        <v>3</v>
      </c>
      <c r="B298" s="18"/>
      <c r="C298" s="35"/>
    </row>
    <row r="299" spans="1:3" ht="12.75" customHeight="1">
      <c r="A299" s="5" t="s">
        <v>68</v>
      </c>
      <c r="B299" s="18"/>
      <c r="C299" s="35">
        <v>1800</v>
      </c>
    </row>
    <row r="300" spans="1:3" ht="12.75" customHeight="1">
      <c r="A300" s="5" t="s">
        <v>179</v>
      </c>
      <c r="B300" s="18"/>
      <c r="C300" s="35">
        <v>30</v>
      </c>
    </row>
    <row r="301" spans="1:3" ht="12.75" customHeight="1">
      <c r="A301" s="5" t="s">
        <v>88</v>
      </c>
      <c r="B301" s="21"/>
      <c r="C301" s="35">
        <v>7160</v>
      </c>
    </row>
    <row r="302" spans="1:3" ht="12.75" customHeight="1">
      <c r="A302" s="5" t="s">
        <v>180</v>
      </c>
      <c r="B302" s="21"/>
      <c r="C302" s="35">
        <v>58012.3</v>
      </c>
    </row>
    <row r="303" spans="1:3" ht="12.75" customHeight="1">
      <c r="A303" s="30" t="s">
        <v>57</v>
      </c>
      <c r="B303" s="46"/>
      <c r="C303" s="37">
        <v>340</v>
      </c>
    </row>
    <row r="304" spans="1:3" ht="19.5" customHeight="1">
      <c r="A304" s="55" t="s">
        <v>152</v>
      </c>
      <c r="B304" s="61"/>
      <c r="C304" s="54">
        <f>C305+C312</f>
        <v>104822.7</v>
      </c>
    </row>
    <row r="305" spans="1:3" ht="12.75" customHeight="1">
      <c r="A305" s="13" t="s">
        <v>44</v>
      </c>
      <c r="B305" s="21"/>
      <c r="C305" s="28">
        <f>C307+C308+C309+C310+C311</f>
        <v>39440.7</v>
      </c>
    </row>
    <row r="306" spans="1:3" ht="12.75" customHeight="1">
      <c r="A306" s="3" t="s">
        <v>3</v>
      </c>
      <c r="B306" s="21"/>
      <c r="C306" s="35"/>
    </row>
    <row r="307" spans="1:3" ht="12.75" customHeight="1">
      <c r="A307" s="5" t="s">
        <v>12</v>
      </c>
      <c r="B307" s="21"/>
      <c r="C307" s="35">
        <v>2695</v>
      </c>
    </row>
    <row r="308" spans="1:3" ht="12.75" customHeight="1">
      <c r="A308" s="5" t="s">
        <v>154</v>
      </c>
      <c r="B308" s="21"/>
      <c r="C308" s="35">
        <v>681</v>
      </c>
    </row>
    <row r="309" spans="1:3" ht="12.75" customHeight="1">
      <c r="A309" s="5" t="s">
        <v>122</v>
      </c>
      <c r="B309" s="21"/>
      <c r="C309" s="35">
        <v>27160</v>
      </c>
    </row>
    <row r="310" spans="1:3" ht="12.75" customHeight="1">
      <c r="A310" s="5" t="s">
        <v>234</v>
      </c>
      <c r="B310" s="21"/>
      <c r="C310" s="35">
        <v>10.4</v>
      </c>
    </row>
    <row r="311" spans="1:3" ht="12.75" customHeight="1">
      <c r="A311" s="5" t="s">
        <v>57</v>
      </c>
      <c r="B311" s="21"/>
      <c r="C311" s="35">
        <v>8894.3</v>
      </c>
    </row>
    <row r="312" spans="1:3" ht="12.75" customHeight="1">
      <c r="A312" s="13" t="s">
        <v>45</v>
      </c>
      <c r="B312" s="21"/>
      <c r="C312" s="28">
        <f>SUM(C314:C320)</f>
        <v>65382</v>
      </c>
    </row>
    <row r="313" spans="1:3" ht="12.75" customHeight="1">
      <c r="A313" s="3" t="s">
        <v>3</v>
      </c>
      <c r="B313" s="21"/>
      <c r="C313" s="35"/>
    </row>
    <row r="314" spans="1:3" ht="12.75" customHeight="1">
      <c r="A314" s="5" t="s">
        <v>122</v>
      </c>
      <c r="B314" s="21"/>
      <c r="C314" s="35">
        <v>17840</v>
      </c>
    </row>
    <row r="315" spans="1:3" ht="12.75" customHeight="1">
      <c r="A315" s="5" t="s">
        <v>88</v>
      </c>
      <c r="B315" s="21"/>
      <c r="C315" s="35">
        <v>4000</v>
      </c>
    </row>
    <row r="316" spans="1:3" ht="12.75" customHeight="1">
      <c r="A316" s="5" t="s">
        <v>123</v>
      </c>
      <c r="B316" s="21"/>
      <c r="C316" s="35">
        <v>9990</v>
      </c>
    </row>
    <row r="317" spans="1:3" ht="12.75" customHeight="1">
      <c r="A317" s="5" t="s">
        <v>54</v>
      </c>
      <c r="B317" s="21"/>
      <c r="C317" s="35">
        <v>2638</v>
      </c>
    </row>
    <row r="318" spans="1:3" ht="12.75" customHeight="1">
      <c r="A318" s="5" t="s">
        <v>210</v>
      </c>
      <c r="B318" s="21"/>
      <c r="C318" s="35">
        <v>3000</v>
      </c>
    </row>
    <row r="319" spans="1:3" ht="12.75" customHeight="1">
      <c r="A319" s="5" t="s">
        <v>180</v>
      </c>
      <c r="B319" s="21"/>
      <c r="C319" s="35">
        <v>10209</v>
      </c>
    </row>
    <row r="320" spans="1:3" ht="12.75" customHeight="1">
      <c r="A320" s="30" t="s">
        <v>57</v>
      </c>
      <c r="B320" s="46"/>
      <c r="C320" s="37">
        <v>17705</v>
      </c>
    </row>
    <row r="321" spans="1:3" ht="19.5" customHeight="1">
      <c r="A321" s="52" t="s">
        <v>153</v>
      </c>
      <c r="B321" s="53">
        <f>B322+B327</f>
        <v>61290</v>
      </c>
      <c r="C321" s="54">
        <f>C322+C327</f>
        <v>5405</v>
      </c>
    </row>
    <row r="322" spans="1:3" ht="15" customHeight="1">
      <c r="A322" s="6" t="s">
        <v>44</v>
      </c>
      <c r="B322" s="28">
        <f>SUM(B324:B326)</f>
        <v>46800</v>
      </c>
      <c r="C322" s="28">
        <f>SUM(C324:C326)</f>
        <v>2725</v>
      </c>
    </row>
    <row r="323" spans="1:3" ht="10.5" customHeight="1">
      <c r="A323" s="3" t="s">
        <v>3</v>
      </c>
      <c r="B323" s="17"/>
      <c r="C323" s="35"/>
    </row>
    <row r="324" spans="1:3" ht="12.75" customHeight="1">
      <c r="A324" s="4" t="s">
        <v>12</v>
      </c>
      <c r="B324" s="21">
        <v>9000</v>
      </c>
      <c r="C324" s="35">
        <v>2725</v>
      </c>
    </row>
    <row r="325" spans="1:3" ht="12.75" customHeight="1">
      <c r="A325" s="4" t="s">
        <v>122</v>
      </c>
      <c r="B325" s="21">
        <v>32000</v>
      </c>
      <c r="C325" s="35">
        <v>0</v>
      </c>
    </row>
    <row r="326" spans="1:3" ht="12.75" customHeight="1">
      <c r="A326" s="4" t="s">
        <v>57</v>
      </c>
      <c r="B326" s="21">
        <v>5800</v>
      </c>
      <c r="C326" s="35">
        <v>0</v>
      </c>
    </row>
    <row r="327" spans="1:3" ht="15" customHeight="1">
      <c r="A327" s="6" t="s">
        <v>45</v>
      </c>
      <c r="B327" s="23">
        <f>B329+B330</f>
        <v>14490</v>
      </c>
      <c r="C327" s="28">
        <f>SUM(C329:C330)</f>
        <v>2680</v>
      </c>
    </row>
    <row r="328" spans="1:3" ht="10.5" customHeight="1">
      <c r="A328" s="3" t="s">
        <v>3</v>
      </c>
      <c r="B328" s="18"/>
      <c r="C328" s="35"/>
    </row>
    <row r="329" spans="1:3" ht="12.75" customHeight="1">
      <c r="A329" s="5" t="s">
        <v>54</v>
      </c>
      <c r="B329" s="18">
        <v>1490</v>
      </c>
      <c r="C329" s="35">
        <v>2680</v>
      </c>
    </row>
    <row r="330" spans="1:3" ht="12.75" customHeight="1">
      <c r="A330" s="30" t="s">
        <v>122</v>
      </c>
      <c r="B330" s="48">
        <v>13000</v>
      </c>
      <c r="C330" s="37">
        <v>0</v>
      </c>
    </row>
    <row r="331" spans="1:3" ht="19.5" customHeight="1">
      <c r="A331" s="52" t="s">
        <v>27</v>
      </c>
      <c r="B331" s="53">
        <f>B332</f>
        <v>87440</v>
      </c>
      <c r="C331" s="54">
        <f>C332</f>
        <v>38219</v>
      </c>
    </row>
    <row r="332" spans="1:3" ht="15" customHeight="1">
      <c r="A332" s="6" t="s">
        <v>44</v>
      </c>
      <c r="B332" s="23">
        <f>B334+B342</f>
        <v>87440</v>
      </c>
      <c r="C332" s="28">
        <f>C334+C340+C341+C342</f>
        <v>38219</v>
      </c>
    </row>
    <row r="333" spans="1:3" ht="10.5" customHeight="1">
      <c r="A333" s="3" t="s">
        <v>3</v>
      </c>
      <c r="B333" s="17"/>
      <c r="C333" s="19"/>
    </row>
    <row r="334" spans="1:3" ht="12.75" customHeight="1">
      <c r="A334" s="4" t="s">
        <v>43</v>
      </c>
      <c r="B334" s="18">
        <f>SUM(B336:B339)</f>
        <v>67440</v>
      </c>
      <c r="C334" s="18">
        <f>SUM(C336:C339)</f>
        <v>104.6</v>
      </c>
    </row>
    <row r="335" spans="1:3" ht="12.75" customHeight="1">
      <c r="A335" s="11" t="s">
        <v>158</v>
      </c>
      <c r="B335" s="18"/>
      <c r="C335" s="35"/>
    </row>
    <row r="336" spans="1:3" ht="12.75" customHeight="1">
      <c r="A336" s="5" t="s">
        <v>235</v>
      </c>
      <c r="B336" s="18">
        <v>14304</v>
      </c>
      <c r="C336" s="35">
        <v>0</v>
      </c>
    </row>
    <row r="337" spans="1:3" ht="12.75" customHeight="1">
      <c r="A337" s="4" t="s">
        <v>124</v>
      </c>
      <c r="B337" s="18">
        <v>3900</v>
      </c>
      <c r="C337" s="35">
        <v>0</v>
      </c>
    </row>
    <row r="338" spans="1:3" ht="12.75" customHeight="1">
      <c r="A338" s="4" t="s">
        <v>155</v>
      </c>
      <c r="B338" s="18">
        <v>41348</v>
      </c>
      <c r="C338" s="35">
        <v>104.6</v>
      </c>
    </row>
    <row r="339" spans="1:3" ht="12.75" customHeight="1">
      <c r="A339" s="4" t="s">
        <v>236</v>
      </c>
      <c r="B339" s="18">
        <v>7888</v>
      </c>
      <c r="C339" s="35">
        <v>0</v>
      </c>
    </row>
    <row r="340" spans="1:3" ht="12.75" customHeight="1">
      <c r="A340" s="4" t="s">
        <v>156</v>
      </c>
      <c r="B340" s="18"/>
      <c r="C340" s="35">
        <v>1161</v>
      </c>
    </row>
    <row r="341" spans="1:3" ht="12.75" customHeight="1">
      <c r="A341" s="4" t="s">
        <v>157</v>
      </c>
      <c r="B341" s="18"/>
      <c r="C341" s="35">
        <v>24543.4</v>
      </c>
    </row>
    <row r="342" spans="1:3" ht="12.75" customHeight="1">
      <c r="A342" s="31" t="s">
        <v>12</v>
      </c>
      <c r="B342" s="48">
        <v>20000</v>
      </c>
      <c r="C342" s="37">
        <v>12410</v>
      </c>
    </row>
    <row r="343" spans="1:3" ht="21.75" customHeight="1">
      <c r="A343" s="52" t="s">
        <v>59</v>
      </c>
      <c r="B343" s="54">
        <f>B348+B349+B350+B353+B357+B358+B359+B364+B371+B375</f>
        <v>560259</v>
      </c>
      <c r="C343" s="54">
        <f>C348+C349+C350+C353+C357+C358+C359+C364+C371+C375+C381+C382</f>
        <v>667652.7999999999</v>
      </c>
    </row>
    <row r="344" spans="1:3" ht="10.5" customHeight="1">
      <c r="A344" s="3" t="s">
        <v>3</v>
      </c>
      <c r="B344" s="62"/>
      <c r="C344" s="19"/>
    </row>
    <row r="345" spans="1:3" ht="12.75" customHeight="1">
      <c r="A345" s="2" t="s">
        <v>44</v>
      </c>
      <c r="B345" s="19">
        <f>B358+B373+B377</f>
        <v>17090</v>
      </c>
      <c r="C345" s="19">
        <f>C358+C361+C368+C369+C373+C377</f>
        <v>35067.8</v>
      </c>
    </row>
    <row r="346" spans="1:3" ht="12.75" customHeight="1">
      <c r="A346" s="2" t="s">
        <v>45</v>
      </c>
      <c r="B346" s="19">
        <f>B343-B345</f>
        <v>543169</v>
      </c>
      <c r="C346" s="19">
        <f>C343-C345</f>
        <v>632584.9999999999</v>
      </c>
    </row>
    <row r="347" spans="1:3" ht="10.5" customHeight="1">
      <c r="A347" s="11" t="s">
        <v>60</v>
      </c>
      <c r="B347" s="18"/>
      <c r="C347" s="19"/>
    </row>
    <row r="348" spans="1:3" ht="12.75" customHeight="1">
      <c r="A348" s="12" t="s">
        <v>212</v>
      </c>
      <c r="B348" s="39">
        <v>2000</v>
      </c>
      <c r="C348" s="39">
        <v>2000</v>
      </c>
    </row>
    <row r="349" spans="1:3" ht="12.75" customHeight="1">
      <c r="A349" s="12" t="s">
        <v>237</v>
      </c>
      <c r="B349" s="39">
        <v>7000</v>
      </c>
      <c r="C349" s="39">
        <v>6412.2</v>
      </c>
    </row>
    <row r="350" spans="1:3" ht="12.75" customHeight="1">
      <c r="A350" s="12" t="s">
        <v>221</v>
      </c>
      <c r="B350" s="39">
        <v>10000</v>
      </c>
      <c r="C350" s="39">
        <v>10000</v>
      </c>
    </row>
    <row r="351" spans="1:3" ht="12.75" customHeight="1">
      <c r="A351" s="10" t="s">
        <v>159</v>
      </c>
      <c r="B351" s="18"/>
      <c r="C351" s="35">
        <v>10000</v>
      </c>
    </row>
    <row r="352" spans="1:3" ht="12.75" customHeight="1">
      <c r="A352" s="10" t="s">
        <v>214</v>
      </c>
      <c r="B352" s="18">
        <v>10000</v>
      </c>
      <c r="C352" s="35">
        <v>0</v>
      </c>
    </row>
    <row r="353" spans="1:3" ht="12.75" customHeight="1">
      <c r="A353" s="12" t="s">
        <v>61</v>
      </c>
      <c r="B353" s="39">
        <f>B354+B355</f>
        <v>219925</v>
      </c>
      <c r="C353" s="39">
        <f>C354+C355+C356</f>
        <v>193680.1</v>
      </c>
    </row>
    <row r="354" spans="1:3" ht="12.75" customHeight="1">
      <c r="A354" s="10" t="s">
        <v>94</v>
      </c>
      <c r="B354" s="18">
        <v>219725</v>
      </c>
      <c r="C354" s="35">
        <v>193479.4</v>
      </c>
    </row>
    <row r="355" spans="1:3" ht="12.75" customHeight="1">
      <c r="A355" s="10" t="s">
        <v>125</v>
      </c>
      <c r="B355" s="18">
        <v>200</v>
      </c>
      <c r="C355" s="35">
        <v>200</v>
      </c>
    </row>
    <row r="356" spans="1:3" ht="12.75" customHeight="1">
      <c r="A356" s="10" t="s">
        <v>214</v>
      </c>
      <c r="B356" s="18"/>
      <c r="C356" s="35">
        <v>0.7</v>
      </c>
    </row>
    <row r="357" spans="1:3" ht="12.75" customHeight="1">
      <c r="A357" s="12" t="s">
        <v>211</v>
      </c>
      <c r="B357" s="39">
        <v>300</v>
      </c>
      <c r="C357" s="39">
        <v>300</v>
      </c>
    </row>
    <row r="358" spans="1:3" ht="12.75" customHeight="1">
      <c r="A358" s="12" t="s">
        <v>213</v>
      </c>
      <c r="B358" s="39">
        <v>930</v>
      </c>
      <c r="C358" s="39">
        <v>1680</v>
      </c>
    </row>
    <row r="359" spans="1:3" ht="12.75" customHeight="1">
      <c r="A359" s="12" t="s">
        <v>62</v>
      </c>
      <c r="B359" s="39">
        <f>B360+B362+B363</f>
        <v>65000</v>
      </c>
      <c r="C359" s="39">
        <f>C360+C361+C362+C363</f>
        <v>100856.2</v>
      </c>
    </row>
    <row r="360" spans="1:3" ht="12.75" customHeight="1">
      <c r="A360" s="10" t="s">
        <v>94</v>
      </c>
      <c r="B360" s="18">
        <v>56690.4</v>
      </c>
      <c r="C360" s="35">
        <v>81030.6</v>
      </c>
    </row>
    <row r="361" spans="1:3" ht="12.75" customHeight="1">
      <c r="A361" s="10" t="s">
        <v>161</v>
      </c>
      <c r="B361" s="18"/>
      <c r="C361" s="35">
        <v>11146.9</v>
      </c>
    </row>
    <row r="362" spans="1:3" ht="12.75" customHeight="1">
      <c r="A362" s="10" t="s">
        <v>160</v>
      </c>
      <c r="B362" s="18">
        <v>7500</v>
      </c>
      <c r="C362" s="35">
        <v>7500</v>
      </c>
    </row>
    <row r="363" spans="1:3" ht="12.75" customHeight="1">
      <c r="A363" s="10" t="s">
        <v>166</v>
      </c>
      <c r="B363" s="18">
        <v>809.6</v>
      </c>
      <c r="C363" s="35">
        <v>1178.7</v>
      </c>
    </row>
    <row r="364" spans="1:3" ht="12.75" customHeight="1">
      <c r="A364" s="12" t="s">
        <v>63</v>
      </c>
      <c r="B364" s="39">
        <f>B367+B370</f>
        <v>151000</v>
      </c>
      <c r="C364" s="39">
        <f>SUM(C365:C370)</f>
        <v>219841.69999999998</v>
      </c>
    </row>
    <row r="365" spans="1:3" ht="12.75" customHeight="1">
      <c r="A365" s="10" t="s">
        <v>159</v>
      </c>
      <c r="B365" s="18"/>
      <c r="C365" s="35">
        <v>66703.9</v>
      </c>
    </row>
    <row r="366" spans="1:3" ht="12.75" customHeight="1">
      <c r="A366" s="10" t="s">
        <v>96</v>
      </c>
      <c r="B366" s="18"/>
      <c r="C366" s="35">
        <v>33923.9</v>
      </c>
    </row>
    <row r="367" spans="1:3" ht="12.75" customHeight="1">
      <c r="A367" s="10" t="s">
        <v>97</v>
      </c>
      <c r="B367" s="18">
        <v>7000</v>
      </c>
      <c r="C367" s="35">
        <v>112817.1</v>
      </c>
    </row>
    <row r="368" spans="1:3" ht="12.75" customHeight="1">
      <c r="A368" s="10" t="s">
        <v>162</v>
      </c>
      <c r="B368" s="18"/>
      <c r="C368" s="35">
        <v>386</v>
      </c>
    </row>
    <row r="369" spans="1:3" ht="12.75" customHeight="1">
      <c r="A369" s="10" t="s">
        <v>163</v>
      </c>
      <c r="B369" s="18"/>
      <c r="C369" s="35">
        <v>1533</v>
      </c>
    </row>
    <row r="370" spans="1:3" ht="12.75" customHeight="1">
      <c r="A370" s="10" t="s">
        <v>214</v>
      </c>
      <c r="B370" s="18">
        <v>144000</v>
      </c>
      <c r="C370" s="35">
        <v>4477.8</v>
      </c>
    </row>
    <row r="371" spans="1:3" ht="12.75" customHeight="1">
      <c r="A371" s="12" t="s">
        <v>55</v>
      </c>
      <c r="B371" s="39">
        <f>SUM(B372:B374)</f>
        <v>10000</v>
      </c>
      <c r="C371" s="39">
        <f>SUM(C372:C374)</f>
        <v>10350.4</v>
      </c>
    </row>
    <row r="372" spans="1:3" ht="12.75" customHeight="1">
      <c r="A372" s="10" t="s">
        <v>93</v>
      </c>
      <c r="B372" s="18">
        <v>4149</v>
      </c>
      <c r="C372" s="35">
        <v>9341</v>
      </c>
    </row>
    <row r="373" spans="1:3" ht="12.75" customHeight="1">
      <c r="A373" s="10" t="s">
        <v>95</v>
      </c>
      <c r="B373" s="18">
        <v>860</v>
      </c>
      <c r="C373" s="35">
        <v>1009.4</v>
      </c>
    </row>
    <row r="374" spans="1:3" ht="12.75" customHeight="1">
      <c r="A374" s="10" t="s">
        <v>214</v>
      </c>
      <c r="B374" s="18">
        <v>4991</v>
      </c>
      <c r="C374" s="35">
        <v>0</v>
      </c>
    </row>
    <row r="375" spans="1:3" ht="12.75" customHeight="1">
      <c r="A375" s="12" t="s">
        <v>52</v>
      </c>
      <c r="B375" s="39">
        <f>SUM(B376:B380)</f>
        <v>94104</v>
      </c>
      <c r="C375" s="39">
        <f>SUM(C376:C380)</f>
        <v>122278.2</v>
      </c>
    </row>
    <row r="376" spans="1:3" ht="12.75" customHeight="1">
      <c r="A376" s="10" t="s">
        <v>94</v>
      </c>
      <c r="B376" s="18">
        <v>66376</v>
      </c>
      <c r="C376" s="35">
        <v>97465.7</v>
      </c>
    </row>
    <row r="377" spans="1:3" ht="12.75" customHeight="1">
      <c r="A377" s="10" t="s">
        <v>98</v>
      </c>
      <c r="B377" s="18">
        <v>15300</v>
      </c>
      <c r="C377" s="35">
        <v>19312.5</v>
      </c>
    </row>
    <row r="378" spans="1:3" ht="12.75" customHeight="1">
      <c r="A378" s="10" t="s">
        <v>99</v>
      </c>
      <c r="B378" s="18">
        <v>5000</v>
      </c>
      <c r="C378" s="35">
        <v>5000</v>
      </c>
    </row>
    <row r="379" spans="1:3" ht="12.75" customHeight="1">
      <c r="A379" s="10" t="s">
        <v>164</v>
      </c>
      <c r="B379" s="18"/>
      <c r="C379" s="35">
        <v>500</v>
      </c>
    </row>
    <row r="380" spans="1:3" ht="12.75" customHeight="1">
      <c r="A380" s="10" t="s">
        <v>214</v>
      </c>
      <c r="B380" s="18">
        <v>7428</v>
      </c>
      <c r="C380" s="35">
        <v>0</v>
      </c>
    </row>
    <row r="381" spans="1:3" ht="12.75" customHeight="1">
      <c r="A381" s="12" t="s">
        <v>165</v>
      </c>
      <c r="B381" s="39"/>
      <c r="C381" s="39">
        <v>254</v>
      </c>
    </row>
    <row r="382" spans="1:3" ht="12.75" customHeight="1">
      <c r="A382" s="45" t="s">
        <v>82</v>
      </c>
      <c r="B382" s="63"/>
      <c r="C382" s="37"/>
    </row>
    <row r="383" spans="1:3" ht="19.5" customHeight="1" thickBot="1">
      <c r="A383" s="56" t="s">
        <v>46</v>
      </c>
      <c r="B383" s="57">
        <v>3983</v>
      </c>
      <c r="C383" s="57">
        <v>6390.1</v>
      </c>
    </row>
    <row r="384" spans="1:3" ht="21.75" customHeight="1" thickBot="1">
      <c r="A384" s="65" t="s">
        <v>28</v>
      </c>
      <c r="B384" s="41">
        <f>B79+B99+B115+B143+B165+B171+B180+B211+B241+B260+B278+B282+B321+B331+B343+B383</f>
        <v>3444784</v>
      </c>
      <c r="C384" s="41">
        <f>C79+C99+C115+C133+C143+C165+C171+C180+C211+C241+C260+C278+C282+C304+C321+C331+C343+C383</f>
        <v>8465398.200000001</v>
      </c>
    </row>
    <row r="385" spans="1:3" ht="15" customHeight="1" thickBot="1">
      <c r="A385" s="66" t="s">
        <v>238</v>
      </c>
      <c r="B385" s="64">
        <v>-3983</v>
      </c>
      <c r="C385" s="42">
        <v>-3895.5</v>
      </c>
    </row>
    <row r="386" spans="1:3" ht="21.75" customHeight="1" thickBot="1">
      <c r="A386" s="67" t="s">
        <v>83</v>
      </c>
      <c r="B386" s="50">
        <f>B384+B385</f>
        <v>3440801</v>
      </c>
      <c r="C386" s="50">
        <f>C384+C385</f>
        <v>8461502.700000001</v>
      </c>
    </row>
    <row r="387" spans="1:3" ht="12" customHeight="1">
      <c r="A387" s="68" t="s">
        <v>3</v>
      </c>
      <c r="B387" s="29"/>
      <c r="C387" s="29"/>
    </row>
    <row r="388" spans="1:3" ht="18" customHeight="1">
      <c r="A388" s="69" t="s">
        <v>44</v>
      </c>
      <c r="B388" s="43">
        <f>B80+B100+B116+B144+B166+B172+B181+B212+B242+B261+B283+B322+B332+B345+B383+B385+B278</f>
        <v>2676211</v>
      </c>
      <c r="C388" s="43">
        <f>C80+C100+C116+C134+C144+C166+C172+C181+C212+C242+C261+C283+C305+C322+C332+C345+C383+C385+C278</f>
        <v>6941684.8</v>
      </c>
    </row>
    <row r="389" spans="1:3" ht="18" customHeight="1" thickBot="1">
      <c r="A389" s="70" t="s">
        <v>45</v>
      </c>
      <c r="B389" s="44">
        <f>B124+B155+B176+B200+B235+B251+B272+B297+B327+B346</f>
        <v>764590</v>
      </c>
      <c r="C389" s="44">
        <f>C93+C124+C140+C155+C176+C200+C235+C251+C272+C297+C312+C327+C346</f>
        <v>1519817.9</v>
      </c>
    </row>
    <row r="390" spans="1:3" ht="24.75" customHeight="1" thickBot="1">
      <c r="A390" s="71" t="s">
        <v>47</v>
      </c>
      <c r="B390" s="58">
        <f>B77-B384-B385</f>
        <v>-300000</v>
      </c>
      <c r="C390" s="58">
        <f>C77-C384-C385</f>
        <v>-721332</v>
      </c>
    </row>
    <row r="391" spans="1:3" ht="24.75" customHeight="1">
      <c r="A391" s="72" t="s">
        <v>66</v>
      </c>
      <c r="B391" s="51"/>
      <c r="C391" s="51">
        <f>SUM(C393:C397)</f>
        <v>721332</v>
      </c>
    </row>
    <row r="392" spans="1:3" ht="10.5" customHeight="1">
      <c r="A392" s="73" t="s">
        <v>218</v>
      </c>
      <c r="B392" s="24"/>
      <c r="C392" s="24"/>
    </row>
    <row r="393" spans="1:3" ht="12.75" customHeight="1">
      <c r="A393" s="73" t="s">
        <v>126</v>
      </c>
      <c r="B393" s="40">
        <v>300000</v>
      </c>
      <c r="C393" s="40">
        <v>343329.1</v>
      </c>
    </row>
    <row r="394" spans="1:3" ht="12.75" customHeight="1">
      <c r="A394" s="73" t="s">
        <v>215</v>
      </c>
      <c r="B394" s="40"/>
      <c r="C394" s="40">
        <v>91886</v>
      </c>
    </row>
    <row r="395" spans="1:3" ht="12.75" customHeight="1">
      <c r="A395" s="73" t="s">
        <v>216</v>
      </c>
      <c r="B395" s="40"/>
      <c r="C395" s="40">
        <v>-26662.7</v>
      </c>
    </row>
    <row r="396" spans="1:3" ht="12.75" customHeight="1">
      <c r="A396" s="73" t="s">
        <v>217</v>
      </c>
      <c r="B396" s="40"/>
      <c r="C396" s="40">
        <v>2494.6</v>
      </c>
    </row>
    <row r="397" spans="1:3" ht="15" customHeight="1" thickBot="1">
      <c r="A397" s="74" t="s">
        <v>67</v>
      </c>
      <c r="B397" s="22"/>
      <c r="C397" s="25">
        <v>310285</v>
      </c>
    </row>
    <row r="398" spans="1:3" ht="15" customHeight="1">
      <c r="A398" s="14"/>
      <c r="B398" s="27"/>
      <c r="C398" s="26"/>
    </row>
    <row r="399" ht="15" customHeight="1">
      <c r="B399" s="15"/>
    </row>
    <row r="400" ht="15" customHeight="1">
      <c r="B400" s="15"/>
    </row>
    <row r="401" ht="15" customHeight="1">
      <c r="B401" s="15"/>
    </row>
    <row r="402" ht="15" customHeight="1">
      <c r="B402" s="15"/>
    </row>
    <row r="403" ht="15" customHeight="1">
      <c r="B403" s="15"/>
    </row>
    <row r="404" ht="15" customHeight="1">
      <c r="B404" s="15"/>
    </row>
    <row r="405" ht="15" customHeight="1">
      <c r="B405" s="15"/>
    </row>
    <row r="406" ht="15" customHeight="1">
      <c r="B406" s="15"/>
    </row>
    <row r="407" ht="15" customHeight="1">
      <c r="B407" s="15"/>
    </row>
    <row r="408" ht="15" customHeight="1">
      <c r="B408" s="15"/>
    </row>
    <row r="409" ht="15" customHeight="1">
      <c r="B409" s="15"/>
    </row>
    <row r="410" ht="15" customHeight="1">
      <c r="B410" s="15"/>
    </row>
    <row r="411" ht="15" customHeight="1">
      <c r="B411" s="15"/>
    </row>
    <row r="412" ht="15" customHeight="1">
      <c r="B412" s="15"/>
    </row>
    <row r="413" ht="15" customHeight="1">
      <c r="B413" s="15"/>
    </row>
    <row r="414" ht="15" customHeight="1">
      <c r="B414" s="15"/>
    </row>
    <row r="415" ht="15" customHeight="1">
      <c r="B415" s="15"/>
    </row>
    <row r="416" ht="15" customHeight="1">
      <c r="B416" s="15"/>
    </row>
    <row r="417" ht="15" customHeight="1">
      <c r="B417" s="15"/>
    </row>
    <row r="418" ht="15" customHeight="1">
      <c r="B418" s="15"/>
    </row>
    <row r="419" ht="15" customHeight="1">
      <c r="B419" s="15"/>
    </row>
    <row r="420" ht="15" customHeight="1">
      <c r="B420" s="15"/>
    </row>
    <row r="421" ht="15" customHeight="1">
      <c r="B421" s="15"/>
    </row>
    <row r="422" ht="15" customHeight="1">
      <c r="B422" s="15"/>
    </row>
    <row r="423" ht="15" customHeight="1">
      <c r="B423" s="15"/>
    </row>
    <row r="424" ht="15" customHeight="1">
      <c r="B424" s="15"/>
    </row>
    <row r="425" ht="15" customHeight="1">
      <c r="B425" s="15"/>
    </row>
    <row r="426" ht="15" customHeight="1">
      <c r="B426" s="15"/>
    </row>
    <row r="427" ht="15" customHeight="1">
      <c r="B427" s="15"/>
    </row>
    <row r="428" ht="15" customHeight="1">
      <c r="B428" s="15"/>
    </row>
    <row r="429" ht="15" customHeight="1">
      <c r="B429" s="15"/>
    </row>
    <row r="430" ht="15" customHeight="1">
      <c r="B430" s="15"/>
    </row>
    <row r="431" ht="15" customHeight="1">
      <c r="B431" s="15"/>
    </row>
    <row r="432" ht="15" customHeight="1">
      <c r="B432" s="15"/>
    </row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</sheetData>
  <mergeCells count="3">
    <mergeCell ref="A5:A6"/>
    <mergeCell ref="A2:C2"/>
    <mergeCell ref="A3:C3"/>
  </mergeCells>
  <printOptions horizontalCentered="1"/>
  <pageMargins left="0.7874015748031497" right="0.1968503937007874" top="0.7874015748031497" bottom="0.7874015748031497" header="0.7086614173228347" footer="0.5905511811023623"/>
  <pageSetup horizontalDpi="600" verticalDpi="600" orientation="portrait" paperSize="9" r:id="rId1"/>
  <headerFooter alignWithMargins="0">
    <oddFooter>&amp;CStránka &amp;P</oddFooter>
  </headerFooter>
  <rowBreaks count="6" manualBreakCount="6">
    <brk id="56" max="2" man="1"/>
    <brk id="110" max="2" man="1"/>
    <brk id="164" max="2" man="1"/>
    <brk id="210" max="255" man="1"/>
    <brk id="265" max="2" man="1"/>
    <brk id="32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2007-03-20T07:38:31Z</cp:lastPrinted>
  <dcterms:created xsi:type="dcterms:W3CDTF">1997-01-24T11:07:25Z</dcterms:created>
  <dcterms:modified xsi:type="dcterms:W3CDTF">2007-03-20T07:39:51Z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-690408156</vt:i4>
  </property>
  <property fmtid="{D5CDD505-2E9C-101B-9397-08002B2CF9AE}" pid="3" name="_EmailSubject">
    <vt:lpwstr/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-2118784169</vt:i4>
  </property>
</Properties>
</file>