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15zdravotnictví" sheetId="1" r:id="rId1"/>
  </sheets>
  <definedNames/>
  <calcPr fullCalcOnLoad="1"/>
</workbook>
</file>

<file path=xl/sharedStrings.xml><?xml version="1.0" encoding="utf-8"?>
<sst xmlns="http://schemas.openxmlformats.org/spreadsheetml/2006/main" count="158" uniqueCount="125">
  <si>
    <t>příloha 4 list 1-3</t>
  </si>
  <si>
    <t>Kapitola 50 - Fond rozvoje a reprodukce Královéhradeckého kraje rok 2008 - sumář -  III. návrh úprav</t>
  </si>
  <si>
    <t>Limit celkem od poč. roku:</t>
  </si>
  <si>
    <t>převod z r. 2007</t>
  </si>
  <si>
    <t>navýšení RK z 2.4.2008 a ZK 3.4.2008 - zůstatek z r. 2007 -vl.zdroje</t>
  </si>
  <si>
    <t>navýšení RK z 2.4.2008 a ZK 3.4.2008 - nevyčerpaný úvěr z r. 2007</t>
  </si>
  <si>
    <t>celkem limit FRR 2008</t>
  </si>
  <si>
    <t>Odvětví: zdravotnictví  ( kap. 15)</t>
  </si>
  <si>
    <t>Limit:</t>
  </si>
  <si>
    <t xml:space="preserve">schválený rozpočet </t>
  </si>
  <si>
    <t>Zastupitelstvo 13.12.2007-ZK/25/1616/2007</t>
  </si>
  <si>
    <t>I. změna</t>
  </si>
  <si>
    <t>Rada 30.1.2008</t>
  </si>
  <si>
    <t>III.změna</t>
  </si>
  <si>
    <t>Zastupitelstvo 14.2. - přesun z r. 2007</t>
  </si>
  <si>
    <t>celkem zůstatek k rozdělení</t>
  </si>
  <si>
    <t>v tis. Kč na 1 deset. místo</t>
  </si>
  <si>
    <t>Č. org.</t>
  </si>
  <si>
    <t>§</t>
  </si>
  <si>
    <t>Položka</t>
  </si>
  <si>
    <t>Číslo
akce</t>
  </si>
  <si>
    <t>Organizace
Název akce</t>
  </si>
  <si>
    <t xml:space="preserve">vlastní
pravomoc
20.2.2008
</t>
  </si>
  <si>
    <t>Oblastní nemocnice Náchod a.s.</t>
  </si>
  <si>
    <t xml:space="preserve"> ZD/05/443</t>
  </si>
  <si>
    <t>Výstavba generelu I. etapa</t>
  </si>
  <si>
    <t>ZD/07/425</t>
  </si>
  <si>
    <t>rek.oken a podl.krytin dět.odděl. nemoc.Náchod</t>
  </si>
  <si>
    <t>ZD/07/426</t>
  </si>
  <si>
    <t>rek.zpev.ploch Broumov</t>
  </si>
  <si>
    <t>ZD/07/457</t>
  </si>
  <si>
    <t>PD a nákl.stav.řízení -lékárna nem.Broumov</t>
  </si>
  <si>
    <t>kapitálové výdaje celkem - pol. 6121</t>
  </si>
  <si>
    <t xml:space="preserve">I.etapa realizace Generelu </t>
  </si>
  <si>
    <t>běžné výdaje odvětví celkem - DDHM</t>
  </si>
  <si>
    <t>ZD/08/401</t>
  </si>
  <si>
    <t>Komplexní vybavení ARO zdravotnickými prostředky</t>
  </si>
  <si>
    <t>ZD/05/443</t>
  </si>
  <si>
    <t>I. etapa realizace Generelu</t>
  </si>
  <si>
    <t>kapitálové výdaje celkem - pol. 6122</t>
  </si>
  <si>
    <t>ZD/08/402</t>
  </si>
  <si>
    <t>Rekonstr.soc. zařízení psychyatr.oddělení -Nové Město n/M</t>
  </si>
  <si>
    <t>ZD/07/422</t>
  </si>
  <si>
    <t>opr.krytiny a vod.řadu nad výměníkem</t>
  </si>
  <si>
    <t>ZD/07/456</t>
  </si>
  <si>
    <t>oprava koridoru ambulant.pavilonu</t>
  </si>
  <si>
    <t>ZD/07/435</t>
  </si>
  <si>
    <t>oprava střechy OKB, dokončení</t>
  </si>
  <si>
    <t>běžné výdaje odvětví celkem - opravy a udrž.</t>
  </si>
  <si>
    <t>Oblastní nemocnice Jičín a.s.</t>
  </si>
  <si>
    <t>ZD/05/459</t>
  </si>
  <si>
    <t>Rekonstrukce pavilonu interních oborů - dokončení</t>
  </si>
  <si>
    <t>ZD/08/404</t>
  </si>
  <si>
    <t>Vybavení pavilonu interních oborů</t>
  </si>
  <si>
    <t>ZD/08/403</t>
  </si>
  <si>
    <t>Izolace o zemní vlhkosti pavilonu radiodiagnostiky</t>
  </si>
  <si>
    <t>Oblastní nemocnice Trutnov a.s.</t>
  </si>
  <si>
    <t>ZD/08/405</t>
  </si>
  <si>
    <t>Konsolidované laboratoře, úhrada PD a dozoru</t>
  </si>
  <si>
    <t>Městská nemocnice a.s. Dvůr Králové n/L</t>
  </si>
  <si>
    <t>ZD/07/407</t>
  </si>
  <si>
    <t>Přestavba provozní budovy kuchyně vč.vybavení</t>
  </si>
  <si>
    <t>celkem běžné výdaje odvětví</t>
  </si>
  <si>
    <t xml:space="preserve">Dokončení rek.kuchyňského provozu a hosp. budovy </t>
  </si>
  <si>
    <t>ZD/07/441</t>
  </si>
  <si>
    <t>rek.zpevněn.ploch u hl.budovy</t>
  </si>
  <si>
    <t>celkem kapit.výdaje-pol.6122</t>
  </si>
  <si>
    <t>Zdravotnický holding KHK a.s.</t>
  </si>
  <si>
    <t>ZD/08/407</t>
  </si>
  <si>
    <t>Nákup zdravotnických prostředků a informační techniky</t>
  </si>
  <si>
    <t>ZD/07/401</t>
  </si>
  <si>
    <t>přístrojové vybavení JIP</t>
  </si>
  <si>
    <t>ZD/07/477</t>
  </si>
  <si>
    <t>zprac.jednot.databáze IS ARBES FEIS</t>
  </si>
  <si>
    <t>ZD/07/478</t>
  </si>
  <si>
    <t>mapovací studie HW</t>
  </si>
  <si>
    <t>ZD/07/482</t>
  </si>
  <si>
    <t>strategie datov.integrace pro sloučení odd.IT</t>
  </si>
  <si>
    <t>invest.dotace a.s. celkem - pol.6313</t>
  </si>
  <si>
    <t>Sdružení ozdravoven a lečeben okresu Trutnov</t>
  </si>
  <si>
    <t>rek.objektu čp.184 Hanzalka včetně zařízení</t>
  </si>
  <si>
    <t>ZD/07/445</t>
  </si>
  <si>
    <t>oprava parkoviště u Gerontocentra Hostinné</t>
  </si>
  <si>
    <t>ZD/07/466</t>
  </si>
  <si>
    <t>DO Pec pod S - rekonstrukce objektu Hanzalka, spoluúčast SR</t>
  </si>
  <si>
    <t>ZD/07/450</t>
  </si>
  <si>
    <t>moderniz 2.NP v DO Svatý Petr</t>
  </si>
  <si>
    <t>ZD/07/452</t>
  </si>
  <si>
    <t>sanace -terasa DO Svatý Petr</t>
  </si>
  <si>
    <t>Zdravotnická záchranná služba Královéhradeckého kraje</t>
  </si>
  <si>
    <t>ZD/08/406</t>
  </si>
  <si>
    <t>Reprodukce zdravotních prostředků</t>
  </si>
  <si>
    <t>celkem rozděleno</t>
  </si>
  <si>
    <t>kontrolní číslo</t>
  </si>
  <si>
    <t>nerozdělena rezerva v limitu odvětví</t>
  </si>
  <si>
    <t>nerozděleno</t>
  </si>
  <si>
    <t>navýšení nevyčerpané prostř. z roku 2007</t>
  </si>
  <si>
    <t>kapitálové výdaje - rezervy kapitálových výdajů</t>
  </si>
  <si>
    <t>Rozděleno:</t>
  </si>
  <si>
    <t>Rekapitulace:</t>
  </si>
  <si>
    <t>PS</t>
  </si>
  <si>
    <t>Úprava</t>
  </si>
  <si>
    <t>UR</t>
  </si>
  <si>
    <t>položka</t>
  </si>
  <si>
    <t xml:space="preserve">běžné výdaje - drobný hmotný dlouhodobý majetek - </t>
  </si>
  <si>
    <t>běžné výdaje - opravy a udržování</t>
  </si>
  <si>
    <t>kapitálové výdaje - pořízení dlouhodobého hmotného majetku (budovy,haly a stavby)</t>
  </si>
  <si>
    <t>kapitálové výdaje - pořízení dlouhodobého hmotného majetku (stroje,přístroje a zařízení)</t>
  </si>
  <si>
    <t>inv.dotace a.s.</t>
  </si>
  <si>
    <t>celkem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</si>
  <si>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</si>
  <si>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</si>
  <si>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r>
      <t xml:space="preserve">  3</t>
    </r>
    <r>
      <rPr>
        <b/>
        <i/>
        <sz val="10"/>
        <rFont val="Arial"/>
        <family val="2"/>
      </rPr>
      <t>. změna rozpočtu KHK</t>
    </r>
    <r>
      <rPr>
        <i/>
        <sz val="10"/>
        <rFont val="Arial"/>
        <family val="2"/>
      </rPr>
      <t xml:space="preserve"> - </t>
    </r>
  </si>
  <si>
    <r>
      <t xml:space="preserve">  4</t>
    </r>
    <r>
      <rPr>
        <b/>
        <i/>
        <sz val="10"/>
        <rFont val="Arial"/>
        <family val="2"/>
      </rPr>
      <t>. změna rozpočtu KHK</t>
    </r>
    <r>
      <rPr>
        <i/>
        <sz val="10"/>
        <rFont val="Arial"/>
        <family val="2"/>
      </rPr>
      <t xml:space="preserve"> - 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</si>
  <si>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</si>
  <si>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r>
      <t xml:space="preserve">Zdroj krytí </t>
    </r>
    <r>
      <rPr>
        <sz val="10"/>
        <rFont val="Arial"/>
        <family val="2"/>
      </rPr>
      <t>vlastní zdroje</t>
    </r>
  </si>
  <si>
    <r>
      <t xml:space="preserve">Počáteční stav </t>
    </r>
    <r>
      <rPr>
        <sz val="10"/>
        <rFont val="Arial"/>
        <family val="2"/>
      </rPr>
      <t>/ze schváleného rozpočtu/ Zastupitelstvo 13.12.2007-ZK/25/1616/07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</si>
  <si>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 30.1.2008
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</si>
  <si>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    14.2.2008
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</si>
  <si>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Zastupitelstva konané    14.2.2008
</t>
    </r>
    <r>
      <rPr>
        <b/>
        <sz val="10"/>
        <rFont val="Arial"/>
        <family val="2"/>
      </rPr>
      <t>přesun z r.2007</t>
    </r>
    <r>
      <rPr>
        <sz val="10"/>
        <rFont val="Arial"/>
        <family val="2"/>
      </rPr>
      <t xml:space="preserve">
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</si>
  <si>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RK z 2.4.2008
a ZK 3.4.2008
</t>
    </r>
    <r>
      <rPr>
        <b/>
        <sz val="10"/>
        <rFont val="Arial"/>
        <family val="2"/>
      </rPr>
      <t>přesun z r.2007</t>
    </r>
    <r>
      <rPr>
        <sz val="10"/>
        <rFont val="Arial"/>
        <family val="2"/>
      </rPr>
      <t xml:space="preserve">
v tis. Kč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</si>
  <si>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</si>
  <si>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  č.  Zastupitelstva konané    č.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</si>
  <si>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KHK  </t>
    </r>
  </si>
  <si>
    <t>příloha č. 4 tabulky odvětví zdravotnictví pro jednání Zastupitelstva KHK  3.4.2008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</si>
</sst>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_-* #,##0.0\ _K_č_-;\-* #,##0.0\ _K_č_-;_-* &quot;-&quot;??\ _K_č_-;_-@_-"/>
    <numFmt numFmtId="169" formatCode="0.000"/>
    <numFmt numFmtId="170" formatCode="#,##0.000\ &quot;Kč&quot;"/>
    <numFmt numFmtId="171" formatCode="[$-405]mmmm\ yy;@"/>
    <numFmt numFmtId="172" formatCode="0\2"/>
    <numFmt numFmtId="173" formatCode="0.00000"/>
    <numFmt numFmtId="174" formatCode="0.0000"/>
    <numFmt numFmtId="175" formatCode="0.000000"/>
    <numFmt numFmtId="176" formatCode="_-* #,##0\ _K_č_-;\-* #,##0\ _K_č_-;_-* &quot;-&quot;??\ _K_č_-;_-@_-"/>
    <numFmt numFmtId="177" formatCode="#,##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_-* #,##0.0\ _K_č_-;\-* #,##0.0\ _K_č_-;_-* &quot;-&quot;\ _K_č_-;_-@_-"/>
    <numFmt numFmtId="183" formatCode="_-* #,##0.0\ _K_č_-;\-* #,##0.0\ _K_č_-;_-* &quot;-&quot;?\ _K_č_-;_-@_-"/>
    <numFmt numFmtId="184" formatCode="_-* #,##0.00\ _K_č_-;\-* #,##0.00\ _K_č_-;_-* &quot;-&quot;\ _K_č_-;_-@_-"/>
    <numFmt numFmtId="185" formatCode="_-* #,##0\ _K_č_-;\-* #,##0\ _K_č_-;_-* &quot;-&quot;?\ _K_č_-;_-@_-"/>
    <numFmt numFmtId="186" formatCode="#,##0.0_ ;\-#,##0.0\ "/>
    <numFmt numFmtId="187" formatCode="0.0E+00"/>
    <numFmt numFmtId="188" formatCode="_-* #,##0.000\ _K_č_-;\-* #,##0.000\ _K_č_-;_-* &quot;-&quot;??\ _K_č_-;_-@_-"/>
    <numFmt numFmtId="189" formatCode="[$-405]d\.\ mmmm\ yyyy"/>
    <numFmt numFmtId="190" formatCode="#,##0\ &quot;Kč&quot;"/>
    <numFmt numFmtId="191" formatCode="[$-F800]dddd\,\ mmmm\ dd\,\ yyyy"/>
    <numFmt numFmtId="192" formatCode="[$-405]mmm\-yy;@"/>
    <numFmt numFmtId="193" formatCode="#,##0.00\ &quot;Kč&quot;"/>
    <numFmt numFmtId="19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12"/>
      <color indexed="48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9"/>
      <color indexed="48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i/>
      <sz val="10"/>
      <color indexed="48"/>
      <name val="Arial"/>
      <family val="2"/>
    </font>
    <font>
      <sz val="9"/>
      <color indexed="14"/>
      <name val="Arial"/>
      <family val="2"/>
    </font>
    <font>
      <b/>
      <sz val="8"/>
      <color indexed="4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8" applyAlignment="0">
      <protection/>
    </xf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10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64" fontId="25" fillId="0" borderId="13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164" fontId="27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164" fontId="27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4" fontId="27" fillId="0" borderId="21" xfId="0" applyNumberFormat="1" applyFont="1" applyBorder="1" applyAlignment="1">
      <alignment horizontal="right"/>
    </xf>
    <xf numFmtId="0" fontId="23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164" fontId="25" fillId="0" borderId="24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164" fontId="28" fillId="0" borderId="0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left"/>
    </xf>
    <xf numFmtId="0" fontId="24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164" fontId="29" fillId="0" borderId="16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164" fontId="29" fillId="0" borderId="19" xfId="0" applyNumberFormat="1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164" fontId="29" fillId="0" borderId="30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20" fillId="0" borderId="0" xfId="0" applyFont="1" applyAlignment="1">
      <alignment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164" fontId="23" fillId="0" borderId="33" xfId="0" applyNumberFormat="1" applyFont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wrapText="1"/>
    </xf>
    <xf numFmtId="0" fontId="23" fillId="24" borderId="34" xfId="0" applyFont="1" applyFill="1" applyBorder="1" applyAlignment="1">
      <alignment horizontal="center" wrapText="1"/>
    </xf>
    <xf numFmtId="164" fontId="23" fillId="0" borderId="35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/>
    </xf>
    <xf numFmtId="4" fontId="20" fillId="0" borderId="39" xfId="0" applyNumberFormat="1" applyFont="1" applyBorder="1" applyAlignment="1">
      <alignment/>
    </xf>
    <xf numFmtId="4" fontId="32" fillId="0" borderId="39" xfId="0" applyNumberFormat="1" applyFont="1" applyBorder="1" applyAlignment="1">
      <alignment/>
    </xf>
    <xf numFmtId="164" fontId="33" fillId="0" borderId="38" xfId="0" applyNumberFormat="1" applyFont="1" applyBorder="1" applyAlignment="1">
      <alignment horizontal="right"/>
    </xf>
    <xf numFmtId="164" fontId="34" fillId="24" borderId="36" xfId="0" applyNumberFormat="1" applyFont="1" applyFill="1" applyBorder="1" applyAlignment="1">
      <alignment horizontal="right"/>
    </xf>
    <xf numFmtId="164" fontId="34" fillId="24" borderId="14" xfId="0" applyNumberFormat="1" applyFont="1" applyFill="1" applyBorder="1" applyAlignment="1">
      <alignment horizontal="right"/>
    </xf>
    <xf numFmtId="164" fontId="34" fillId="24" borderId="37" xfId="0" applyNumberFormat="1" applyFont="1" applyFill="1" applyBorder="1" applyAlignment="1">
      <alignment horizontal="right"/>
    </xf>
    <xf numFmtId="164" fontId="34" fillId="24" borderId="40" xfId="0" applyNumberFormat="1" applyFont="1" applyFill="1" applyBorder="1" applyAlignment="1">
      <alignment horizontal="right"/>
    </xf>
    <xf numFmtId="164" fontId="34" fillId="0" borderId="41" xfId="0" applyNumberFormat="1" applyFont="1" applyBorder="1" applyAlignment="1">
      <alignment horizontal="right"/>
    </xf>
    <xf numFmtId="4" fontId="20" fillId="24" borderId="39" xfId="0" applyNumberFormat="1" applyFont="1" applyFill="1" applyBorder="1" applyAlignment="1">
      <alignment horizontal="right"/>
    </xf>
    <xf numFmtId="4" fontId="20" fillId="0" borderId="42" xfId="0" applyNumberFormat="1" applyFont="1" applyBorder="1" applyAlignment="1">
      <alignment horizontal="right"/>
    </xf>
    <xf numFmtId="4" fontId="0" fillId="24" borderId="43" xfId="0" applyNumberFormat="1" applyFont="1" applyFill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164" fontId="0" fillId="24" borderId="39" xfId="0" applyNumberForma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0" fontId="23" fillId="0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30" fillId="0" borderId="4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4" fontId="20" fillId="0" borderId="46" xfId="0" applyNumberFormat="1" applyFont="1" applyFill="1" applyBorder="1" applyAlignment="1">
      <alignment/>
    </xf>
    <xf numFmtId="4" fontId="32" fillId="0" borderId="46" xfId="0" applyNumberFormat="1" applyFont="1" applyFill="1" applyBorder="1" applyAlignment="1">
      <alignment/>
    </xf>
    <xf numFmtId="164" fontId="32" fillId="0" borderId="47" xfId="0" applyNumberFormat="1" applyFont="1" applyFill="1" applyBorder="1" applyAlignment="1">
      <alignment horizontal="right"/>
    </xf>
    <xf numFmtId="164" fontId="0" fillId="24" borderId="45" xfId="0" applyNumberFormat="1" applyFont="1" applyFill="1" applyBorder="1" applyAlignment="1">
      <alignment horizontal="right"/>
    </xf>
    <xf numFmtId="164" fontId="0" fillId="24" borderId="0" xfId="0" applyNumberFormat="1" applyFont="1" applyFill="1" applyBorder="1" applyAlignment="1">
      <alignment horizontal="right"/>
    </xf>
    <xf numFmtId="164" fontId="0" fillId="24" borderId="46" xfId="0" applyNumberFormat="1" applyFont="1" applyFill="1" applyBorder="1" applyAlignment="1">
      <alignment horizontal="right"/>
    </xf>
    <xf numFmtId="164" fontId="0" fillId="24" borderId="8" xfId="0" applyNumberFormat="1" applyFont="1" applyFill="1" applyBorder="1" applyAlignment="1">
      <alignment horizontal="right"/>
    </xf>
    <xf numFmtId="164" fontId="0" fillId="24" borderId="48" xfId="0" applyNumberFormat="1" applyFont="1" applyFill="1" applyBorder="1" applyAlignment="1">
      <alignment horizontal="right"/>
    </xf>
    <xf numFmtId="164" fontId="0" fillId="0" borderId="26" xfId="0" applyNumberFormat="1" applyFont="1" applyBorder="1" applyAlignment="1">
      <alignment horizontal="right"/>
    </xf>
    <xf numFmtId="164" fontId="20" fillId="24" borderId="49" xfId="0" applyNumberFormat="1" applyFont="1" applyFill="1" applyBorder="1" applyAlignment="1">
      <alignment horizontal="right"/>
    </xf>
    <xf numFmtId="164" fontId="20" fillId="0" borderId="50" xfId="0" applyNumberFormat="1" applyFont="1" applyBorder="1" applyAlignment="1">
      <alignment horizontal="right"/>
    </xf>
    <xf numFmtId="164" fontId="0" fillId="24" borderId="49" xfId="0" applyNumberFormat="1" applyFont="1" applyFill="1" applyBorder="1" applyAlignment="1">
      <alignment horizontal="right"/>
    </xf>
    <xf numFmtId="164" fontId="0" fillId="0" borderId="51" xfId="0" applyNumberFormat="1" applyFont="1" applyBorder="1" applyAlignment="1">
      <alignment horizontal="right"/>
    </xf>
    <xf numFmtId="164" fontId="0" fillId="24" borderId="49" xfId="0" applyNumberFormat="1" applyFill="1" applyBorder="1" applyAlignment="1">
      <alignment horizontal="right"/>
    </xf>
    <xf numFmtId="164" fontId="0" fillId="0" borderId="52" xfId="0" applyNumberFormat="1" applyBorder="1" applyAlignment="1">
      <alignment horizontal="right"/>
    </xf>
    <xf numFmtId="0" fontId="23" fillId="0" borderId="53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8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wrapText="1"/>
    </xf>
    <xf numFmtId="4" fontId="20" fillId="0" borderId="8" xfId="0" applyNumberFormat="1" applyFont="1" applyFill="1" applyBorder="1" applyAlignment="1">
      <alignment/>
    </xf>
    <xf numFmtId="4" fontId="32" fillId="0" borderId="8" xfId="0" applyNumberFormat="1" applyFont="1" applyFill="1" applyBorder="1" applyAlignment="1">
      <alignment/>
    </xf>
    <xf numFmtId="164" fontId="32" fillId="0" borderId="54" xfId="0" applyNumberFormat="1" applyFont="1" applyFill="1" applyBorder="1" applyAlignment="1">
      <alignment horizontal="right"/>
    </xf>
    <xf numFmtId="164" fontId="0" fillId="24" borderId="53" xfId="0" applyNumberFormat="1" applyFont="1" applyFill="1" applyBorder="1" applyAlignment="1">
      <alignment horizontal="right"/>
    </xf>
    <xf numFmtId="164" fontId="0" fillId="24" borderId="18" xfId="0" applyNumberFormat="1" applyFont="1" applyFill="1" applyBorder="1" applyAlignment="1">
      <alignment horizontal="right"/>
    </xf>
    <xf numFmtId="164" fontId="20" fillId="24" borderId="48" xfId="0" applyNumberFormat="1" applyFont="1" applyFill="1" applyBorder="1" applyAlignment="1">
      <alignment horizontal="right"/>
    </xf>
    <xf numFmtId="164" fontId="20" fillId="0" borderId="55" xfId="0" applyNumberFormat="1" applyFont="1" applyBorder="1" applyAlignment="1">
      <alignment horizontal="right"/>
    </xf>
    <xf numFmtId="164" fontId="0" fillId="0" borderId="56" xfId="0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 wrapText="1"/>
    </xf>
    <xf numFmtId="164" fontId="20" fillId="0" borderId="0" xfId="0" applyNumberFormat="1" applyFont="1" applyAlignment="1">
      <alignment/>
    </xf>
    <xf numFmtId="0" fontId="23" fillId="0" borderId="8" xfId="0" applyFont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4" fontId="26" fillId="0" borderId="8" xfId="0" applyNumberFormat="1" applyFont="1" applyFill="1" applyBorder="1" applyAlignment="1">
      <alignment/>
    </xf>
    <xf numFmtId="4" fontId="35" fillId="0" borderId="8" xfId="0" applyNumberFormat="1" applyFont="1" applyFill="1" applyBorder="1" applyAlignment="1">
      <alignment/>
    </xf>
    <xf numFmtId="164" fontId="35" fillId="7" borderId="54" xfId="0" applyNumberFormat="1" applyFont="1" applyFill="1" applyBorder="1" applyAlignment="1">
      <alignment horizontal="right"/>
    </xf>
    <xf numFmtId="164" fontId="24" fillId="15" borderId="53" xfId="0" applyNumberFormat="1" applyFont="1" applyFill="1" applyBorder="1" applyAlignment="1">
      <alignment horizontal="right"/>
    </xf>
    <xf numFmtId="164" fontId="24" fillId="15" borderId="8" xfId="0" applyNumberFormat="1" applyFont="1" applyFill="1" applyBorder="1" applyAlignment="1">
      <alignment horizontal="right"/>
    </xf>
    <xf numFmtId="164" fontId="24" fillId="15" borderId="48" xfId="0" applyNumberFormat="1" applyFont="1" applyFill="1" applyBorder="1" applyAlignment="1">
      <alignment horizontal="right"/>
    </xf>
    <xf numFmtId="164" fontId="24" fillId="15" borderId="26" xfId="0" applyNumberFormat="1" applyFont="1" applyFill="1" applyBorder="1" applyAlignment="1">
      <alignment horizontal="right"/>
    </xf>
    <xf numFmtId="0" fontId="0" fillId="0" borderId="57" xfId="0" applyFont="1" applyFill="1" applyBorder="1" applyAlignment="1">
      <alignment horizontal="center"/>
    </xf>
    <xf numFmtId="164" fontId="30" fillId="0" borderId="8" xfId="0" applyNumberFormat="1" applyFont="1" applyFill="1" applyBorder="1" applyAlignment="1">
      <alignment horizontal="left" vertical="center"/>
    </xf>
    <xf numFmtId="4" fontId="35" fillId="0" borderId="54" xfId="0" applyNumberFormat="1" applyFont="1" applyFill="1" applyBorder="1" applyAlignment="1">
      <alignment/>
    </xf>
    <xf numFmtId="164" fontId="35" fillId="8" borderId="54" xfId="0" applyNumberFormat="1" applyFont="1" applyFill="1" applyBorder="1" applyAlignment="1">
      <alignment horizontal="right"/>
    </xf>
    <xf numFmtId="164" fontId="24" fillId="8" borderId="45" xfId="0" applyNumberFormat="1" applyFont="1" applyFill="1" applyBorder="1" applyAlignment="1">
      <alignment horizontal="right"/>
    </xf>
    <xf numFmtId="164" fontId="24" fillId="8" borderId="0" xfId="0" applyNumberFormat="1" applyFont="1" applyFill="1" applyBorder="1" applyAlignment="1">
      <alignment horizontal="right"/>
    </xf>
    <xf numFmtId="164" fontId="24" fillId="8" borderId="46" xfId="0" applyNumberFormat="1" applyFont="1" applyFill="1" applyBorder="1" applyAlignment="1">
      <alignment horizontal="right"/>
    </xf>
    <xf numFmtId="164" fontId="24" fillId="8" borderId="49" xfId="0" applyNumberFormat="1" applyFont="1" applyFill="1" applyBorder="1" applyAlignment="1">
      <alignment horizontal="right"/>
    </xf>
    <xf numFmtId="164" fontId="24" fillId="8" borderId="26" xfId="0" applyNumberFormat="1" applyFont="1" applyFill="1" applyBorder="1" applyAlignment="1">
      <alignment horizontal="right"/>
    </xf>
    <xf numFmtId="0" fontId="23" fillId="0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64" fontId="0" fillId="0" borderId="59" xfId="0" applyNumberFormat="1" applyFont="1" applyFill="1" applyBorder="1" applyAlignment="1">
      <alignment horizontal="left" vertical="center"/>
    </xf>
    <xf numFmtId="0" fontId="0" fillId="0" borderId="60" xfId="0" applyFont="1" applyFill="1" applyBorder="1" applyAlignment="1">
      <alignment wrapText="1"/>
    </xf>
    <xf numFmtId="4" fontId="20" fillId="0" borderId="59" xfId="0" applyNumberFormat="1" applyFont="1" applyFill="1" applyBorder="1" applyAlignment="1">
      <alignment/>
    </xf>
    <xf numFmtId="4" fontId="32" fillId="0" borderId="59" xfId="0" applyNumberFormat="1" applyFont="1" applyFill="1" applyBorder="1" applyAlignment="1">
      <alignment/>
    </xf>
    <xf numFmtId="164" fontId="35" fillId="25" borderId="54" xfId="0" applyNumberFormat="1" applyFont="1" applyFill="1" applyBorder="1" applyAlignment="1">
      <alignment horizontal="right"/>
    </xf>
    <xf numFmtId="164" fontId="24" fillId="25" borderId="53" xfId="0" applyNumberFormat="1" applyFont="1" applyFill="1" applyBorder="1" applyAlignment="1">
      <alignment horizontal="right"/>
    </xf>
    <xf numFmtId="164" fontId="24" fillId="25" borderId="18" xfId="0" applyNumberFormat="1" applyFont="1" applyFill="1" applyBorder="1" applyAlignment="1">
      <alignment horizontal="right"/>
    </xf>
    <xf numFmtId="164" fontId="24" fillId="25" borderId="8" xfId="0" applyNumberFormat="1" applyFont="1" applyFill="1" applyBorder="1" applyAlignment="1">
      <alignment horizontal="right"/>
    </xf>
    <xf numFmtId="164" fontId="24" fillId="25" borderId="48" xfId="0" applyNumberFormat="1" applyFont="1" applyFill="1" applyBorder="1" applyAlignment="1">
      <alignment horizontal="right"/>
    </xf>
    <xf numFmtId="164" fontId="24" fillId="25" borderId="26" xfId="0" applyNumberFormat="1" applyFont="1" applyFill="1" applyBorder="1" applyAlignment="1">
      <alignment horizontal="right"/>
    </xf>
    <xf numFmtId="4" fontId="32" fillId="0" borderId="57" xfId="0" applyNumberFormat="1" applyFont="1" applyFill="1" applyBorder="1" applyAlignment="1">
      <alignment/>
    </xf>
    <xf numFmtId="164" fontId="32" fillId="0" borderId="61" xfId="0" applyNumberFormat="1" applyFont="1" applyFill="1" applyBorder="1" applyAlignment="1">
      <alignment horizontal="right"/>
    </xf>
    <xf numFmtId="0" fontId="0" fillId="0" borderId="8" xfId="0" applyFont="1" applyBorder="1" applyAlignment="1">
      <alignment wrapText="1"/>
    </xf>
    <xf numFmtId="4" fontId="20" fillId="0" borderId="57" xfId="0" applyNumberFormat="1" applyFont="1" applyFill="1" applyBorder="1" applyAlignment="1">
      <alignment/>
    </xf>
    <xf numFmtId="164" fontId="0" fillId="24" borderId="62" xfId="0" applyNumberFormat="1" applyFont="1" applyFill="1" applyBorder="1" applyAlignment="1">
      <alignment horizontal="right"/>
    </xf>
    <xf numFmtId="164" fontId="0" fillId="24" borderId="28" xfId="0" applyNumberFormat="1" applyFont="1" applyFill="1" applyBorder="1" applyAlignment="1">
      <alignment horizontal="right"/>
    </xf>
    <xf numFmtId="164" fontId="0" fillId="24" borderId="57" xfId="0" applyNumberFormat="1" applyFont="1" applyFill="1" applyBorder="1" applyAlignment="1">
      <alignment horizontal="right"/>
    </xf>
    <xf numFmtId="164" fontId="0" fillId="24" borderId="63" xfId="0" applyNumberFormat="1" applyFont="1" applyFill="1" applyBorder="1" applyAlignment="1">
      <alignment horizontal="right"/>
    </xf>
    <xf numFmtId="164" fontId="20" fillId="24" borderId="63" xfId="0" applyNumberFormat="1" applyFont="1" applyFill="1" applyBorder="1" applyAlignment="1">
      <alignment horizontal="right"/>
    </xf>
    <xf numFmtId="164" fontId="20" fillId="0" borderId="64" xfId="0" applyNumberFormat="1" applyFont="1" applyBorder="1" applyAlignment="1">
      <alignment horizontal="right"/>
    </xf>
    <xf numFmtId="0" fontId="23" fillId="0" borderId="62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left"/>
    </xf>
    <xf numFmtId="164" fontId="0" fillId="0" borderId="65" xfId="0" applyNumberFormat="1" applyFont="1" applyBorder="1" applyAlignment="1">
      <alignment horizontal="right"/>
    </xf>
    <xf numFmtId="164" fontId="0" fillId="24" borderId="63" xfId="0" applyNumberFormat="1" applyFill="1" applyBorder="1" applyAlignment="1">
      <alignment horizontal="right"/>
    </xf>
    <xf numFmtId="0" fontId="23" fillId="0" borderId="57" xfId="0" applyFont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left"/>
    </xf>
    <xf numFmtId="4" fontId="26" fillId="0" borderId="57" xfId="0" applyNumberFormat="1" applyFont="1" applyFill="1" applyBorder="1" applyAlignment="1">
      <alignment/>
    </xf>
    <xf numFmtId="4" fontId="35" fillId="0" borderId="57" xfId="0" applyNumberFormat="1" applyFont="1" applyFill="1" applyBorder="1" applyAlignment="1">
      <alignment/>
    </xf>
    <xf numFmtId="164" fontId="35" fillId="26" borderId="61" xfId="0" applyNumberFormat="1" applyFont="1" applyFill="1" applyBorder="1" applyAlignment="1">
      <alignment horizontal="right"/>
    </xf>
    <xf numFmtId="164" fontId="24" fillId="26" borderId="62" xfId="0" applyNumberFormat="1" applyFont="1" applyFill="1" applyBorder="1" applyAlignment="1">
      <alignment horizontal="right"/>
    </xf>
    <xf numFmtId="164" fontId="24" fillId="26" borderId="28" xfId="0" applyNumberFormat="1" applyFont="1" applyFill="1" applyBorder="1" applyAlignment="1">
      <alignment horizontal="right"/>
    </xf>
    <xf numFmtId="164" fontId="24" fillId="26" borderId="57" xfId="0" applyNumberFormat="1" applyFont="1" applyFill="1" applyBorder="1" applyAlignment="1">
      <alignment horizontal="right"/>
    </xf>
    <xf numFmtId="164" fontId="24" fillId="26" borderId="63" xfId="0" applyNumberFormat="1" applyFont="1" applyFill="1" applyBorder="1" applyAlignment="1">
      <alignment horizontal="right"/>
    </xf>
    <xf numFmtId="164" fontId="24" fillId="26" borderId="26" xfId="0" applyNumberFormat="1" applyFont="1" applyFill="1" applyBorder="1" applyAlignment="1">
      <alignment horizontal="right"/>
    </xf>
    <xf numFmtId="164" fontId="20" fillId="24" borderId="66" xfId="0" applyNumberFormat="1" applyFont="1" applyFill="1" applyBorder="1" applyAlignment="1">
      <alignment horizontal="right"/>
    </xf>
    <xf numFmtId="164" fontId="20" fillId="0" borderId="67" xfId="0" applyNumberFormat="1" applyFont="1" applyBorder="1" applyAlignment="1">
      <alignment horizontal="right"/>
    </xf>
    <xf numFmtId="164" fontId="0" fillId="24" borderId="66" xfId="0" applyNumberFormat="1" applyFont="1" applyFill="1" applyBorder="1" applyAlignment="1">
      <alignment horizontal="right"/>
    </xf>
    <xf numFmtId="164" fontId="0" fillId="0" borderId="68" xfId="0" applyNumberFormat="1" applyFont="1" applyBorder="1" applyAlignment="1">
      <alignment horizontal="right"/>
    </xf>
    <xf numFmtId="164" fontId="0" fillId="24" borderId="66" xfId="0" applyNumberFormat="1" applyFill="1" applyBorder="1" applyAlignment="1">
      <alignment horizontal="right"/>
    </xf>
    <xf numFmtId="0" fontId="23" fillId="0" borderId="69" xfId="0" applyFont="1" applyFill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23" fillId="0" borderId="70" xfId="0" applyFont="1" applyFill="1" applyBorder="1" applyAlignment="1">
      <alignment horizontal="center"/>
    </xf>
    <xf numFmtId="0" fontId="23" fillId="0" borderId="70" xfId="0" applyFont="1" applyFill="1" applyBorder="1" applyAlignment="1">
      <alignment horizontal="left"/>
    </xf>
    <xf numFmtId="0" fontId="26" fillId="0" borderId="71" xfId="0" applyFont="1" applyFill="1" applyBorder="1" applyAlignment="1">
      <alignment horizontal="left"/>
    </xf>
    <xf numFmtId="4" fontId="20" fillId="0" borderId="66" xfId="0" applyNumberFormat="1" applyFont="1" applyFill="1" applyBorder="1" applyAlignment="1">
      <alignment/>
    </xf>
    <xf numFmtId="4" fontId="32" fillId="0" borderId="66" xfId="0" applyNumberFormat="1" applyFont="1" applyFill="1" applyBorder="1" applyAlignment="1">
      <alignment/>
    </xf>
    <xf numFmtId="164" fontId="35" fillId="0" borderId="72" xfId="0" applyNumberFormat="1" applyFont="1" applyFill="1" applyBorder="1" applyAlignment="1">
      <alignment horizontal="right"/>
    </xf>
    <xf numFmtId="164" fontId="0" fillId="24" borderId="69" xfId="0" applyNumberFormat="1" applyFont="1" applyFill="1" applyBorder="1" applyAlignment="1">
      <alignment horizontal="right"/>
    </xf>
    <xf numFmtId="164" fontId="0" fillId="24" borderId="23" xfId="0" applyNumberFormat="1" applyFont="1" applyFill="1" applyBorder="1" applyAlignment="1">
      <alignment horizontal="right"/>
    </xf>
    <xf numFmtId="164" fontId="0" fillId="24" borderId="70" xfId="0" applyNumberFormat="1" applyFont="1" applyFill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0" fontId="23" fillId="0" borderId="36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left"/>
    </xf>
    <xf numFmtId="4" fontId="20" fillId="0" borderId="39" xfId="0" applyNumberFormat="1" applyFont="1" applyFill="1" applyBorder="1" applyAlignment="1">
      <alignment/>
    </xf>
    <xf numFmtId="4" fontId="32" fillId="0" borderId="39" xfId="0" applyNumberFormat="1" applyFont="1" applyFill="1" applyBorder="1" applyAlignment="1">
      <alignment/>
    </xf>
    <xf numFmtId="164" fontId="33" fillId="0" borderId="37" xfId="0" applyNumberFormat="1" applyFont="1" applyFill="1" applyBorder="1" applyAlignment="1">
      <alignment horizontal="right"/>
    </xf>
    <xf numFmtId="164" fontId="34" fillId="24" borderId="15" xfId="0" applyNumberFormat="1" applyFont="1" applyFill="1" applyBorder="1" applyAlignment="1">
      <alignment horizontal="right"/>
    </xf>
    <xf numFmtId="164" fontId="34" fillId="24" borderId="39" xfId="0" applyNumberFormat="1" applyFont="1" applyFill="1" applyBorder="1" applyAlignment="1">
      <alignment horizontal="right"/>
    </xf>
    <xf numFmtId="164" fontId="34" fillId="0" borderId="25" xfId="0" applyNumberFormat="1" applyFont="1" applyBorder="1" applyAlignment="1">
      <alignment horizontal="right"/>
    </xf>
    <xf numFmtId="0" fontId="3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64" fontId="32" fillId="0" borderId="8" xfId="0" applyNumberFormat="1" applyFont="1" applyFill="1" applyBorder="1" applyAlignment="1">
      <alignment horizontal="right"/>
    </xf>
    <xf numFmtId="164" fontId="0" fillId="0" borderId="73" xfId="0" applyNumberFormat="1" applyFont="1" applyBorder="1" applyAlignment="1">
      <alignment horizontal="right"/>
    </xf>
    <xf numFmtId="164" fontId="0" fillId="24" borderId="48" xfId="0" applyNumberFormat="1" applyFill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35" fillId="15" borderId="8" xfId="0" applyNumberFormat="1" applyFont="1" applyFill="1" applyBorder="1" applyAlignment="1">
      <alignment horizontal="right"/>
    </xf>
    <xf numFmtId="164" fontId="24" fillId="15" borderId="18" xfId="0" applyNumberFormat="1" applyFont="1" applyFill="1" applyBorder="1" applyAlignment="1">
      <alignment horizontal="right"/>
    </xf>
    <xf numFmtId="4" fontId="32" fillId="0" borderId="54" xfId="0" applyNumberFormat="1" applyFont="1" applyFill="1" applyBorder="1" applyAlignment="1">
      <alignment/>
    </xf>
    <xf numFmtId="164" fontId="32" fillId="0" borderId="55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left"/>
    </xf>
    <xf numFmtId="164" fontId="32" fillId="0" borderId="46" xfId="0" applyNumberFormat="1" applyFont="1" applyFill="1" applyBorder="1" applyAlignment="1">
      <alignment horizontal="right"/>
    </xf>
    <xf numFmtId="164" fontId="35" fillId="25" borderId="8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left"/>
    </xf>
    <xf numFmtId="164" fontId="32" fillId="0" borderId="57" xfId="0" applyNumberFormat="1" applyFont="1" applyFill="1" applyBorder="1" applyAlignment="1">
      <alignment horizontal="right"/>
    </xf>
    <xf numFmtId="4" fontId="20" fillId="0" borderId="70" xfId="0" applyNumberFormat="1" applyFont="1" applyFill="1" applyBorder="1" applyAlignment="1">
      <alignment/>
    </xf>
    <xf numFmtId="4" fontId="35" fillId="0" borderId="70" xfId="0" applyNumberFormat="1" applyFont="1" applyFill="1" applyBorder="1" applyAlignment="1">
      <alignment/>
    </xf>
    <xf numFmtId="164" fontId="35" fillId="26" borderId="70" xfId="0" applyNumberFormat="1" applyFont="1" applyFill="1" applyBorder="1" applyAlignment="1">
      <alignment horizontal="right"/>
    </xf>
    <xf numFmtId="0" fontId="23" fillId="0" borderId="74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left"/>
    </xf>
    <xf numFmtId="4" fontId="32" fillId="0" borderId="70" xfId="0" applyNumberFormat="1" applyFont="1" applyFill="1" applyBorder="1" applyAlignment="1">
      <alignment/>
    </xf>
    <xf numFmtId="164" fontId="35" fillId="0" borderId="70" xfId="0" applyNumberFormat="1" applyFont="1" applyFill="1" applyBorder="1" applyAlignment="1">
      <alignment horizontal="right"/>
    </xf>
    <xf numFmtId="0" fontId="23" fillId="0" borderId="59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left"/>
    </xf>
    <xf numFmtId="4" fontId="26" fillId="0" borderId="43" xfId="0" applyNumberFormat="1" applyFont="1" applyFill="1" applyBorder="1" applyAlignment="1">
      <alignment/>
    </xf>
    <xf numFmtId="4" fontId="35" fillId="0" borderId="43" xfId="0" applyNumberFormat="1" applyFont="1" applyFill="1" applyBorder="1" applyAlignment="1">
      <alignment/>
    </xf>
    <xf numFmtId="164" fontId="36" fillId="0" borderId="59" xfId="0" applyNumberFormat="1" applyFont="1" applyFill="1" applyBorder="1" applyAlignment="1">
      <alignment horizontal="right"/>
    </xf>
    <xf numFmtId="164" fontId="34" fillId="24" borderId="58" xfId="0" applyNumberFormat="1" applyFont="1" applyFill="1" applyBorder="1" applyAlignment="1">
      <alignment horizontal="right"/>
    </xf>
    <xf numFmtId="164" fontId="34" fillId="24" borderId="60" xfId="0" applyNumberFormat="1" applyFont="1" applyFill="1" applyBorder="1" applyAlignment="1">
      <alignment horizontal="right"/>
    </xf>
    <xf numFmtId="164" fontId="34" fillId="24" borderId="59" xfId="0" applyNumberFormat="1" applyFont="1" applyFill="1" applyBorder="1" applyAlignment="1">
      <alignment horizontal="right"/>
    </xf>
    <xf numFmtId="164" fontId="34" fillId="24" borderId="43" xfId="0" applyNumberFormat="1" applyFont="1" applyFill="1" applyBorder="1" applyAlignment="1">
      <alignment horizontal="right"/>
    </xf>
    <xf numFmtId="164" fontId="34" fillId="0" borderId="75" xfId="0" applyNumberFormat="1" applyFont="1" applyBorder="1" applyAlignment="1">
      <alignment horizontal="right"/>
    </xf>
    <xf numFmtId="164" fontId="20" fillId="24" borderId="43" xfId="0" applyNumberFormat="1" applyFont="1" applyFill="1" applyBorder="1" applyAlignment="1">
      <alignment horizontal="right"/>
    </xf>
    <xf numFmtId="164" fontId="20" fillId="0" borderId="76" xfId="0" applyNumberFormat="1" applyFont="1" applyBorder="1" applyAlignment="1">
      <alignment horizontal="right"/>
    </xf>
    <xf numFmtId="164" fontId="0" fillId="24" borderId="43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4" fontId="20" fillId="0" borderId="8" xfId="0" applyNumberFormat="1" applyFont="1" applyFill="1" applyBorder="1" applyAlignment="1">
      <alignment vertical="distributed" wrapText="1"/>
    </xf>
    <xf numFmtId="4" fontId="32" fillId="0" borderId="8" xfId="0" applyNumberFormat="1" applyFont="1" applyFill="1" applyBorder="1" applyAlignment="1">
      <alignment vertical="distributed" wrapText="1"/>
    </xf>
    <xf numFmtId="164" fontId="0" fillId="0" borderId="26" xfId="0" applyNumberFormat="1" applyBorder="1" applyAlignment="1">
      <alignment horizontal="right"/>
    </xf>
    <xf numFmtId="0" fontId="0" fillId="0" borderId="70" xfId="0" applyFont="1" applyFill="1" applyBorder="1" applyAlignment="1">
      <alignment horizontal="left"/>
    </xf>
    <xf numFmtId="4" fontId="20" fillId="0" borderId="70" xfId="0" applyNumberFormat="1" applyFont="1" applyFill="1" applyBorder="1" applyAlignment="1">
      <alignment vertical="distributed" wrapText="1"/>
    </xf>
    <xf numFmtId="4" fontId="35" fillId="0" borderId="70" xfId="0" applyNumberFormat="1" applyFont="1" applyFill="1" applyBorder="1" applyAlignment="1">
      <alignment vertical="distributed" wrapText="1"/>
    </xf>
    <xf numFmtId="164" fontId="35" fillId="15" borderId="70" xfId="0" applyNumberFormat="1" applyFont="1" applyFill="1" applyBorder="1" applyAlignment="1">
      <alignment horizontal="right"/>
    </xf>
    <xf numFmtId="164" fontId="24" fillId="15" borderId="69" xfId="0" applyNumberFormat="1" applyFont="1" applyFill="1" applyBorder="1" applyAlignment="1">
      <alignment horizontal="right"/>
    </xf>
    <xf numFmtId="164" fontId="24" fillId="15" borderId="23" xfId="0" applyNumberFormat="1" applyFont="1" applyFill="1" applyBorder="1" applyAlignment="1">
      <alignment horizontal="right"/>
    </xf>
    <xf numFmtId="164" fontId="24" fillId="15" borderId="70" xfId="0" applyNumberFormat="1" applyFont="1" applyFill="1" applyBorder="1" applyAlignment="1">
      <alignment horizontal="right"/>
    </xf>
    <xf numFmtId="164" fontId="24" fillId="15" borderId="66" xfId="0" applyNumberFormat="1" applyFont="1" applyFill="1" applyBorder="1" applyAlignment="1">
      <alignment horizontal="right"/>
    </xf>
    <xf numFmtId="164" fontId="24" fillId="15" borderId="31" xfId="0" applyNumberFormat="1" applyFont="1" applyFill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31" fillId="0" borderId="59" xfId="0" applyFont="1" applyFill="1" applyBorder="1" applyAlignment="1">
      <alignment horizontal="left" wrapText="1"/>
    </xf>
    <xf numFmtId="164" fontId="33" fillId="0" borderId="77" xfId="0" applyNumberFormat="1" applyFont="1" applyFill="1" applyBorder="1" applyAlignment="1">
      <alignment horizontal="right" wrapText="1"/>
    </xf>
    <xf numFmtId="0" fontId="23" fillId="0" borderId="53" xfId="0" applyFont="1" applyBorder="1" applyAlignment="1">
      <alignment/>
    </xf>
    <xf numFmtId="0" fontId="23" fillId="0" borderId="8" xfId="0" applyFont="1" applyBorder="1" applyAlignment="1">
      <alignment/>
    </xf>
    <xf numFmtId="0" fontId="0" fillId="0" borderId="48" xfId="0" applyFont="1" applyBorder="1" applyAlignment="1">
      <alignment horizontal="center"/>
    </xf>
    <xf numFmtId="164" fontId="37" fillId="24" borderId="58" xfId="0" applyNumberFormat="1" applyFont="1" applyFill="1" applyBorder="1" applyAlignment="1">
      <alignment horizontal="right"/>
    </xf>
    <xf numFmtId="164" fontId="37" fillId="24" borderId="60" xfId="0" applyNumberFormat="1" applyFont="1" applyFill="1" applyBorder="1" applyAlignment="1">
      <alignment horizontal="right"/>
    </xf>
    <xf numFmtId="164" fontId="0" fillId="24" borderId="59" xfId="0" applyNumberFormat="1" applyFont="1" applyFill="1" applyBorder="1" applyAlignment="1">
      <alignment horizontal="right"/>
    </xf>
    <xf numFmtId="164" fontId="0" fillId="0" borderId="75" xfId="0" applyNumberFormat="1" applyFont="1" applyBorder="1" applyAlignment="1">
      <alignment horizontal="right"/>
    </xf>
    <xf numFmtId="0" fontId="23" fillId="0" borderId="4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4" fontId="26" fillId="0" borderId="59" xfId="0" applyNumberFormat="1" applyFont="1" applyFill="1" applyBorder="1" applyAlignment="1">
      <alignment/>
    </xf>
    <xf numFmtId="4" fontId="35" fillId="0" borderId="59" xfId="0" applyNumberFormat="1" applyFont="1" applyFill="1" applyBorder="1" applyAlignment="1">
      <alignment/>
    </xf>
    <xf numFmtId="164" fontId="33" fillId="8" borderId="77" xfId="0" applyNumberFormat="1" applyFont="1" applyFill="1" applyBorder="1" applyAlignment="1">
      <alignment horizontal="right" wrapText="1"/>
    </xf>
    <xf numFmtId="164" fontId="38" fillId="8" borderId="58" xfId="0" applyNumberFormat="1" applyFont="1" applyFill="1" applyBorder="1" applyAlignment="1">
      <alignment horizontal="right"/>
    </xf>
    <xf numFmtId="164" fontId="38" fillId="8" borderId="60" xfId="0" applyNumberFormat="1" applyFont="1" applyFill="1" applyBorder="1" applyAlignment="1">
      <alignment horizontal="right"/>
    </xf>
    <xf numFmtId="164" fontId="23" fillId="8" borderId="59" xfId="0" applyNumberFormat="1" applyFont="1" applyFill="1" applyBorder="1" applyAlignment="1">
      <alignment horizontal="right"/>
    </xf>
    <xf numFmtId="164" fontId="23" fillId="8" borderId="43" xfId="0" applyNumberFormat="1" applyFont="1" applyFill="1" applyBorder="1" applyAlignment="1">
      <alignment horizontal="right"/>
    </xf>
    <xf numFmtId="164" fontId="23" fillId="8" borderId="75" xfId="0" applyNumberFormat="1" applyFont="1" applyFill="1" applyBorder="1" applyAlignment="1">
      <alignment horizontal="right"/>
    </xf>
    <xf numFmtId="4" fontId="20" fillId="0" borderId="8" xfId="0" applyNumberFormat="1" applyFont="1" applyFill="1" applyBorder="1" applyAlignment="1">
      <alignment wrapText="1"/>
    </xf>
    <xf numFmtId="4" fontId="35" fillId="0" borderId="8" xfId="0" applyNumberFormat="1" applyFont="1" applyFill="1" applyBorder="1" applyAlignment="1">
      <alignment wrapText="1"/>
    </xf>
    <xf numFmtId="164" fontId="35" fillId="15" borderId="54" xfId="0" applyNumberFormat="1" applyFont="1" applyFill="1" applyBorder="1" applyAlignment="1">
      <alignment horizontal="right"/>
    </xf>
    <xf numFmtId="4" fontId="32" fillId="0" borderId="8" xfId="0" applyNumberFormat="1" applyFont="1" applyFill="1" applyBorder="1" applyAlignment="1">
      <alignment wrapText="1"/>
    </xf>
    <xf numFmtId="164" fontId="35" fillId="0" borderId="54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164" fontId="0" fillId="24" borderId="43" xfId="0" applyNumberFormat="1" applyFill="1" applyBorder="1" applyAlignment="1">
      <alignment horizontal="right"/>
    </xf>
    <xf numFmtId="164" fontId="0" fillId="0" borderId="75" xfId="0" applyNumberFormat="1" applyBorder="1" applyAlignment="1">
      <alignment horizontal="right"/>
    </xf>
    <xf numFmtId="0" fontId="23" fillId="0" borderId="48" xfId="0" applyFont="1" applyBorder="1" applyAlignment="1">
      <alignment/>
    </xf>
    <xf numFmtId="164" fontId="23" fillId="25" borderId="53" xfId="0" applyNumberFormat="1" applyFont="1" applyFill="1" applyBorder="1" applyAlignment="1">
      <alignment horizontal="right"/>
    </xf>
    <xf numFmtId="164" fontId="23" fillId="25" borderId="18" xfId="0" applyNumberFormat="1" applyFont="1" applyFill="1" applyBorder="1" applyAlignment="1">
      <alignment horizontal="right"/>
    </xf>
    <xf numFmtId="164" fontId="23" fillId="25" borderId="8" xfId="0" applyNumberFormat="1" applyFont="1" applyFill="1" applyBorder="1" applyAlignment="1">
      <alignment horizontal="right"/>
    </xf>
    <xf numFmtId="164" fontId="23" fillId="25" borderId="48" xfId="0" applyNumberFormat="1" applyFont="1" applyFill="1" applyBorder="1" applyAlignment="1">
      <alignment horizontal="right"/>
    </xf>
    <xf numFmtId="0" fontId="23" fillId="0" borderId="45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6" xfId="0" applyFont="1" applyBorder="1" applyAlignment="1">
      <alignment/>
    </xf>
    <xf numFmtId="164" fontId="24" fillId="0" borderId="26" xfId="0" applyNumberFormat="1" applyFont="1" applyFill="1" applyBorder="1" applyAlignment="1">
      <alignment horizontal="right"/>
    </xf>
    <xf numFmtId="0" fontId="23" fillId="0" borderId="62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63" xfId="0" applyFont="1" applyBorder="1" applyAlignment="1">
      <alignment/>
    </xf>
    <xf numFmtId="4" fontId="20" fillId="0" borderId="46" xfId="0" applyNumberFormat="1" applyFont="1" applyFill="1" applyBorder="1" applyAlignment="1">
      <alignment wrapText="1"/>
    </xf>
    <xf numFmtId="4" fontId="32" fillId="0" borderId="46" xfId="0" applyNumberFormat="1" applyFont="1" applyFill="1" applyBorder="1" applyAlignment="1">
      <alignment wrapText="1"/>
    </xf>
    <xf numFmtId="164" fontId="35" fillId="0" borderId="47" xfId="0" applyNumberFormat="1" applyFont="1" applyFill="1" applyBorder="1" applyAlignment="1">
      <alignment horizontal="right"/>
    </xf>
    <xf numFmtId="164" fontId="24" fillId="0" borderId="29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left"/>
    </xf>
    <xf numFmtId="0" fontId="31" fillId="0" borderId="37" xfId="0" applyFont="1" applyFill="1" applyBorder="1" applyAlignment="1">
      <alignment horizontal="left"/>
    </xf>
    <xf numFmtId="4" fontId="20" fillId="0" borderId="37" xfId="0" applyNumberFormat="1" applyFont="1" applyFill="1" applyBorder="1" applyAlignment="1">
      <alignment wrapText="1"/>
    </xf>
    <xf numFmtId="4" fontId="32" fillId="0" borderId="37" xfId="0" applyNumberFormat="1" applyFont="1" applyFill="1" applyBorder="1" applyAlignment="1">
      <alignment wrapText="1"/>
    </xf>
    <xf numFmtId="164" fontId="36" fillId="0" borderId="37" xfId="0" applyNumberFormat="1" applyFont="1" applyFill="1" applyBorder="1" applyAlignment="1">
      <alignment horizontal="right"/>
    </xf>
    <xf numFmtId="4" fontId="35" fillId="0" borderId="61" xfId="0" applyNumberFormat="1" applyFont="1" applyFill="1" applyBorder="1" applyAlignment="1">
      <alignment/>
    </xf>
    <xf numFmtId="164" fontId="35" fillId="25" borderId="61" xfId="0" applyNumberFormat="1" applyFont="1" applyFill="1" applyBorder="1" applyAlignment="1">
      <alignment horizontal="right"/>
    </xf>
    <xf numFmtId="164" fontId="23" fillId="25" borderId="54" xfId="0" applyNumberFormat="1" applyFont="1" applyFill="1" applyBorder="1" applyAlignment="1">
      <alignment horizontal="right"/>
    </xf>
    <xf numFmtId="164" fontId="23" fillId="25" borderId="57" xfId="0" applyNumberFormat="1" applyFont="1" applyFill="1" applyBorder="1" applyAlignment="1">
      <alignment horizontal="right"/>
    </xf>
    <xf numFmtId="164" fontId="23" fillId="25" borderId="63" xfId="0" applyNumberFormat="1" applyFont="1" applyFill="1" applyBorder="1" applyAlignment="1">
      <alignment horizontal="right"/>
    </xf>
    <xf numFmtId="164" fontId="23" fillId="25" borderId="29" xfId="0" applyNumberFormat="1" applyFont="1" applyFill="1" applyBorder="1" applyAlignment="1">
      <alignment horizontal="right"/>
    </xf>
    <xf numFmtId="0" fontId="0" fillId="0" borderId="59" xfId="0" applyFont="1" applyFill="1" applyBorder="1" applyAlignment="1">
      <alignment wrapText="1"/>
    </xf>
    <xf numFmtId="4" fontId="32" fillId="0" borderId="61" xfId="0" applyNumberFormat="1" applyFont="1" applyFill="1" applyBorder="1" applyAlignment="1">
      <alignment/>
    </xf>
    <xf numFmtId="164" fontId="0" fillId="24" borderId="54" xfId="0" applyNumberFormat="1" applyFont="1" applyFill="1" applyBorder="1" applyAlignment="1">
      <alignment horizontal="right"/>
    </xf>
    <xf numFmtId="164" fontId="0" fillId="0" borderId="29" xfId="0" applyNumberFormat="1" applyFont="1" applyFill="1" applyBorder="1" applyAlignment="1">
      <alignment horizontal="right"/>
    </xf>
    <xf numFmtId="0" fontId="0" fillId="0" borderId="59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164" fontId="0" fillId="0" borderId="29" xfId="0" applyNumberFormat="1" applyFont="1" applyBorder="1" applyAlignment="1">
      <alignment horizontal="right"/>
    </xf>
    <xf numFmtId="164" fontId="35" fillId="5" borderId="70" xfId="0" applyNumberFormat="1" applyFont="1" applyFill="1" applyBorder="1" applyAlignment="1">
      <alignment horizontal="right"/>
    </xf>
    <xf numFmtId="164" fontId="24" fillId="5" borderId="69" xfId="0" applyNumberFormat="1" applyFont="1" applyFill="1" applyBorder="1" applyAlignment="1">
      <alignment horizontal="right"/>
    </xf>
    <xf numFmtId="164" fontId="24" fillId="5" borderId="23" xfId="0" applyNumberFormat="1" applyFont="1" applyFill="1" applyBorder="1" applyAlignment="1">
      <alignment horizontal="right"/>
    </xf>
    <xf numFmtId="164" fontId="24" fillId="5" borderId="70" xfId="0" applyNumberFormat="1" applyFont="1" applyFill="1" applyBorder="1" applyAlignment="1">
      <alignment horizontal="right"/>
    </xf>
    <xf numFmtId="164" fontId="24" fillId="5" borderId="66" xfId="0" applyNumberFormat="1" applyFont="1" applyFill="1" applyBorder="1" applyAlignment="1">
      <alignment horizontal="right"/>
    </xf>
    <xf numFmtId="164" fontId="24" fillId="5" borderId="31" xfId="0" applyNumberFormat="1" applyFont="1" applyFill="1" applyBorder="1" applyAlignment="1">
      <alignment horizontal="right"/>
    </xf>
    <xf numFmtId="0" fontId="31" fillId="0" borderId="37" xfId="0" applyFont="1" applyFill="1" applyBorder="1" applyAlignment="1">
      <alignment horizontal="left" wrapText="1"/>
    </xf>
    <xf numFmtId="4" fontId="20" fillId="0" borderId="37" xfId="0" applyNumberFormat="1" applyFont="1" applyFill="1" applyBorder="1" applyAlignment="1">
      <alignment/>
    </xf>
    <xf numFmtId="4" fontId="32" fillId="0" borderId="37" xfId="0" applyNumberFormat="1" applyFont="1" applyFill="1" applyBorder="1" applyAlignment="1">
      <alignment/>
    </xf>
    <xf numFmtId="164" fontId="20" fillId="24" borderId="39" xfId="0" applyNumberFormat="1" applyFont="1" applyFill="1" applyBorder="1" applyAlignment="1">
      <alignment horizontal="right"/>
    </xf>
    <xf numFmtId="164" fontId="20" fillId="0" borderId="42" xfId="0" applyNumberFormat="1" applyFont="1" applyBorder="1" applyAlignment="1">
      <alignment horizontal="right"/>
    </xf>
    <xf numFmtId="164" fontId="0" fillId="24" borderId="39" xfId="0" applyNumberFormat="1" applyFont="1" applyFill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32" fillId="0" borderId="59" xfId="0" applyNumberFormat="1" applyFont="1" applyFill="1" applyBorder="1" applyAlignment="1">
      <alignment horizontal="right"/>
    </xf>
    <xf numFmtId="164" fontId="0" fillId="24" borderId="58" xfId="0" applyNumberFormat="1" applyFont="1" applyFill="1" applyBorder="1" applyAlignment="1">
      <alignment horizontal="right"/>
    </xf>
    <xf numFmtId="164" fontId="0" fillId="24" borderId="60" xfId="0" applyNumberFormat="1" applyFont="1" applyFill="1" applyBorder="1" applyAlignment="1">
      <alignment horizontal="right"/>
    </xf>
    <xf numFmtId="0" fontId="23" fillId="0" borderId="59" xfId="0" applyFont="1" applyFill="1" applyBorder="1" applyAlignment="1">
      <alignment wrapText="1"/>
    </xf>
    <xf numFmtId="164" fontId="39" fillId="8" borderId="59" xfId="0" applyNumberFormat="1" applyFont="1" applyFill="1" applyBorder="1" applyAlignment="1">
      <alignment horizontal="right"/>
    </xf>
    <xf numFmtId="164" fontId="24" fillId="8" borderId="58" xfId="0" applyNumberFormat="1" applyFont="1" applyFill="1" applyBorder="1" applyAlignment="1">
      <alignment horizontal="right"/>
    </xf>
    <xf numFmtId="164" fontId="24" fillId="8" borderId="60" xfId="0" applyNumberFormat="1" applyFont="1" applyFill="1" applyBorder="1" applyAlignment="1">
      <alignment horizontal="right"/>
    </xf>
    <xf numFmtId="164" fontId="24" fillId="8" borderId="59" xfId="0" applyNumberFormat="1" applyFont="1" applyFill="1" applyBorder="1" applyAlignment="1">
      <alignment horizontal="right"/>
    </xf>
    <xf numFmtId="164" fontId="24" fillId="8" borderId="43" xfId="0" applyNumberFormat="1" applyFont="1" applyFill="1" applyBorder="1" applyAlignment="1">
      <alignment horizontal="right"/>
    </xf>
    <xf numFmtId="164" fontId="24" fillId="8" borderId="75" xfId="0" applyNumberFormat="1" applyFont="1" applyFill="1" applyBorder="1" applyAlignment="1">
      <alignment horizontal="right"/>
    </xf>
    <xf numFmtId="0" fontId="23" fillId="0" borderId="59" xfId="0" applyFont="1" applyBorder="1" applyAlignment="1">
      <alignment/>
    </xf>
    <xf numFmtId="164" fontId="39" fillId="26" borderId="59" xfId="0" applyNumberFormat="1" applyFont="1" applyFill="1" applyBorder="1" applyAlignment="1">
      <alignment horizontal="right"/>
    </xf>
    <xf numFmtId="164" fontId="24" fillId="26" borderId="58" xfId="0" applyNumberFormat="1" applyFont="1" applyFill="1" applyBorder="1" applyAlignment="1">
      <alignment horizontal="right"/>
    </xf>
    <xf numFmtId="164" fontId="24" fillId="26" borderId="60" xfId="0" applyNumberFormat="1" applyFont="1" applyFill="1" applyBorder="1" applyAlignment="1">
      <alignment horizontal="right"/>
    </xf>
    <xf numFmtId="164" fontId="24" fillId="26" borderId="59" xfId="0" applyNumberFormat="1" applyFont="1" applyFill="1" applyBorder="1" applyAlignment="1">
      <alignment horizontal="right"/>
    </xf>
    <xf numFmtId="164" fontId="24" fillId="26" borderId="43" xfId="0" applyNumberFormat="1" applyFont="1" applyFill="1" applyBorder="1" applyAlignment="1">
      <alignment horizontal="right"/>
    </xf>
    <xf numFmtId="164" fontId="24" fillId="26" borderId="75" xfId="0" applyNumberFormat="1" applyFont="1" applyFill="1" applyBorder="1" applyAlignment="1">
      <alignment horizontal="right"/>
    </xf>
    <xf numFmtId="0" fontId="30" fillId="0" borderId="59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 wrapText="1"/>
    </xf>
    <xf numFmtId="0" fontId="0" fillId="0" borderId="57" xfId="0" applyFont="1" applyBorder="1" applyAlignment="1">
      <alignment/>
    </xf>
    <xf numFmtId="164" fontId="0" fillId="0" borderId="31" xfId="0" applyNumberFormat="1" applyBorder="1" applyAlignment="1">
      <alignment horizontal="right"/>
    </xf>
    <xf numFmtId="4" fontId="32" fillId="0" borderId="38" xfId="0" applyNumberFormat="1" applyFont="1" applyFill="1" applyBorder="1" applyAlignment="1">
      <alignment/>
    </xf>
    <xf numFmtId="164" fontId="33" fillId="0" borderId="38" xfId="0" applyNumberFormat="1" applyFont="1" applyFill="1" applyBorder="1" applyAlignment="1">
      <alignment horizontal="right"/>
    </xf>
    <xf numFmtId="164" fontId="40" fillId="24" borderId="36" xfId="0" applyNumberFormat="1" applyFont="1" applyFill="1" applyBorder="1" applyAlignment="1">
      <alignment horizontal="right"/>
    </xf>
    <xf numFmtId="164" fontId="40" fillId="24" borderId="38" xfId="0" applyNumberFormat="1" applyFont="1" applyFill="1" applyBorder="1" applyAlignment="1">
      <alignment horizontal="right"/>
    </xf>
    <xf numFmtId="164" fontId="40" fillId="24" borderId="37" xfId="0" applyNumberFormat="1" applyFont="1" applyFill="1" applyBorder="1" applyAlignment="1">
      <alignment horizontal="right"/>
    </xf>
    <xf numFmtId="164" fontId="40" fillId="24" borderId="39" xfId="0" applyNumberFormat="1" applyFont="1" applyFill="1" applyBorder="1" applyAlignment="1">
      <alignment horizontal="right"/>
    </xf>
    <xf numFmtId="4" fontId="32" fillId="0" borderId="47" xfId="0" applyNumberFormat="1" applyFont="1" applyFill="1" applyBorder="1" applyAlignment="1">
      <alignment/>
    </xf>
    <xf numFmtId="4" fontId="35" fillId="0" borderId="72" xfId="0" applyNumberFormat="1" applyFont="1" applyFill="1" applyBorder="1" applyAlignment="1">
      <alignment/>
    </xf>
    <xf numFmtId="164" fontId="35" fillId="25" borderId="72" xfId="0" applyNumberFormat="1" applyFont="1" applyFill="1" applyBorder="1" applyAlignment="1">
      <alignment horizontal="right"/>
    </xf>
    <xf numFmtId="164" fontId="24" fillId="25" borderId="69" xfId="0" applyNumberFormat="1" applyFont="1" applyFill="1" applyBorder="1" applyAlignment="1">
      <alignment horizontal="right"/>
    </xf>
    <xf numFmtId="164" fontId="24" fillId="25" borderId="23" xfId="0" applyNumberFormat="1" applyFont="1" applyFill="1" applyBorder="1" applyAlignment="1">
      <alignment horizontal="right"/>
    </xf>
    <xf numFmtId="164" fontId="24" fillId="25" borderId="70" xfId="0" applyNumberFormat="1" applyFont="1" applyFill="1" applyBorder="1" applyAlignment="1">
      <alignment horizontal="right"/>
    </xf>
    <xf numFmtId="164" fontId="24" fillId="25" borderId="66" xfId="0" applyNumberFormat="1" applyFont="1" applyFill="1" applyBorder="1" applyAlignment="1">
      <alignment horizontal="right"/>
    </xf>
    <xf numFmtId="164" fontId="24" fillId="25" borderId="31" xfId="0" applyNumberFormat="1" applyFont="1" applyFill="1" applyBorder="1" applyAlignment="1">
      <alignment horizontal="right"/>
    </xf>
    <xf numFmtId="0" fontId="23" fillId="0" borderId="4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23" fillId="24" borderId="45" xfId="0" applyNumberFormat="1" applyFont="1" applyFill="1" applyBorder="1" applyAlignment="1">
      <alignment horizontal="right"/>
    </xf>
    <xf numFmtId="164" fontId="23" fillId="24" borderId="0" xfId="0" applyNumberFormat="1" applyFont="1" applyFill="1" applyBorder="1" applyAlignment="1">
      <alignment horizontal="right"/>
    </xf>
    <xf numFmtId="164" fontId="23" fillId="24" borderId="46" xfId="0" applyNumberFormat="1" applyFont="1" applyFill="1" applyBorder="1" applyAlignment="1">
      <alignment horizontal="right"/>
    </xf>
    <xf numFmtId="164" fontId="23" fillId="24" borderId="49" xfId="0" applyNumberFormat="1" applyFont="1" applyFill="1" applyBorder="1" applyAlignment="1">
      <alignment horizontal="right"/>
    </xf>
    <xf numFmtId="0" fontId="38" fillId="0" borderId="28" xfId="0" applyFont="1" applyBorder="1" applyAlignment="1">
      <alignment/>
    </xf>
    <xf numFmtId="164" fontId="36" fillId="0" borderId="8" xfId="0" applyNumberFormat="1" applyFont="1" applyFill="1" applyBorder="1" applyAlignment="1">
      <alignment horizontal="right"/>
    </xf>
    <xf numFmtId="164" fontId="34" fillId="24" borderId="53" xfId="0" applyNumberFormat="1" applyFont="1" applyFill="1" applyBorder="1" applyAlignment="1">
      <alignment horizontal="right"/>
    </xf>
    <xf numFmtId="164" fontId="34" fillId="24" borderId="18" xfId="0" applyNumberFormat="1" applyFont="1" applyFill="1" applyBorder="1" applyAlignment="1">
      <alignment horizontal="right"/>
    </xf>
    <xf numFmtId="164" fontId="34" fillId="24" borderId="8" xfId="0" applyNumberFormat="1" applyFont="1" applyFill="1" applyBorder="1" applyAlignment="1">
      <alignment horizontal="right"/>
    </xf>
    <xf numFmtId="164" fontId="34" fillId="24" borderId="48" xfId="0" applyNumberFormat="1" applyFont="1" applyFill="1" applyBorder="1" applyAlignment="1">
      <alignment horizontal="right"/>
    </xf>
    <xf numFmtId="164" fontId="34" fillId="0" borderId="26" xfId="0" applyNumberFormat="1" applyFont="1" applyBorder="1" applyAlignment="1">
      <alignment horizontal="right"/>
    </xf>
    <xf numFmtId="4" fontId="41" fillId="0" borderId="8" xfId="0" applyNumberFormat="1" applyFont="1" applyFill="1" applyBorder="1" applyAlignment="1">
      <alignment/>
    </xf>
    <xf numFmtId="164" fontId="35" fillId="0" borderId="8" xfId="0" applyNumberFormat="1" applyFont="1" applyFill="1" applyBorder="1" applyAlignment="1">
      <alignment horizontal="right"/>
    </xf>
    <xf numFmtId="164" fontId="23" fillId="24" borderId="53" xfId="0" applyNumberFormat="1" applyFont="1" applyFill="1" applyBorder="1" applyAlignment="1">
      <alignment horizontal="right"/>
    </xf>
    <xf numFmtId="164" fontId="23" fillId="24" borderId="18" xfId="0" applyNumberFormat="1" applyFont="1" applyFill="1" applyBorder="1" applyAlignment="1">
      <alignment horizontal="right"/>
    </xf>
    <xf numFmtId="164" fontId="23" fillId="24" borderId="8" xfId="0" applyNumberFormat="1" applyFont="1" applyFill="1" applyBorder="1" applyAlignment="1">
      <alignment horizontal="right"/>
    </xf>
    <xf numFmtId="164" fontId="23" fillId="24" borderId="48" xfId="0" applyNumberFormat="1" applyFont="1" applyFill="1" applyBorder="1" applyAlignment="1">
      <alignment horizontal="right"/>
    </xf>
    <xf numFmtId="0" fontId="31" fillId="0" borderId="57" xfId="0" applyFont="1" applyFill="1" applyBorder="1" applyAlignment="1">
      <alignment horizontal="left"/>
    </xf>
    <xf numFmtId="164" fontId="33" fillId="0" borderId="57" xfId="0" applyNumberFormat="1" applyFont="1" applyFill="1" applyBorder="1" applyAlignment="1">
      <alignment horizontal="right"/>
    </xf>
    <xf numFmtId="164" fontId="34" fillId="24" borderId="62" xfId="0" applyNumberFormat="1" applyFont="1" applyFill="1" applyBorder="1" applyAlignment="1">
      <alignment horizontal="right"/>
    </xf>
    <xf numFmtId="164" fontId="34" fillId="24" borderId="28" xfId="0" applyNumberFormat="1" applyFont="1" applyFill="1" applyBorder="1" applyAlignment="1">
      <alignment horizontal="right"/>
    </xf>
    <xf numFmtId="164" fontId="34" fillId="24" borderId="57" xfId="0" applyNumberFormat="1" applyFont="1" applyFill="1" applyBorder="1" applyAlignment="1">
      <alignment horizontal="right"/>
    </xf>
    <xf numFmtId="164" fontId="34" fillId="24" borderId="63" xfId="0" applyNumberFormat="1" applyFont="1" applyFill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" fontId="0" fillId="0" borderId="18" xfId="0" applyNumberFormat="1" applyFont="1" applyBorder="1" applyAlignment="1">
      <alignment horizontal="left"/>
    </xf>
    <xf numFmtId="164" fontId="0" fillId="0" borderId="54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left"/>
    </xf>
    <xf numFmtId="4" fontId="28" fillId="0" borderId="57" xfId="0" applyNumberFormat="1" applyFont="1" applyFill="1" applyBorder="1" applyAlignment="1">
      <alignment/>
    </xf>
    <xf numFmtId="4" fontId="39" fillId="0" borderId="57" xfId="0" applyNumberFormat="1" applyFont="1" applyFill="1" applyBorder="1" applyAlignment="1">
      <alignment/>
    </xf>
    <xf numFmtId="4" fontId="23" fillId="0" borderId="23" xfId="0" applyNumberFormat="1" applyFont="1" applyBorder="1" applyAlignment="1">
      <alignment horizontal="left"/>
    </xf>
    <xf numFmtId="164" fontId="35" fillId="27" borderId="70" xfId="0" applyNumberFormat="1" applyFont="1" applyFill="1" applyBorder="1" applyAlignment="1">
      <alignment horizontal="right"/>
    </xf>
    <xf numFmtId="164" fontId="24" fillId="27" borderId="69" xfId="0" applyNumberFormat="1" applyFont="1" applyFill="1" applyBorder="1" applyAlignment="1">
      <alignment horizontal="right"/>
    </xf>
    <xf numFmtId="164" fontId="24" fillId="27" borderId="23" xfId="0" applyNumberFormat="1" applyFont="1" applyFill="1" applyBorder="1" applyAlignment="1">
      <alignment horizontal="right"/>
    </xf>
    <xf numFmtId="164" fontId="24" fillId="27" borderId="70" xfId="0" applyNumberFormat="1" applyFont="1" applyFill="1" applyBorder="1" applyAlignment="1">
      <alignment horizontal="right"/>
    </xf>
    <xf numFmtId="164" fontId="24" fillId="27" borderId="66" xfId="0" applyNumberFormat="1" applyFont="1" applyFill="1" applyBorder="1" applyAlignment="1">
      <alignment horizontal="right"/>
    </xf>
    <xf numFmtId="164" fontId="24" fillId="27" borderId="31" xfId="0" applyNumberFormat="1" applyFont="1" applyFill="1" applyBorder="1" applyAlignment="1">
      <alignment horizontal="right"/>
    </xf>
    <xf numFmtId="164" fontId="20" fillId="24" borderId="78" xfId="0" applyNumberFormat="1" applyFont="1" applyFill="1" applyBorder="1" applyAlignment="1">
      <alignment horizontal="right"/>
    </xf>
    <xf numFmtId="164" fontId="20" fillId="0" borderId="79" xfId="0" applyNumberFormat="1" applyFont="1" applyBorder="1" applyAlignment="1">
      <alignment horizontal="right"/>
    </xf>
    <xf numFmtId="164" fontId="0" fillId="0" borderId="80" xfId="0" applyNumberFormat="1" applyFont="1" applyBorder="1" applyAlignment="1">
      <alignment horizontal="right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left"/>
    </xf>
    <xf numFmtId="0" fontId="24" fillId="0" borderId="33" xfId="0" applyFont="1" applyFill="1" applyBorder="1" applyAlignment="1">
      <alignment horizontal="left"/>
    </xf>
    <xf numFmtId="4" fontId="26" fillId="0" borderId="33" xfId="0" applyNumberFormat="1" applyFont="1" applyFill="1" applyBorder="1" applyAlignment="1">
      <alignment/>
    </xf>
    <xf numFmtId="4" fontId="35" fillId="0" borderId="33" xfId="0" applyNumberFormat="1" applyFont="1" applyFill="1" applyBorder="1" applyAlignment="1">
      <alignment/>
    </xf>
    <xf numFmtId="164" fontId="35" fillId="0" borderId="33" xfId="0" applyNumberFormat="1" applyFont="1" applyFill="1" applyBorder="1" applyAlignment="1">
      <alignment horizontal="right"/>
    </xf>
    <xf numFmtId="164" fontId="23" fillId="24" borderId="32" xfId="0" applyNumberFormat="1" applyFont="1" applyFill="1" applyBorder="1" applyAlignment="1">
      <alignment horizontal="right"/>
    </xf>
    <xf numFmtId="164" fontId="23" fillId="24" borderId="34" xfId="0" applyNumberFormat="1" applyFont="1" applyFill="1" applyBorder="1" applyAlignment="1">
      <alignment horizontal="right"/>
    </xf>
    <xf numFmtId="164" fontId="23" fillId="24" borderId="33" xfId="0" applyNumberFormat="1" applyFont="1" applyFill="1" applyBorder="1" applyAlignment="1">
      <alignment horizontal="right"/>
    </xf>
    <xf numFmtId="164" fontId="23" fillId="24" borderId="81" xfId="0" applyNumberFormat="1" applyFont="1" applyFill="1" applyBorder="1" applyAlignment="1">
      <alignment horizontal="right"/>
    </xf>
    <xf numFmtId="164" fontId="22" fillId="0" borderId="82" xfId="0" applyNumberFormat="1" applyFont="1" applyBorder="1" applyAlignment="1">
      <alignment horizontal="right"/>
    </xf>
    <xf numFmtId="164" fontId="26" fillId="24" borderId="81" xfId="0" applyNumberFormat="1" applyFont="1" applyFill="1" applyBorder="1" applyAlignment="1">
      <alignment horizontal="right"/>
    </xf>
    <xf numFmtId="164" fontId="42" fillId="3" borderId="35" xfId="0" applyNumberFormat="1" applyFont="1" applyFill="1" applyBorder="1" applyAlignment="1">
      <alignment horizontal="right"/>
    </xf>
    <xf numFmtId="164" fontId="43" fillId="24" borderId="32" xfId="0" applyNumberFormat="1" applyFont="1" applyFill="1" applyBorder="1" applyAlignment="1">
      <alignment horizontal="right"/>
    </xf>
    <xf numFmtId="164" fontId="43" fillId="3" borderId="35" xfId="0" applyNumberFormat="1" applyFont="1" applyFill="1" applyBorder="1" applyAlignment="1">
      <alignment horizontal="right"/>
    </xf>
    <xf numFmtId="164" fontId="0" fillId="24" borderId="32" xfId="0" applyNumberFormat="1" applyFill="1" applyBorder="1" applyAlignment="1">
      <alignment horizontal="right"/>
    </xf>
    <xf numFmtId="164" fontId="23" fillId="3" borderId="82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41" fillId="0" borderId="0" xfId="0" applyNumberFormat="1" applyFont="1" applyBorder="1" applyAlignment="1">
      <alignment/>
    </xf>
    <xf numFmtId="164" fontId="32" fillId="0" borderId="0" xfId="0" applyNumberFormat="1" applyFont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164" fontId="20" fillId="0" borderId="83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4" fillId="0" borderId="32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20" fillId="0" borderId="81" xfId="0" applyFont="1" applyBorder="1" applyAlignment="1">
      <alignment horizontal="left"/>
    </xf>
    <xf numFmtId="164" fontId="26" fillId="0" borderId="34" xfId="0" applyNumberFormat="1" applyFont="1" applyBorder="1" applyAlignment="1">
      <alignment horizontal="center"/>
    </xf>
    <xf numFmtId="164" fontId="26" fillId="0" borderId="81" xfId="0" applyNumberFormat="1" applyFont="1" applyBorder="1" applyAlignment="1">
      <alignment horizontal="center"/>
    </xf>
    <xf numFmtId="164" fontId="26" fillId="0" borderId="83" xfId="0" applyNumberFormat="1" applyFont="1" applyBorder="1" applyAlignment="1">
      <alignment horizontal="center"/>
    </xf>
    <xf numFmtId="164" fontId="26" fillId="0" borderId="71" xfId="0" applyNumberFormat="1" applyFont="1" applyBorder="1" applyAlignment="1">
      <alignment horizontal="center"/>
    </xf>
    <xf numFmtId="164" fontId="26" fillId="0" borderId="78" xfId="0" applyNumberFormat="1" applyFont="1" applyBorder="1" applyAlignment="1">
      <alignment horizontal="center"/>
    </xf>
    <xf numFmtId="164" fontId="26" fillId="0" borderId="82" xfId="0" applyNumberFormat="1" applyFont="1" applyBorder="1" applyAlignment="1">
      <alignment horizontal="center"/>
    </xf>
    <xf numFmtId="164" fontId="26" fillId="0" borderId="35" xfId="0" applyNumberFormat="1" applyFont="1" applyBorder="1" applyAlignment="1">
      <alignment horizontal="center"/>
    </xf>
    <xf numFmtId="164" fontId="43" fillId="0" borderId="33" xfId="0" applyNumberFormat="1" applyFont="1" applyBorder="1" applyAlignment="1">
      <alignment horizontal="center"/>
    </xf>
    <xf numFmtId="164" fontId="43" fillId="0" borderId="35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4" fontId="0" fillId="0" borderId="15" xfId="0" applyNumberFormat="1" applyFont="1" applyBorder="1" applyAlignment="1">
      <alignment horizontal="left" wrapText="1"/>
    </xf>
    <xf numFmtId="164" fontId="0" fillId="8" borderId="16" xfId="0" applyNumberFormat="1" applyFont="1" applyFill="1" applyBorder="1" applyAlignment="1">
      <alignment horizontal="right"/>
    </xf>
    <xf numFmtId="164" fontId="0" fillId="24" borderId="84" xfId="0" applyNumberFormat="1" applyFont="1" applyFill="1" applyBorder="1" applyAlignment="1">
      <alignment horizontal="right"/>
    </xf>
    <xf numFmtId="164" fontId="0" fillId="24" borderId="85" xfId="0" applyNumberFormat="1" applyFont="1" applyFill="1" applyBorder="1" applyAlignment="1">
      <alignment horizontal="right"/>
    </xf>
    <xf numFmtId="164" fontId="0" fillId="24" borderId="86" xfId="0" applyNumberFormat="1" applyFont="1" applyFill="1" applyBorder="1" applyAlignment="1">
      <alignment horizontal="right"/>
    </xf>
    <xf numFmtId="164" fontId="0" fillId="24" borderId="40" xfId="0" applyNumberFormat="1" applyFont="1" applyFill="1" applyBorder="1" applyAlignment="1">
      <alignment horizontal="right"/>
    </xf>
    <xf numFmtId="164" fontId="0" fillId="8" borderId="41" xfId="0" applyNumberFormat="1" applyFont="1" applyFill="1" applyBorder="1" applyAlignment="1">
      <alignment horizontal="right"/>
    </xf>
    <xf numFmtId="164" fontId="44" fillId="24" borderId="39" xfId="0" applyNumberFormat="1" applyFont="1" applyFill="1" applyBorder="1" applyAlignment="1">
      <alignment horizontal="right"/>
    </xf>
    <xf numFmtId="164" fontId="44" fillId="0" borderId="44" xfId="0" applyNumberFormat="1" applyFont="1" applyBorder="1" applyAlignment="1">
      <alignment horizontal="right"/>
    </xf>
    <xf numFmtId="164" fontId="0" fillId="24" borderId="4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164" fontId="0" fillId="26" borderId="19" xfId="0" applyNumberFormat="1" applyFont="1" applyFill="1" applyBorder="1" applyAlignment="1">
      <alignment horizontal="right"/>
    </xf>
    <xf numFmtId="164" fontId="0" fillId="26" borderId="26" xfId="0" applyNumberFormat="1" applyFont="1" applyFill="1" applyBorder="1" applyAlignment="1">
      <alignment horizontal="right"/>
    </xf>
    <xf numFmtId="164" fontId="44" fillId="24" borderId="48" xfId="0" applyNumberFormat="1" applyFont="1" applyFill="1" applyBorder="1" applyAlignment="1">
      <alignment horizontal="right"/>
    </xf>
    <xf numFmtId="164" fontId="44" fillId="0" borderId="73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63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 wrapText="1"/>
    </xf>
    <xf numFmtId="164" fontId="0" fillId="15" borderId="19" xfId="0" applyNumberFormat="1" applyFont="1" applyFill="1" applyBorder="1" applyAlignment="1">
      <alignment horizontal="right"/>
    </xf>
    <xf numFmtId="164" fontId="0" fillId="15" borderId="26" xfId="0" applyNumberFormat="1" applyFont="1" applyFill="1" applyBorder="1" applyAlignment="1">
      <alignment horizontal="right"/>
    </xf>
    <xf numFmtId="164" fontId="44" fillId="24" borderId="49" xfId="0" applyNumberFormat="1" applyFont="1" applyFill="1" applyBorder="1" applyAlignment="1">
      <alignment horizontal="right"/>
    </xf>
    <xf numFmtId="164" fontId="44" fillId="0" borderId="56" xfId="0" applyNumberFormat="1" applyFont="1" applyBorder="1" applyAlignment="1">
      <alignment horizontal="right"/>
    </xf>
    <xf numFmtId="164" fontId="0" fillId="25" borderId="19" xfId="0" applyNumberFormat="1" applyFont="1" applyFill="1" applyBorder="1" applyAlignment="1">
      <alignment horizontal="right"/>
    </xf>
    <xf numFmtId="164" fontId="0" fillId="25" borderId="26" xfId="0" applyNumberFormat="1" applyFont="1" applyFill="1" applyBorder="1" applyAlignment="1">
      <alignment horizontal="right"/>
    </xf>
    <xf numFmtId="4" fontId="0" fillId="0" borderId="54" xfId="0" applyNumberFormat="1" applyFont="1" applyBorder="1" applyAlignment="1">
      <alignment horizontal="left" wrapText="1"/>
    </xf>
    <xf numFmtId="164" fontId="0" fillId="5" borderId="19" xfId="0" applyNumberFormat="1" applyFont="1" applyFill="1" applyBorder="1" applyAlignment="1">
      <alignment horizontal="right"/>
    </xf>
    <xf numFmtId="164" fontId="0" fillId="5" borderId="26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left"/>
    </xf>
    <xf numFmtId="164" fontId="0" fillId="27" borderId="21" xfId="0" applyNumberFormat="1" applyFont="1" applyFill="1" applyBorder="1" applyAlignment="1">
      <alignment horizontal="right"/>
    </xf>
    <xf numFmtId="164" fontId="0" fillId="24" borderId="74" xfId="0" applyNumberFormat="1" applyFont="1" applyFill="1" applyBorder="1" applyAlignment="1">
      <alignment horizontal="right"/>
    </xf>
    <xf numFmtId="164" fontId="0" fillId="24" borderId="83" xfId="0" applyNumberFormat="1" applyFont="1" applyFill="1" applyBorder="1" applyAlignment="1">
      <alignment horizontal="right"/>
    </xf>
    <xf numFmtId="164" fontId="0" fillId="24" borderId="71" xfId="0" applyNumberFormat="1" applyFont="1" applyFill="1" applyBorder="1" applyAlignment="1">
      <alignment horizontal="right"/>
    </xf>
    <xf numFmtId="164" fontId="0" fillId="24" borderId="78" xfId="0" applyNumberFormat="1" applyFont="1" applyFill="1" applyBorder="1" applyAlignment="1">
      <alignment horizontal="right"/>
    </xf>
    <xf numFmtId="164" fontId="23" fillId="27" borderId="87" xfId="0" applyNumberFormat="1" applyFont="1" applyFill="1" applyBorder="1" applyAlignment="1">
      <alignment horizontal="right"/>
    </xf>
    <xf numFmtId="164" fontId="28" fillId="0" borderId="79" xfId="0" applyNumberFormat="1" applyFont="1" applyFill="1" applyBorder="1" applyAlignment="1">
      <alignment horizontal="right"/>
    </xf>
    <xf numFmtId="164" fontId="44" fillId="24" borderId="78" xfId="0" applyNumberFormat="1" applyFont="1" applyFill="1" applyBorder="1" applyAlignment="1">
      <alignment horizontal="right"/>
    </xf>
    <xf numFmtId="164" fontId="25" fillId="3" borderId="88" xfId="0" applyNumberFormat="1" applyFont="1" applyFill="1" applyBorder="1" applyAlignment="1">
      <alignment horizontal="right"/>
    </xf>
    <xf numFmtId="164" fontId="0" fillId="24" borderId="78" xfId="0" applyNumberFormat="1" applyFill="1" applyBorder="1" applyAlignment="1">
      <alignment horizontal="right"/>
    </xf>
    <xf numFmtId="164" fontId="24" fillId="3" borderId="87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0" fillId="0" borderId="82" xfId="0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164" fontId="22" fillId="24" borderId="32" xfId="0" applyNumberFormat="1" applyFont="1" applyFill="1" applyBorder="1" applyAlignment="1">
      <alignment horizontal="right"/>
    </xf>
    <xf numFmtId="164" fontId="22" fillId="24" borderId="12" xfId="0" applyNumberFormat="1" applyFont="1" applyFill="1" applyBorder="1" applyAlignment="1">
      <alignment horizontal="right"/>
    </xf>
    <xf numFmtId="164" fontId="22" fillId="24" borderId="33" xfId="0" applyNumberFormat="1" applyFont="1" applyFill="1" applyBorder="1" applyAlignment="1">
      <alignment horizontal="right"/>
    </xf>
    <xf numFmtId="164" fontId="22" fillId="24" borderId="81" xfId="0" applyNumberFormat="1" applyFont="1" applyFill="1" applyBorder="1" applyAlignment="1">
      <alignment horizontal="right"/>
    </xf>
    <xf numFmtId="164" fontId="22" fillId="0" borderId="82" xfId="0" applyNumberFormat="1" applyFont="1" applyFill="1" applyBorder="1" applyAlignment="1">
      <alignment horizontal="right"/>
    </xf>
    <xf numFmtId="164" fontId="20" fillId="24" borderId="12" xfId="0" applyNumberFormat="1" applyFont="1" applyFill="1" applyBorder="1" applyAlignment="1">
      <alignment horizontal="right"/>
    </xf>
    <xf numFmtId="164" fontId="20" fillId="28" borderId="82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23" fillId="0" borderId="82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23"/>
  <sheetViews>
    <sheetView tabSelected="1" workbookViewId="0" topLeftCell="A1">
      <selection activeCell="J6" sqref="J6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10.7109375" style="0" customWidth="1"/>
    <col min="5" max="5" width="46.7109375" style="0" customWidth="1"/>
    <col min="6" max="6" width="9.00390625" style="0" customWidth="1"/>
    <col min="7" max="7" width="10.00390625" style="0" customWidth="1"/>
    <col min="8" max="8" width="12.7109375" style="0" customWidth="1"/>
    <col min="9" max="9" width="12.00390625" style="0" customWidth="1"/>
    <col min="10" max="10" width="12.28125" style="0" customWidth="1"/>
    <col min="11" max="13" width="11.7109375" style="0" customWidth="1"/>
    <col min="14" max="14" width="13.00390625" style="0" customWidth="1"/>
    <col min="15" max="20" width="13.00390625" style="0" hidden="1" customWidth="1"/>
    <col min="21" max="21" width="13.421875" style="0" customWidth="1"/>
    <col min="22" max="22" width="9.28125" style="0" bestFit="1" customWidth="1"/>
    <col min="23" max="25" width="7.28125" style="0" customWidth="1"/>
  </cols>
  <sheetData>
    <row r="1" spans="1:14" ht="12.75">
      <c r="A1" t="s">
        <v>124</v>
      </c>
      <c r="N1" s="1" t="s">
        <v>0</v>
      </c>
    </row>
    <row r="2" spans="1:20" s="5" customFormat="1" ht="19.5" customHeight="1">
      <c r="A2" s="2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25" customHeight="1" thickBot="1">
      <c r="A3" s="4"/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4.25" customHeight="1" thickBot="1">
      <c r="A4" s="4"/>
      <c r="B4" s="4"/>
      <c r="C4" s="4"/>
      <c r="D4" s="6"/>
      <c r="E4" s="7" t="s">
        <v>2</v>
      </c>
      <c r="F4" s="8"/>
      <c r="G4" s="8"/>
      <c r="H4" s="9">
        <v>200000</v>
      </c>
      <c r="I4" s="10"/>
      <c r="J4" s="10"/>
      <c r="K4" s="10"/>
      <c r="L4" s="10"/>
      <c r="M4" s="10"/>
      <c r="N4" s="10"/>
      <c r="O4" s="6"/>
      <c r="P4" s="6"/>
      <c r="Q4" s="6"/>
      <c r="R4" s="6"/>
      <c r="S4" s="6"/>
      <c r="T4" s="6"/>
    </row>
    <row r="5" spans="1:20" ht="14.25" customHeight="1">
      <c r="A5" s="11"/>
      <c r="B5" s="11"/>
      <c r="C5" s="11"/>
      <c r="D5" s="12"/>
      <c r="E5" s="13" t="s">
        <v>3</v>
      </c>
      <c r="F5" s="14"/>
      <c r="G5" s="14"/>
      <c r="H5" s="15">
        <v>9360.4</v>
      </c>
      <c r="I5" s="10"/>
      <c r="J5" s="10"/>
      <c r="K5" s="10"/>
      <c r="L5" s="10"/>
      <c r="M5" s="10"/>
      <c r="N5" s="10"/>
      <c r="O5" s="6"/>
      <c r="P5" s="6"/>
      <c r="Q5" s="6"/>
      <c r="R5" s="6"/>
      <c r="S5" s="6"/>
      <c r="T5" s="6"/>
    </row>
    <row r="6" spans="1:20" ht="14.25" customHeight="1">
      <c r="A6" s="11"/>
      <c r="B6" s="11"/>
      <c r="C6" s="11"/>
      <c r="D6" s="12"/>
      <c r="E6" s="16" t="s">
        <v>4</v>
      </c>
      <c r="F6" s="17"/>
      <c r="G6" s="17"/>
      <c r="H6" s="18">
        <v>718</v>
      </c>
      <c r="I6" s="10"/>
      <c r="J6" s="10"/>
      <c r="K6" s="10"/>
      <c r="L6" s="10"/>
      <c r="M6" s="10"/>
      <c r="N6" s="10"/>
      <c r="O6" s="6"/>
      <c r="P6" s="6"/>
      <c r="Q6" s="6"/>
      <c r="R6" s="6"/>
      <c r="S6" s="6"/>
      <c r="T6" s="6"/>
    </row>
    <row r="7" spans="1:20" ht="14.25" customHeight="1">
      <c r="A7" s="11"/>
      <c r="B7" s="11"/>
      <c r="C7" s="11"/>
      <c r="D7" s="12"/>
      <c r="E7" s="19" t="s">
        <v>5</v>
      </c>
      <c r="F7" s="20"/>
      <c r="G7" s="20"/>
      <c r="H7" s="21">
        <v>91.4</v>
      </c>
      <c r="I7" s="10"/>
      <c r="J7" s="10"/>
      <c r="K7" s="10"/>
      <c r="L7" s="10"/>
      <c r="M7" s="10"/>
      <c r="N7" s="10"/>
      <c r="O7" s="6"/>
      <c r="P7" s="6"/>
      <c r="Q7" s="6"/>
      <c r="R7" s="6"/>
      <c r="S7" s="6"/>
      <c r="T7" s="6"/>
    </row>
    <row r="8" spans="1:20" ht="14.25" customHeight="1" thickBot="1">
      <c r="A8" s="11"/>
      <c r="B8" s="11"/>
      <c r="C8" s="11"/>
      <c r="D8" s="12"/>
      <c r="E8" s="22" t="s">
        <v>6</v>
      </c>
      <c r="F8" s="23"/>
      <c r="G8" s="23"/>
      <c r="H8" s="24">
        <f>SUM(H4:H7)</f>
        <v>210169.8</v>
      </c>
      <c r="I8" s="10"/>
      <c r="J8" s="10"/>
      <c r="K8" s="10"/>
      <c r="L8" s="10"/>
      <c r="M8" s="10"/>
      <c r="N8" s="10"/>
      <c r="O8" s="6"/>
      <c r="P8" s="6"/>
      <c r="Q8" s="6"/>
      <c r="R8" s="6"/>
      <c r="S8" s="6"/>
      <c r="T8" s="6"/>
    </row>
    <row r="9" spans="1:20" ht="14.25" customHeight="1">
      <c r="A9" s="12" t="s">
        <v>7</v>
      </c>
      <c r="B9" s="12"/>
      <c r="C9" s="12"/>
      <c r="D9" s="12"/>
      <c r="E9" s="25"/>
      <c r="F9" s="25"/>
      <c r="G9" s="25"/>
      <c r="H9" s="26"/>
      <c r="I9" s="10"/>
      <c r="J9" s="10"/>
      <c r="K9" s="10"/>
      <c r="L9" s="10"/>
      <c r="M9" s="10"/>
      <c r="N9" s="10"/>
      <c r="O9" s="6"/>
      <c r="P9" s="6"/>
      <c r="Q9" s="6"/>
      <c r="R9" s="6"/>
      <c r="S9" s="6"/>
      <c r="T9" s="6"/>
    </row>
    <row r="10" spans="7:20" ht="14.25" customHeight="1" thickBot="1">
      <c r="G10" s="12"/>
      <c r="H10" s="27"/>
      <c r="I10" s="10"/>
      <c r="J10" s="10"/>
      <c r="K10" s="10"/>
      <c r="L10" s="10"/>
      <c r="M10" s="10"/>
      <c r="N10" s="10"/>
      <c r="O10" s="6"/>
      <c r="P10" s="6"/>
      <c r="Q10" s="6"/>
      <c r="R10" s="6"/>
      <c r="S10" s="6"/>
      <c r="T10" s="6"/>
    </row>
    <row r="11" spans="1:20" ht="14.25" customHeight="1" thickBot="1">
      <c r="A11" s="28" t="s">
        <v>8</v>
      </c>
      <c r="B11" s="29"/>
      <c r="C11" s="29"/>
      <c r="D11" s="29"/>
      <c r="E11" s="29"/>
      <c r="F11" s="30"/>
      <c r="G11" s="30"/>
      <c r="H11" s="9">
        <f>(H8)</f>
        <v>210169.8</v>
      </c>
      <c r="I11" s="10"/>
      <c r="J11" s="10"/>
      <c r="K11" s="10"/>
      <c r="L11" s="10"/>
      <c r="M11" s="10"/>
      <c r="N11" s="31"/>
      <c r="O11" s="32"/>
      <c r="P11" s="32"/>
      <c r="Q11" s="32"/>
      <c r="R11" s="32"/>
      <c r="S11" s="6"/>
      <c r="T11" s="6"/>
    </row>
    <row r="12" spans="1:20" ht="14.25" customHeight="1">
      <c r="A12" s="13" t="s">
        <v>9</v>
      </c>
      <c r="B12" s="33"/>
      <c r="C12" s="33"/>
      <c r="D12" s="33"/>
      <c r="E12" s="33" t="s">
        <v>10</v>
      </c>
      <c r="F12" s="34"/>
      <c r="G12" s="34"/>
      <c r="H12" s="35">
        <v>-199330</v>
      </c>
      <c r="I12" s="10"/>
      <c r="J12" s="10"/>
      <c r="K12" s="10"/>
      <c r="L12" s="10"/>
      <c r="M12" s="10"/>
      <c r="N12" s="10"/>
      <c r="O12" s="32"/>
      <c r="P12" s="32"/>
      <c r="Q12" s="32"/>
      <c r="R12" s="32"/>
      <c r="S12" s="6"/>
      <c r="T12" s="6"/>
    </row>
    <row r="13" spans="1:20" ht="14.25" customHeight="1">
      <c r="A13" s="16" t="s">
        <v>11</v>
      </c>
      <c r="B13" s="36"/>
      <c r="C13" s="36"/>
      <c r="D13" s="36"/>
      <c r="E13" s="36" t="s">
        <v>12</v>
      </c>
      <c r="F13" s="37"/>
      <c r="G13" s="37"/>
      <c r="H13" s="38">
        <v>-177.2</v>
      </c>
      <c r="I13" s="10"/>
      <c r="J13" s="10"/>
      <c r="K13" s="10"/>
      <c r="L13" s="10"/>
      <c r="M13" s="10"/>
      <c r="N13" s="10"/>
      <c r="O13" s="32"/>
      <c r="P13" s="32"/>
      <c r="Q13" s="32"/>
      <c r="R13" s="32"/>
      <c r="S13" s="6"/>
      <c r="T13" s="6"/>
    </row>
    <row r="14" spans="1:20" ht="14.25" customHeight="1">
      <c r="A14" s="39" t="s">
        <v>13</v>
      </c>
      <c r="B14" s="40"/>
      <c r="C14" s="40"/>
      <c r="D14" s="40"/>
      <c r="E14" s="40" t="s">
        <v>14</v>
      </c>
      <c r="F14" s="41"/>
      <c r="G14" s="41"/>
      <c r="H14" s="42">
        <v>-9360.4</v>
      </c>
      <c r="I14" s="10"/>
      <c r="J14" s="10"/>
      <c r="K14" s="10"/>
      <c r="L14" s="10"/>
      <c r="M14" s="10"/>
      <c r="N14" s="10"/>
      <c r="O14" s="32"/>
      <c r="P14" s="32"/>
      <c r="Q14" s="32"/>
      <c r="R14" s="32"/>
      <c r="S14" s="6"/>
      <c r="T14" s="6"/>
    </row>
    <row r="15" spans="1:20" ht="14.25" customHeight="1" thickBot="1">
      <c r="A15" s="22" t="s">
        <v>15</v>
      </c>
      <c r="B15" s="43"/>
      <c r="C15" s="43"/>
      <c r="D15" s="43"/>
      <c r="E15" s="43"/>
      <c r="F15" s="44"/>
      <c r="G15" s="44"/>
      <c r="H15" s="24">
        <f>SUM(H11:H14)</f>
        <v>1302.199999999988</v>
      </c>
      <c r="I15" s="10"/>
      <c r="J15" s="10"/>
      <c r="K15" s="10"/>
      <c r="L15" s="10"/>
      <c r="M15" s="10"/>
      <c r="N15" s="10"/>
      <c r="O15" s="32"/>
      <c r="P15" s="32"/>
      <c r="Q15" s="32"/>
      <c r="R15" s="32"/>
      <c r="S15" s="6"/>
      <c r="T15" s="6"/>
    </row>
    <row r="16" spans="1:20" ht="12" customHeight="1" thickBot="1">
      <c r="A16" s="32"/>
      <c r="B16" s="32"/>
      <c r="C16" s="32"/>
      <c r="D16" s="32"/>
      <c r="E16" s="32"/>
      <c r="F16" s="32"/>
      <c r="G16" s="32"/>
      <c r="H16" s="45"/>
      <c r="I16" s="10" t="s">
        <v>16</v>
      </c>
      <c r="J16" s="10"/>
      <c r="K16" s="10"/>
      <c r="L16" s="10"/>
      <c r="M16" s="10"/>
      <c r="N16" s="10"/>
      <c r="O16" s="6"/>
      <c r="P16" s="6"/>
      <c r="Q16" s="6"/>
      <c r="R16" s="6"/>
      <c r="S16" s="6"/>
      <c r="T16" s="6"/>
    </row>
    <row r="17" spans="1:21" ht="57.75" customHeight="1" thickBot="1">
      <c r="A17" s="32"/>
      <c r="B17" s="32"/>
      <c r="C17" s="32"/>
      <c r="D17" s="32"/>
      <c r="E17" s="32"/>
      <c r="F17" s="32"/>
      <c r="G17" s="32"/>
      <c r="H17" s="45"/>
      <c r="I17" s="514" t="s">
        <v>110</v>
      </c>
      <c r="J17" s="515"/>
      <c r="K17" s="515"/>
      <c r="L17" s="515"/>
      <c r="M17" s="515"/>
      <c r="N17" s="516"/>
      <c r="O17" s="514" t="s">
        <v>111</v>
      </c>
      <c r="P17" s="516"/>
      <c r="Q17" s="517" t="s">
        <v>112</v>
      </c>
      <c r="R17" s="518"/>
      <c r="S17" s="517" t="s">
        <v>113</v>
      </c>
      <c r="T17" s="518"/>
      <c r="U17" s="46"/>
    </row>
    <row r="18" spans="1:21" ht="106.5" customHeight="1" thickBot="1">
      <c r="A18" s="47" t="s">
        <v>17</v>
      </c>
      <c r="B18" s="48" t="s">
        <v>18</v>
      </c>
      <c r="C18" s="49" t="s">
        <v>19</v>
      </c>
      <c r="D18" s="50" t="s">
        <v>20</v>
      </c>
      <c r="E18" s="50" t="s">
        <v>21</v>
      </c>
      <c r="F18" s="50" t="s">
        <v>114</v>
      </c>
      <c r="G18" s="50" t="s">
        <v>115</v>
      </c>
      <c r="H18" s="51" t="s">
        <v>116</v>
      </c>
      <c r="I18" s="52" t="s">
        <v>117</v>
      </c>
      <c r="J18" s="52" t="s">
        <v>118</v>
      </c>
      <c r="K18" s="52" t="s">
        <v>119</v>
      </c>
      <c r="L18" s="53" t="s">
        <v>22</v>
      </c>
      <c r="M18" s="52" t="s">
        <v>120</v>
      </c>
      <c r="N18" s="54" t="s">
        <v>121</v>
      </c>
      <c r="O18" s="52" t="s">
        <v>122</v>
      </c>
      <c r="P18" s="55" t="s">
        <v>121</v>
      </c>
      <c r="Q18" s="56" t="s">
        <v>123</v>
      </c>
      <c r="R18" s="55" t="s">
        <v>121</v>
      </c>
      <c r="S18" s="56" t="s">
        <v>123</v>
      </c>
      <c r="T18" s="55" t="s">
        <v>121</v>
      </c>
      <c r="U18" s="46"/>
    </row>
    <row r="19" spans="1:21" ht="12.75" customHeight="1">
      <c r="A19" s="57">
        <v>93</v>
      </c>
      <c r="B19" s="58">
        <v>3522</v>
      </c>
      <c r="C19" s="59"/>
      <c r="D19" s="60"/>
      <c r="E19" s="61" t="s">
        <v>23</v>
      </c>
      <c r="F19" s="62"/>
      <c r="G19" s="63"/>
      <c r="H19" s="64">
        <f>H26+H28+H32+H37</f>
        <v>69136</v>
      </c>
      <c r="I19" s="65">
        <f>(I26+I28+I32+I37)</f>
        <v>177.2</v>
      </c>
      <c r="J19" s="66">
        <f>(J26+J28+J32+J37)</f>
        <v>-18140</v>
      </c>
      <c r="K19" s="67">
        <f>(K26+K32+K37)</f>
        <v>2463.6</v>
      </c>
      <c r="L19" s="67"/>
      <c r="M19" s="68"/>
      <c r="N19" s="69">
        <f>SUM(H19:K19)</f>
        <v>53636.799999999996</v>
      </c>
      <c r="O19" s="70"/>
      <c r="P19" s="71"/>
      <c r="Q19" s="72"/>
      <c r="R19" s="73"/>
      <c r="S19" s="74"/>
      <c r="T19" s="75"/>
      <c r="U19" s="46"/>
    </row>
    <row r="20" spans="1:21" ht="12.75" customHeight="1">
      <c r="A20" s="76"/>
      <c r="B20" s="77"/>
      <c r="C20" s="78">
        <v>6121</v>
      </c>
      <c r="D20" s="79" t="s">
        <v>24</v>
      </c>
      <c r="E20" s="80" t="s">
        <v>25</v>
      </c>
      <c r="F20" s="81"/>
      <c r="G20" s="82">
        <v>41869.9</v>
      </c>
      <c r="H20" s="83">
        <v>44566</v>
      </c>
      <c r="I20" s="84"/>
      <c r="J20" s="85"/>
      <c r="K20" s="86">
        <v>749.5</v>
      </c>
      <c r="L20" s="87">
        <v>-3445.6</v>
      </c>
      <c r="M20" s="88"/>
      <c r="N20" s="89">
        <f>SUM(H20:L20)</f>
        <v>41869.9</v>
      </c>
      <c r="O20" s="90"/>
      <c r="P20" s="91"/>
      <c r="Q20" s="92"/>
      <c r="R20" s="93"/>
      <c r="S20" s="94"/>
      <c r="T20" s="95"/>
      <c r="U20" s="46"/>
    </row>
    <row r="21" spans="1:21" ht="12.75" customHeight="1">
      <c r="A21" s="96"/>
      <c r="B21" s="97"/>
      <c r="C21" s="78">
        <v>6121</v>
      </c>
      <c r="D21" s="98" t="s">
        <v>26</v>
      </c>
      <c r="E21" s="99" t="s">
        <v>27</v>
      </c>
      <c r="F21" s="100"/>
      <c r="G21" s="101">
        <v>133.5</v>
      </c>
      <c r="H21" s="102"/>
      <c r="I21" s="103">
        <v>67</v>
      </c>
      <c r="J21" s="104"/>
      <c r="K21" s="87">
        <v>66.5</v>
      </c>
      <c r="L21" s="87"/>
      <c r="M21" s="88"/>
      <c r="N21" s="89">
        <f>SUM(H21:K21)</f>
        <v>133.5</v>
      </c>
      <c r="O21" s="105"/>
      <c r="P21" s="106"/>
      <c r="Q21" s="92"/>
      <c r="R21" s="107"/>
      <c r="S21" s="94"/>
      <c r="T21" s="95"/>
      <c r="U21" s="46"/>
    </row>
    <row r="22" spans="1:21" ht="12.75" customHeight="1">
      <c r="A22" s="96"/>
      <c r="B22" s="97"/>
      <c r="C22" s="108">
        <v>6121</v>
      </c>
      <c r="D22" s="109" t="s">
        <v>28</v>
      </c>
      <c r="E22" s="109" t="s">
        <v>29</v>
      </c>
      <c r="F22" s="100"/>
      <c r="G22" s="101">
        <v>563.8</v>
      </c>
      <c r="H22" s="102"/>
      <c r="I22" s="103"/>
      <c r="J22" s="87"/>
      <c r="K22" s="87">
        <v>563.8</v>
      </c>
      <c r="L22" s="87"/>
      <c r="M22" s="88"/>
      <c r="N22" s="89">
        <f>SUM(H22:K22)</f>
        <v>563.8</v>
      </c>
      <c r="O22" s="90"/>
      <c r="P22" s="91"/>
      <c r="Q22" s="92"/>
      <c r="R22" s="107"/>
      <c r="S22" s="94"/>
      <c r="T22" s="95"/>
      <c r="U22" s="46"/>
    </row>
    <row r="23" spans="1:21" ht="12.75" customHeight="1">
      <c r="A23" s="96"/>
      <c r="B23" s="97"/>
      <c r="C23" s="109">
        <v>6121</v>
      </c>
      <c r="D23" s="109" t="s">
        <v>30</v>
      </c>
      <c r="E23" s="109" t="s">
        <v>31</v>
      </c>
      <c r="F23" s="100"/>
      <c r="G23" s="101">
        <v>240.1</v>
      </c>
      <c r="H23" s="102"/>
      <c r="I23" s="103"/>
      <c r="J23" s="87"/>
      <c r="K23" s="87">
        <v>240.1</v>
      </c>
      <c r="L23" s="87"/>
      <c r="M23" s="88"/>
      <c r="N23" s="89">
        <f>SUM(H23:K23)</f>
        <v>240.1</v>
      </c>
      <c r="O23" s="90"/>
      <c r="P23" s="91"/>
      <c r="Q23" s="92"/>
      <c r="R23" s="107"/>
      <c r="S23" s="94"/>
      <c r="T23" s="95"/>
      <c r="U23" s="46"/>
    </row>
    <row r="24" spans="1:21" ht="12.75" customHeight="1">
      <c r="A24" s="96"/>
      <c r="B24" s="97"/>
      <c r="C24" s="109"/>
      <c r="D24" s="109"/>
      <c r="E24" s="109"/>
      <c r="F24" s="100"/>
      <c r="G24" s="101"/>
      <c r="H24" s="102"/>
      <c r="I24" s="103"/>
      <c r="J24" s="87"/>
      <c r="K24" s="87"/>
      <c r="L24" s="87"/>
      <c r="M24" s="88"/>
      <c r="N24" s="89"/>
      <c r="O24" s="90"/>
      <c r="P24" s="91"/>
      <c r="Q24" s="92"/>
      <c r="R24" s="107"/>
      <c r="S24" s="94"/>
      <c r="T24" s="95"/>
      <c r="U24" s="46"/>
    </row>
    <row r="25" spans="1:21" ht="12.75" customHeight="1">
      <c r="A25" s="96"/>
      <c r="B25" s="97"/>
      <c r="C25" s="78"/>
      <c r="D25" s="98"/>
      <c r="E25" s="110"/>
      <c r="F25" s="100"/>
      <c r="G25" s="101"/>
      <c r="H25" s="102"/>
      <c r="I25" s="103"/>
      <c r="J25" s="87"/>
      <c r="K25" s="87"/>
      <c r="L25" s="87"/>
      <c r="M25" s="88"/>
      <c r="N25" s="89"/>
      <c r="O25" s="90"/>
      <c r="P25" s="91"/>
      <c r="Q25" s="92"/>
      <c r="R25" s="107"/>
      <c r="S25" s="94"/>
      <c r="T25" s="95"/>
      <c r="U25" s="111"/>
    </row>
    <row r="26" spans="1:21" ht="12.75" customHeight="1">
      <c r="A26" s="96">
        <v>93</v>
      </c>
      <c r="B26" s="112">
        <v>3522</v>
      </c>
      <c r="C26" s="113">
        <v>6121</v>
      </c>
      <c r="D26" s="98"/>
      <c r="E26" s="114" t="s">
        <v>32</v>
      </c>
      <c r="F26" s="115">
        <f>SUM(F20:F25)</f>
        <v>0</v>
      </c>
      <c r="G26" s="116">
        <f>SUM(G20:G25)</f>
        <v>42807.3</v>
      </c>
      <c r="H26" s="117">
        <f>SUM(H20:H21)</f>
        <v>44566</v>
      </c>
      <c r="I26" s="118">
        <f>SUM(I20:I21)</f>
        <v>67</v>
      </c>
      <c r="J26" s="119"/>
      <c r="K26" s="119">
        <f>SUM(K20:K25)</f>
        <v>1619.8999999999999</v>
      </c>
      <c r="L26" s="119">
        <f>SUM(L20:L25)</f>
        <v>-3445.6</v>
      </c>
      <c r="M26" s="120"/>
      <c r="N26" s="121">
        <f>SUM(H26:L26)</f>
        <v>42807.3</v>
      </c>
      <c r="O26" s="90"/>
      <c r="P26" s="91"/>
      <c r="Q26" s="92"/>
      <c r="R26" s="107"/>
      <c r="S26" s="94"/>
      <c r="T26" s="95"/>
      <c r="U26" s="46"/>
    </row>
    <row r="27" spans="1:21" ht="12.75" customHeight="1">
      <c r="A27" s="96"/>
      <c r="B27" s="97"/>
      <c r="C27" s="122">
        <v>5137</v>
      </c>
      <c r="D27" s="123" t="s">
        <v>24</v>
      </c>
      <c r="E27" s="110" t="s">
        <v>33</v>
      </c>
      <c r="F27" s="100"/>
      <c r="G27" s="101">
        <v>3000</v>
      </c>
      <c r="H27" s="102">
        <v>3000</v>
      </c>
      <c r="I27" s="103"/>
      <c r="J27" s="87"/>
      <c r="K27" s="87"/>
      <c r="L27" s="87"/>
      <c r="M27" s="88"/>
      <c r="N27" s="89">
        <f>SUM(H27:J27)</f>
        <v>3000</v>
      </c>
      <c r="O27" s="105"/>
      <c r="P27" s="106"/>
      <c r="Q27" s="92"/>
      <c r="R27" s="107"/>
      <c r="S27" s="94"/>
      <c r="T27" s="95"/>
      <c r="U27" s="46"/>
    </row>
    <row r="28" spans="1:21" ht="12.75" customHeight="1">
      <c r="A28" s="96">
        <v>93</v>
      </c>
      <c r="B28" s="112">
        <v>3522</v>
      </c>
      <c r="C28" s="113">
        <v>5137</v>
      </c>
      <c r="D28" s="98"/>
      <c r="E28" s="114" t="s">
        <v>34</v>
      </c>
      <c r="F28" s="100"/>
      <c r="G28" s="124">
        <f>SUM(G27)</f>
        <v>3000</v>
      </c>
      <c r="H28" s="125">
        <f>SUM(H27)</f>
        <v>3000</v>
      </c>
      <c r="I28" s="126"/>
      <c r="J28" s="127"/>
      <c r="K28" s="128"/>
      <c r="L28" s="128"/>
      <c r="M28" s="129"/>
      <c r="N28" s="130">
        <f>SUM(H28:J28)</f>
        <v>3000</v>
      </c>
      <c r="O28" s="90"/>
      <c r="P28" s="91"/>
      <c r="Q28" s="92"/>
      <c r="R28" s="107"/>
      <c r="S28" s="94"/>
      <c r="T28" s="95"/>
      <c r="U28" s="46"/>
    </row>
    <row r="29" spans="1:21" ht="12.75" customHeight="1">
      <c r="A29" s="131"/>
      <c r="B29" s="132"/>
      <c r="C29" s="133">
        <v>6122</v>
      </c>
      <c r="D29" s="134" t="s">
        <v>35</v>
      </c>
      <c r="E29" s="135" t="s">
        <v>36</v>
      </c>
      <c r="F29" s="136"/>
      <c r="G29" s="137"/>
      <c r="H29" s="102">
        <v>18140</v>
      </c>
      <c r="I29" s="103"/>
      <c r="J29" s="104">
        <v>-18140</v>
      </c>
      <c r="K29" s="87"/>
      <c r="L29" s="87"/>
      <c r="M29" s="88"/>
      <c r="N29" s="89">
        <f>SUM(H29:K29)</f>
        <v>0</v>
      </c>
      <c r="O29" s="105"/>
      <c r="P29" s="106"/>
      <c r="Q29" s="92"/>
      <c r="R29" s="107"/>
      <c r="S29" s="94"/>
      <c r="T29" s="95"/>
      <c r="U29" s="46"/>
    </row>
    <row r="30" spans="1:21" ht="12.75" customHeight="1">
      <c r="A30" s="96"/>
      <c r="B30" s="97"/>
      <c r="C30" s="109">
        <v>6122</v>
      </c>
      <c r="D30" s="109" t="s">
        <v>37</v>
      </c>
      <c r="E30" s="109" t="s">
        <v>38</v>
      </c>
      <c r="F30" s="100"/>
      <c r="G30" s="101">
        <v>3488.3</v>
      </c>
      <c r="H30" s="102"/>
      <c r="I30" s="103"/>
      <c r="J30" s="104"/>
      <c r="K30" s="87">
        <v>42.7</v>
      </c>
      <c r="L30" s="87">
        <v>3445.6</v>
      </c>
      <c r="M30" s="88"/>
      <c r="N30" s="89">
        <f>SUM(H30:L30)</f>
        <v>3488.2999999999997</v>
      </c>
      <c r="O30" s="105"/>
      <c r="P30" s="106"/>
      <c r="Q30" s="92"/>
      <c r="R30" s="107"/>
      <c r="S30" s="94"/>
      <c r="T30" s="95"/>
      <c r="U30" s="46"/>
    </row>
    <row r="31" spans="1:21" ht="12.75" customHeight="1">
      <c r="A31" s="96"/>
      <c r="B31" s="97"/>
      <c r="C31" s="109"/>
      <c r="D31" s="109"/>
      <c r="E31" s="109"/>
      <c r="F31" s="100"/>
      <c r="G31" s="101"/>
      <c r="H31" s="102"/>
      <c r="I31" s="103"/>
      <c r="J31" s="104"/>
      <c r="K31" s="87"/>
      <c r="L31" s="87"/>
      <c r="M31" s="88"/>
      <c r="N31" s="89"/>
      <c r="O31" s="105"/>
      <c r="P31" s="106"/>
      <c r="Q31" s="92"/>
      <c r="R31" s="107"/>
      <c r="S31" s="94"/>
      <c r="T31" s="95"/>
      <c r="U31" s="46"/>
    </row>
    <row r="32" spans="1:21" ht="12.75" customHeight="1">
      <c r="A32" s="96">
        <v>93</v>
      </c>
      <c r="B32" s="112">
        <v>3522</v>
      </c>
      <c r="C32" s="113">
        <v>6122</v>
      </c>
      <c r="D32" s="98"/>
      <c r="E32" s="114" t="s">
        <v>39</v>
      </c>
      <c r="F32" s="100"/>
      <c r="G32" s="116">
        <f>SUM(G29:G30)</f>
        <v>3488.3</v>
      </c>
      <c r="H32" s="138">
        <f>SUM(H29:H30)</f>
        <v>18140</v>
      </c>
      <c r="I32" s="139"/>
      <c r="J32" s="140">
        <f>SUM(J29:J30)</f>
        <v>-18140</v>
      </c>
      <c r="K32" s="141">
        <f>SUM(K29:K30)</f>
        <v>42.7</v>
      </c>
      <c r="L32" s="141">
        <f>SUM(L29:L31)</f>
        <v>3445.6</v>
      </c>
      <c r="M32" s="142"/>
      <c r="N32" s="143">
        <f>SUM(H32:L32)</f>
        <v>3488.2999999999997</v>
      </c>
      <c r="O32" s="105"/>
      <c r="P32" s="106"/>
      <c r="Q32" s="92"/>
      <c r="R32" s="107"/>
      <c r="S32" s="94"/>
      <c r="T32" s="95"/>
      <c r="U32" s="46"/>
    </row>
    <row r="33" spans="1:21" ht="12.75" customHeight="1">
      <c r="A33" s="96"/>
      <c r="B33" s="97"/>
      <c r="C33" s="78">
        <v>5171</v>
      </c>
      <c r="D33" s="98" t="s">
        <v>40</v>
      </c>
      <c r="E33" s="110" t="s">
        <v>41</v>
      </c>
      <c r="F33" s="100"/>
      <c r="G33" s="144">
        <v>3430</v>
      </c>
      <c r="H33" s="145">
        <v>3430</v>
      </c>
      <c r="I33" s="103"/>
      <c r="J33" s="104"/>
      <c r="K33" s="87"/>
      <c r="L33" s="87"/>
      <c r="M33" s="88"/>
      <c r="N33" s="89">
        <f>SUM(H33:J33)</f>
        <v>3430</v>
      </c>
      <c r="O33" s="105"/>
      <c r="P33" s="106"/>
      <c r="Q33" s="92"/>
      <c r="R33" s="107"/>
      <c r="S33" s="94"/>
      <c r="T33" s="95"/>
      <c r="U33" s="46"/>
    </row>
    <row r="34" spans="1:21" ht="12.75" customHeight="1">
      <c r="A34" s="96"/>
      <c r="B34" s="109"/>
      <c r="C34" s="109">
        <v>5171</v>
      </c>
      <c r="D34" s="109" t="s">
        <v>42</v>
      </c>
      <c r="E34" s="146" t="s">
        <v>43</v>
      </c>
      <c r="F34" s="147"/>
      <c r="G34" s="144">
        <v>678</v>
      </c>
      <c r="H34" s="145"/>
      <c r="I34" s="148"/>
      <c r="J34" s="149"/>
      <c r="K34" s="150">
        <v>678</v>
      </c>
      <c r="L34" s="150"/>
      <c r="M34" s="151"/>
      <c r="N34" s="89">
        <f>SUM(H34:K34)</f>
        <v>678</v>
      </c>
      <c r="O34" s="152"/>
      <c r="P34" s="153"/>
      <c r="Q34" s="92"/>
      <c r="R34" s="107"/>
      <c r="S34" s="94"/>
      <c r="T34" s="95"/>
      <c r="U34" s="46"/>
    </row>
    <row r="35" spans="1:21" ht="12.75" customHeight="1">
      <c r="A35" s="96"/>
      <c r="B35" s="97"/>
      <c r="C35" s="109">
        <v>5171</v>
      </c>
      <c r="D35" s="109" t="s">
        <v>44</v>
      </c>
      <c r="E35" s="146" t="s">
        <v>45</v>
      </c>
      <c r="F35" s="147"/>
      <c r="G35" s="144">
        <v>123</v>
      </c>
      <c r="H35" s="145"/>
      <c r="I35" s="148"/>
      <c r="J35" s="149"/>
      <c r="K35" s="150">
        <v>123</v>
      </c>
      <c r="L35" s="150"/>
      <c r="M35" s="151"/>
      <c r="N35" s="89">
        <f>SUM(H35:K35)</f>
        <v>123</v>
      </c>
      <c r="O35" s="152"/>
      <c r="P35" s="153"/>
      <c r="Q35" s="92"/>
      <c r="R35" s="107"/>
      <c r="S35" s="94"/>
      <c r="T35" s="95"/>
      <c r="U35" s="46"/>
    </row>
    <row r="36" spans="1:21" ht="12.75" customHeight="1">
      <c r="A36" s="154"/>
      <c r="B36" s="122"/>
      <c r="C36" s="122">
        <v>5171</v>
      </c>
      <c r="D36" s="155" t="s">
        <v>46</v>
      </c>
      <c r="E36" s="155" t="s">
        <v>47</v>
      </c>
      <c r="F36" s="147"/>
      <c r="G36" s="144">
        <v>110.2</v>
      </c>
      <c r="H36" s="145"/>
      <c r="I36" s="148">
        <v>110.2</v>
      </c>
      <c r="J36" s="149"/>
      <c r="K36" s="150"/>
      <c r="L36" s="150"/>
      <c r="M36" s="151"/>
      <c r="N36" s="89">
        <f>SUM(H36:J36)</f>
        <v>110.2</v>
      </c>
      <c r="O36" s="152"/>
      <c r="P36" s="153"/>
      <c r="Q36" s="151"/>
      <c r="R36" s="156"/>
      <c r="S36" s="157"/>
      <c r="T36" s="95"/>
      <c r="U36" s="46"/>
    </row>
    <row r="37" spans="1:21" ht="12.75" customHeight="1" thickBot="1">
      <c r="A37" s="154">
        <v>93</v>
      </c>
      <c r="B37" s="158">
        <v>3522</v>
      </c>
      <c r="C37" s="159">
        <v>5171</v>
      </c>
      <c r="D37" s="160"/>
      <c r="E37" s="114" t="s">
        <v>48</v>
      </c>
      <c r="F37" s="161"/>
      <c r="G37" s="162">
        <f>SUM(G33:G36)</f>
        <v>4341.2</v>
      </c>
      <c r="H37" s="163">
        <f>SUM(H33:H36)</f>
        <v>3430</v>
      </c>
      <c r="I37" s="164">
        <f>SUM(I33:I36)</f>
        <v>110.2</v>
      </c>
      <c r="J37" s="165"/>
      <c r="K37" s="166">
        <f>SUM(K33:K36)</f>
        <v>801</v>
      </c>
      <c r="L37" s="166"/>
      <c r="M37" s="167"/>
      <c r="N37" s="168">
        <f>SUM(H37:K37)</f>
        <v>4341.2</v>
      </c>
      <c r="O37" s="169"/>
      <c r="P37" s="170"/>
      <c r="Q37" s="171"/>
      <c r="R37" s="172"/>
      <c r="S37" s="173"/>
      <c r="T37" s="95"/>
      <c r="U37" s="46"/>
    </row>
    <row r="38" spans="1:21" ht="12.75" customHeight="1" thickBot="1">
      <c r="A38" s="174"/>
      <c r="B38" s="175"/>
      <c r="C38" s="176"/>
      <c r="D38" s="177"/>
      <c r="E38" s="178"/>
      <c r="F38" s="179"/>
      <c r="G38" s="180"/>
      <c r="H38" s="181"/>
      <c r="I38" s="182"/>
      <c r="J38" s="183"/>
      <c r="K38" s="184"/>
      <c r="L38" s="184"/>
      <c r="M38" s="171"/>
      <c r="N38" s="185"/>
      <c r="O38" s="90"/>
      <c r="P38" s="91"/>
      <c r="Q38" s="92"/>
      <c r="R38" s="107"/>
      <c r="S38" s="94"/>
      <c r="T38" s="95"/>
      <c r="U38" s="46"/>
    </row>
    <row r="39" spans="1:21" ht="12.75" customHeight="1">
      <c r="A39" s="186"/>
      <c r="B39" s="187"/>
      <c r="C39" s="187"/>
      <c r="D39" s="188"/>
      <c r="E39" s="61" t="s">
        <v>49</v>
      </c>
      <c r="F39" s="189"/>
      <c r="G39" s="190"/>
      <c r="H39" s="191">
        <f>H42+H45+H48</f>
        <v>98716</v>
      </c>
      <c r="I39" s="65"/>
      <c r="J39" s="192"/>
      <c r="K39" s="67"/>
      <c r="L39" s="67"/>
      <c r="M39" s="193"/>
      <c r="N39" s="194">
        <f aca="true" t="shared" si="0" ref="N39:N53">SUM(H39:J39)</f>
        <v>98716</v>
      </c>
      <c r="O39" s="90"/>
      <c r="P39" s="91"/>
      <c r="Q39" s="92"/>
      <c r="R39" s="107"/>
      <c r="S39" s="94"/>
      <c r="T39" s="95"/>
      <c r="U39" s="46"/>
    </row>
    <row r="40" spans="1:163" s="203" customFormat="1" ht="12.75" customHeight="1">
      <c r="A40" s="96">
        <v>92</v>
      </c>
      <c r="B40" s="113">
        <v>3522</v>
      </c>
      <c r="C40" s="78">
        <v>6121</v>
      </c>
      <c r="D40" s="195" t="s">
        <v>50</v>
      </c>
      <c r="E40" s="196" t="s">
        <v>51</v>
      </c>
      <c r="F40" s="100"/>
      <c r="G40" s="101">
        <v>81506</v>
      </c>
      <c r="H40" s="197">
        <v>81506</v>
      </c>
      <c r="I40" s="103"/>
      <c r="J40" s="104"/>
      <c r="K40" s="87"/>
      <c r="L40" s="87"/>
      <c r="M40" s="88"/>
      <c r="N40" s="89">
        <f t="shared" si="0"/>
        <v>81506</v>
      </c>
      <c r="O40" s="105"/>
      <c r="P40" s="106"/>
      <c r="Q40" s="88"/>
      <c r="R40" s="198"/>
      <c r="S40" s="199"/>
      <c r="T40" s="200"/>
      <c r="U40" s="201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</row>
    <row r="41" spans="1:21" s="202" customFormat="1" ht="12.75" customHeight="1">
      <c r="A41" s="96"/>
      <c r="B41" s="78"/>
      <c r="C41" s="78">
        <v>6121</v>
      </c>
      <c r="D41" s="114"/>
      <c r="E41" s="196"/>
      <c r="F41" s="100"/>
      <c r="G41" s="101"/>
      <c r="H41" s="197"/>
      <c r="I41" s="103"/>
      <c r="J41" s="104"/>
      <c r="K41" s="87"/>
      <c r="L41" s="87"/>
      <c r="M41" s="88"/>
      <c r="N41" s="89">
        <f t="shared" si="0"/>
        <v>0</v>
      </c>
      <c r="O41" s="105"/>
      <c r="P41" s="106"/>
      <c r="Q41" s="88"/>
      <c r="R41" s="198"/>
      <c r="S41" s="94"/>
      <c r="T41" s="204"/>
      <c r="U41" s="201"/>
    </row>
    <row r="42" spans="1:21" ht="12.75" customHeight="1">
      <c r="A42" s="96">
        <v>92</v>
      </c>
      <c r="B42" s="113">
        <v>3522</v>
      </c>
      <c r="C42" s="113">
        <v>6121</v>
      </c>
      <c r="D42" s="114"/>
      <c r="E42" s="114" t="s">
        <v>32</v>
      </c>
      <c r="F42" s="100"/>
      <c r="G42" s="116">
        <f>SUM(G40:G41)</f>
        <v>81506</v>
      </c>
      <c r="H42" s="205">
        <f>SUM(H40:H41)</f>
        <v>81506</v>
      </c>
      <c r="I42" s="118"/>
      <c r="J42" s="206"/>
      <c r="K42" s="119"/>
      <c r="L42" s="119"/>
      <c r="M42" s="119"/>
      <c r="N42" s="121">
        <f t="shared" si="0"/>
        <v>81506</v>
      </c>
      <c r="O42" s="90"/>
      <c r="P42" s="91"/>
      <c r="Q42" s="92"/>
      <c r="R42" s="107"/>
      <c r="S42" s="94"/>
      <c r="T42" s="95"/>
      <c r="U42" s="46"/>
    </row>
    <row r="43" spans="1:21" ht="12.75" customHeight="1">
      <c r="A43" s="96"/>
      <c r="B43" s="78"/>
      <c r="C43" s="78">
        <v>6122</v>
      </c>
      <c r="D43" s="196" t="s">
        <v>52</v>
      </c>
      <c r="E43" s="196" t="s">
        <v>53</v>
      </c>
      <c r="F43" s="100"/>
      <c r="G43" s="207">
        <v>14000</v>
      </c>
      <c r="H43" s="208">
        <v>14000</v>
      </c>
      <c r="I43" s="103"/>
      <c r="J43" s="104"/>
      <c r="K43" s="87"/>
      <c r="L43" s="87"/>
      <c r="M43" s="88"/>
      <c r="N43" s="89">
        <f t="shared" si="0"/>
        <v>14000</v>
      </c>
      <c r="O43" s="105"/>
      <c r="P43" s="106"/>
      <c r="Q43" s="92"/>
      <c r="R43" s="107"/>
      <c r="S43" s="94"/>
      <c r="T43" s="95"/>
      <c r="U43" s="46"/>
    </row>
    <row r="44" spans="1:21" ht="12.75" customHeight="1">
      <c r="A44" s="76"/>
      <c r="B44" s="209"/>
      <c r="C44" s="78">
        <v>6122</v>
      </c>
      <c r="D44" s="210"/>
      <c r="E44" s="210"/>
      <c r="F44" s="81"/>
      <c r="G44" s="82"/>
      <c r="H44" s="211"/>
      <c r="I44" s="84"/>
      <c r="J44" s="85"/>
      <c r="K44" s="86"/>
      <c r="L44" s="86"/>
      <c r="M44" s="92"/>
      <c r="N44" s="89">
        <f t="shared" si="0"/>
        <v>0</v>
      </c>
      <c r="O44" s="90"/>
      <c r="P44" s="91"/>
      <c r="Q44" s="92"/>
      <c r="R44" s="107"/>
      <c r="S44" s="94"/>
      <c r="T44" s="95"/>
      <c r="U44" s="46"/>
    </row>
    <row r="45" spans="1:21" ht="12.75" customHeight="1">
      <c r="A45" s="96">
        <v>92</v>
      </c>
      <c r="B45" s="113">
        <v>3522</v>
      </c>
      <c r="C45" s="159">
        <v>6122</v>
      </c>
      <c r="D45" s="114"/>
      <c r="E45" s="114" t="s">
        <v>39</v>
      </c>
      <c r="F45" s="100"/>
      <c r="G45" s="116">
        <f>SUM(G43:G44)</f>
        <v>14000</v>
      </c>
      <c r="H45" s="212">
        <f>SUM(H43:H44)</f>
        <v>14000</v>
      </c>
      <c r="I45" s="139"/>
      <c r="J45" s="140"/>
      <c r="K45" s="141"/>
      <c r="L45" s="141"/>
      <c r="M45" s="142"/>
      <c r="N45" s="143">
        <f t="shared" si="0"/>
        <v>14000</v>
      </c>
      <c r="O45" s="105"/>
      <c r="P45" s="106"/>
      <c r="Q45" s="92"/>
      <c r="R45" s="107"/>
      <c r="S45" s="94"/>
      <c r="T45" s="95"/>
      <c r="U45" s="46"/>
    </row>
    <row r="46" spans="1:21" ht="12.75" customHeight="1">
      <c r="A46" s="76"/>
      <c r="B46" s="209"/>
      <c r="C46" s="122">
        <v>5171</v>
      </c>
      <c r="D46" s="213" t="s">
        <v>54</v>
      </c>
      <c r="E46" s="196" t="s">
        <v>55</v>
      </c>
      <c r="F46" s="81"/>
      <c r="G46" s="82">
        <v>3210</v>
      </c>
      <c r="H46" s="214">
        <v>3210</v>
      </c>
      <c r="I46" s="84"/>
      <c r="J46" s="85"/>
      <c r="K46" s="86"/>
      <c r="L46" s="86"/>
      <c r="M46" s="92"/>
      <c r="N46" s="89">
        <f t="shared" si="0"/>
        <v>3210</v>
      </c>
      <c r="O46" s="90"/>
      <c r="P46" s="91"/>
      <c r="Q46" s="92"/>
      <c r="R46" s="107"/>
      <c r="S46" s="94"/>
      <c r="T46" s="95"/>
      <c r="U46" s="46"/>
    </row>
    <row r="47" spans="1:21" ht="12.75" customHeight="1">
      <c r="A47" s="154"/>
      <c r="B47" s="122"/>
      <c r="C47" s="122">
        <v>5171</v>
      </c>
      <c r="D47" s="160"/>
      <c r="E47" s="160"/>
      <c r="F47" s="147"/>
      <c r="G47" s="144"/>
      <c r="H47" s="214"/>
      <c r="I47" s="148"/>
      <c r="J47" s="149"/>
      <c r="K47" s="150"/>
      <c r="L47" s="150"/>
      <c r="M47" s="151"/>
      <c r="N47" s="89">
        <f t="shared" si="0"/>
        <v>0</v>
      </c>
      <c r="O47" s="152"/>
      <c r="P47" s="153"/>
      <c r="Q47" s="151"/>
      <c r="R47" s="107"/>
      <c r="S47" s="94"/>
      <c r="T47" s="95"/>
      <c r="U47" s="46"/>
    </row>
    <row r="48" spans="1:21" ht="12.75" customHeight="1" thickBot="1">
      <c r="A48" s="174">
        <v>92</v>
      </c>
      <c r="B48" s="176">
        <v>3522</v>
      </c>
      <c r="C48" s="176">
        <v>5171</v>
      </c>
      <c r="D48" s="177"/>
      <c r="E48" s="177" t="s">
        <v>48</v>
      </c>
      <c r="F48" s="215"/>
      <c r="G48" s="216">
        <f>SUM(G46:G47)</f>
        <v>3210</v>
      </c>
      <c r="H48" s="217">
        <f>SUM(H46:H47)</f>
        <v>3210</v>
      </c>
      <c r="I48" s="164"/>
      <c r="J48" s="165"/>
      <c r="K48" s="166"/>
      <c r="L48" s="166"/>
      <c r="M48" s="167"/>
      <c r="N48" s="168">
        <f t="shared" si="0"/>
        <v>3210</v>
      </c>
      <c r="O48" s="152"/>
      <c r="P48" s="153"/>
      <c r="Q48" s="151"/>
      <c r="R48" s="107"/>
      <c r="S48" s="94"/>
      <c r="T48" s="95"/>
      <c r="U48" s="46"/>
    </row>
    <row r="49" spans="1:21" ht="12.75" customHeight="1" thickBot="1">
      <c r="A49" s="218"/>
      <c r="B49" s="219"/>
      <c r="C49" s="220"/>
      <c r="D49" s="177"/>
      <c r="E49" s="221"/>
      <c r="F49" s="215"/>
      <c r="G49" s="222"/>
      <c r="H49" s="223"/>
      <c r="I49" s="182"/>
      <c r="J49" s="183"/>
      <c r="K49" s="184"/>
      <c r="L49" s="184"/>
      <c r="M49" s="171"/>
      <c r="N49" s="185">
        <f t="shared" si="0"/>
        <v>0</v>
      </c>
      <c r="O49" s="169"/>
      <c r="P49" s="170"/>
      <c r="Q49" s="171"/>
      <c r="R49" s="172"/>
      <c r="S49" s="94"/>
      <c r="T49" s="95"/>
      <c r="U49" s="46"/>
    </row>
    <row r="50" spans="1:21" ht="12.75" customHeight="1">
      <c r="A50" s="131">
        <v>95</v>
      </c>
      <c r="B50" s="224">
        <v>3522</v>
      </c>
      <c r="C50" s="224"/>
      <c r="D50" s="225"/>
      <c r="E50" s="61" t="s">
        <v>56</v>
      </c>
      <c r="F50" s="226"/>
      <c r="G50" s="227"/>
      <c r="H50" s="228">
        <v>8178</v>
      </c>
      <c r="I50" s="229"/>
      <c r="J50" s="230"/>
      <c r="K50" s="231"/>
      <c r="L50" s="231"/>
      <c r="M50" s="232"/>
      <c r="N50" s="233">
        <f t="shared" si="0"/>
        <v>8178</v>
      </c>
      <c r="O50" s="234"/>
      <c r="P50" s="235"/>
      <c r="Q50" s="236"/>
      <c r="R50" s="93"/>
      <c r="S50" s="94"/>
      <c r="T50" s="95"/>
      <c r="U50" s="46"/>
    </row>
    <row r="51" spans="1:21" ht="12.75" customHeight="1">
      <c r="A51" s="96"/>
      <c r="B51" s="78"/>
      <c r="C51" s="78">
        <v>6121</v>
      </c>
      <c r="D51" s="134" t="s">
        <v>57</v>
      </c>
      <c r="E51" s="237" t="s">
        <v>58</v>
      </c>
      <c r="F51" s="238"/>
      <c r="G51" s="239">
        <v>8178</v>
      </c>
      <c r="H51" s="197">
        <v>8178</v>
      </c>
      <c r="I51" s="103"/>
      <c r="J51" s="104"/>
      <c r="K51" s="87"/>
      <c r="L51" s="87"/>
      <c r="M51" s="88"/>
      <c r="N51" s="89">
        <f t="shared" si="0"/>
        <v>8178</v>
      </c>
      <c r="O51" s="105"/>
      <c r="P51" s="106"/>
      <c r="Q51" s="88"/>
      <c r="R51" s="198"/>
      <c r="S51" s="199"/>
      <c r="T51" s="240"/>
      <c r="U51" s="46"/>
    </row>
    <row r="52" spans="1:21" ht="12.75" customHeight="1">
      <c r="A52" s="96"/>
      <c r="B52" s="78"/>
      <c r="C52" s="78">
        <v>6121</v>
      </c>
      <c r="D52" s="196"/>
      <c r="E52" s="237"/>
      <c r="F52" s="238"/>
      <c r="G52" s="239"/>
      <c r="H52" s="197"/>
      <c r="I52" s="103"/>
      <c r="J52" s="104"/>
      <c r="K52" s="87"/>
      <c r="L52" s="87"/>
      <c r="M52" s="88"/>
      <c r="N52" s="89">
        <f t="shared" si="0"/>
        <v>0</v>
      </c>
      <c r="O52" s="105"/>
      <c r="P52" s="106"/>
      <c r="Q52" s="151"/>
      <c r="R52" s="156"/>
      <c r="S52" s="199"/>
      <c r="T52" s="240"/>
      <c r="U52" s="46"/>
    </row>
    <row r="53" spans="1:21" ht="12.75" customHeight="1" thickBot="1">
      <c r="A53" s="174">
        <v>95</v>
      </c>
      <c r="B53" s="176">
        <v>3522</v>
      </c>
      <c r="C53" s="176">
        <v>6121</v>
      </c>
      <c r="D53" s="241"/>
      <c r="E53" s="177" t="s">
        <v>32</v>
      </c>
      <c r="F53" s="242"/>
      <c r="G53" s="243">
        <f>SUM(G51:G52)</f>
        <v>8178</v>
      </c>
      <c r="H53" s="244">
        <f>SUM(H51:H52)</f>
        <v>8178</v>
      </c>
      <c r="I53" s="245"/>
      <c r="J53" s="246"/>
      <c r="K53" s="247"/>
      <c r="L53" s="247"/>
      <c r="M53" s="248"/>
      <c r="N53" s="249">
        <f t="shared" si="0"/>
        <v>8178</v>
      </c>
      <c r="O53" s="169"/>
      <c r="P53" s="170"/>
      <c r="Q53" s="151"/>
      <c r="R53" s="156"/>
      <c r="S53" s="157"/>
      <c r="T53" s="250"/>
      <c r="U53" s="46"/>
    </row>
    <row r="54" spans="1:21" ht="12.75" customHeight="1">
      <c r="A54" s="131">
        <v>98</v>
      </c>
      <c r="B54" s="224">
        <v>3522</v>
      </c>
      <c r="C54" s="224"/>
      <c r="D54" s="225"/>
      <c r="E54" s="251" t="s">
        <v>59</v>
      </c>
      <c r="F54" s="136"/>
      <c r="G54" s="137"/>
      <c r="H54" s="252">
        <v>2970</v>
      </c>
      <c r="I54" s="65"/>
      <c r="J54" s="192"/>
      <c r="K54" s="67">
        <f>(K56+K59+K61)</f>
        <v>1343.4</v>
      </c>
      <c r="L54" s="67"/>
      <c r="M54" s="193"/>
      <c r="N54" s="194">
        <f>SUM(H54:K54)</f>
        <v>4313.4</v>
      </c>
      <c r="O54" s="234"/>
      <c r="P54" s="235"/>
      <c r="Q54" s="236"/>
      <c r="R54" s="93"/>
      <c r="S54" s="94"/>
      <c r="T54" s="95"/>
      <c r="U54" s="46"/>
    </row>
    <row r="55" spans="1:21" ht="12.75" customHeight="1">
      <c r="A55" s="253"/>
      <c r="B55" s="254"/>
      <c r="C55" s="255">
        <v>5137</v>
      </c>
      <c r="D55" s="109" t="s">
        <v>60</v>
      </c>
      <c r="E55" s="109" t="s">
        <v>61</v>
      </c>
      <c r="F55" s="136"/>
      <c r="G55" s="137">
        <v>1100</v>
      </c>
      <c r="H55" s="252"/>
      <c r="I55" s="256"/>
      <c r="J55" s="257"/>
      <c r="K55" s="258">
        <v>1100</v>
      </c>
      <c r="L55" s="258"/>
      <c r="M55" s="236"/>
      <c r="N55" s="259">
        <f>SUM(H55:K55)</f>
        <v>1100</v>
      </c>
      <c r="O55" s="234"/>
      <c r="P55" s="235"/>
      <c r="Q55" s="236"/>
      <c r="R55" s="93"/>
      <c r="S55" s="94"/>
      <c r="T55" s="95"/>
      <c r="U55" s="46"/>
    </row>
    <row r="56" spans="1:21" ht="12.75" customHeight="1">
      <c r="A56" s="253">
        <v>98</v>
      </c>
      <c r="B56" s="254">
        <v>3522</v>
      </c>
      <c r="C56" s="260">
        <v>5137</v>
      </c>
      <c r="D56" s="254"/>
      <c r="E56" s="261" t="s">
        <v>62</v>
      </c>
      <c r="F56" s="262"/>
      <c r="G56" s="263">
        <f>SUM(G55)</f>
        <v>1100</v>
      </c>
      <c r="H56" s="264"/>
      <c r="I56" s="265"/>
      <c r="J56" s="266"/>
      <c r="K56" s="267">
        <f>SUM(K55)</f>
        <v>1100</v>
      </c>
      <c r="L56" s="267"/>
      <c r="M56" s="268"/>
      <c r="N56" s="269">
        <f>SUM(H56:K56)</f>
        <v>1100</v>
      </c>
      <c r="O56" s="234"/>
      <c r="P56" s="235"/>
      <c r="Q56" s="236"/>
      <c r="R56" s="93"/>
      <c r="S56" s="94"/>
      <c r="T56" s="95"/>
      <c r="U56" s="46"/>
    </row>
    <row r="57" spans="1:21" ht="12.75" customHeight="1">
      <c r="A57" s="96"/>
      <c r="B57" s="78"/>
      <c r="C57" s="78">
        <v>6121</v>
      </c>
      <c r="D57" s="195" t="s">
        <v>60</v>
      </c>
      <c r="E57" s="196" t="s">
        <v>63</v>
      </c>
      <c r="F57" s="115"/>
      <c r="G57" s="101">
        <v>2970</v>
      </c>
      <c r="H57" s="102">
        <v>2970</v>
      </c>
      <c r="I57" s="103"/>
      <c r="J57" s="104"/>
      <c r="K57" s="87"/>
      <c r="L57" s="87"/>
      <c r="M57" s="88"/>
      <c r="N57" s="89">
        <f>SUM(H57:J57)</f>
        <v>2970</v>
      </c>
      <c r="O57" s="105"/>
      <c r="P57" s="106"/>
      <c r="Q57" s="88"/>
      <c r="R57" s="198"/>
      <c r="S57" s="199"/>
      <c r="T57" s="240"/>
      <c r="U57" s="46"/>
    </row>
    <row r="58" spans="1:21" ht="12.75" customHeight="1">
      <c r="A58" s="96"/>
      <c r="B58" s="78"/>
      <c r="C58" s="109">
        <v>6121</v>
      </c>
      <c r="D58" s="109" t="s">
        <v>64</v>
      </c>
      <c r="E58" s="109" t="s">
        <v>65</v>
      </c>
      <c r="F58" s="115"/>
      <c r="G58" s="101">
        <v>206</v>
      </c>
      <c r="H58" s="102"/>
      <c r="I58" s="103"/>
      <c r="J58" s="104"/>
      <c r="K58" s="87">
        <v>206</v>
      </c>
      <c r="L58" s="87"/>
      <c r="M58" s="88"/>
      <c r="N58" s="89">
        <f>SUM(H58:K58)</f>
        <v>206</v>
      </c>
      <c r="O58" s="105"/>
      <c r="P58" s="106"/>
      <c r="Q58" s="88"/>
      <c r="R58" s="198"/>
      <c r="S58" s="199"/>
      <c r="T58" s="240"/>
      <c r="U58" s="46"/>
    </row>
    <row r="59" spans="1:21" ht="12.75" customHeight="1">
      <c r="A59" s="96">
        <v>98</v>
      </c>
      <c r="B59" s="113">
        <v>3522</v>
      </c>
      <c r="C59" s="113">
        <v>6121</v>
      </c>
      <c r="D59" s="196"/>
      <c r="E59" s="114" t="s">
        <v>32</v>
      </c>
      <c r="F59" s="270"/>
      <c r="G59" s="271">
        <f>SUM(G57:G58)</f>
        <v>3176</v>
      </c>
      <c r="H59" s="272">
        <f>SUM(H57:H58)</f>
        <v>2970</v>
      </c>
      <c r="I59" s="118"/>
      <c r="J59" s="206"/>
      <c r="K59" s="119">
        <f>SUM(K57:K58)</f>
        <v>206</v>
      </c>
      <c r="L59" s="119"/>
      <c r="M59" s="120"/>
      <c r="N59" s="121">
        <f>SUM(H59:K59)</f>
        <v>3176</v>
      </c>
      <c r="O59" s="105"/>
      <c r="P59" s="106"/>
      <c r="Q59" s="88"/>
      <c r="R59" s="198"/>
      <c r="S59" s="199"/>
      <c r="T59" s="240"/>
      <c r="U59" s="46"/>
    </row>
    <row r="60" spans="1:21" ht="12.75" customHeight="1">
      <c r="A60" s="253"/>
      <c r="B60" s="109"/>
      <c r="C60" s="109">
        <v>6122</v>
      </c>
      <c r="D60" s="109" t="s">
        <v>60</v>
      </c>
      <c r="E60" s="109" t="s">
        <v>61</v>
      </c>
      <c r="F60" s="270"/>
      <c r="G60" s="273">
        <v>37.4</v>
      </c>
      <c r="H60" s="274"/>
      <c r="I60" s="103"/>
      <c r="J60" s="104"/>
      <c r="K60" s="87">
        <v>37.4</v>
      </c>
      <c r="L60" s="87"/>
      <c r="M60" s="88"/>
      <c r="N60" s="275">
        <f>SUM(H60:K60)</f>
        <v>37.4</v>
      </c>
      <c r="O60" s="234"/>
      <c r="P60" s="235"/>
      <c r="Q60" s="236"/>
      <c r="R60" s="93"/>
      <c r="S60" s="276"/>
      <c r="T60" s="277"/>
      <c r="U60" s="46"/>
    </row>
    <row r="61" spans="1:21" ht="12.75" customHeight="1">
      <c r="A61" s="253">
        <v>98</v>
      </c>
      <c r="B61" s="254">
        <v>3522</v>
      </c>
      <c r="C61" s="278">
        <v>6122</v>
      </c>
      <c r="D61" s="254"/>
      <c r="E61" s="254" t="s">
        <v>66</v>
      </c>
      <c r="F61" s="270"/>
      <c r="G61" s="271">
        <f>SUM(G60)</f>
        <v>37.4</v>
      </c>
      <c r="H61" s="138"/>
      <c r="I61" s="279"/>
      <c r="J61" s="280"/>
      <c r="K61" s="281">
        <f>SUM(K60)</f>
        <v>37.4</v>
      </c>
      <c r="L61" s="281"/>
      <c r="M61" s="282"/>
      <c r="N61" s="143">
        <f>SUM(H61:K61)</f>
        <v>37.4</v>
      </c>
      <c r="O61" s="234"/>
      <c r="P61" s="235"/>
      <c r="Q61" s="236"/>
      <c r="R61" s="93"/>
      <c r="S61" s="276"/>
      <c r="T61" s="277"/>
      <c r="U61" s="46"/>
    </row>
    <row r="62" spans="1:21" ht="12.75" customHeight="1">
      <c r="A62" s="283"/>
      <c r="B62" s="284"/>
      <c r="C62" s="284"/>
      <c r="D62" s="285"/>
      <c r="E62" s="285"/>
      <c r="F62" s="270"/>
      <c r="G62" s="273"/>
      <c r="H62" s="274"/>
      <c r="I62" s="103"/>
      <c r="J62" s="104"/>
      <c r="K62" s="87"/>
      <c r="L62" s="87"/>
      <c r="M62" s="88"/>
      <c r="N62" s="286"/>
      <c r="O62" s="234"/>
      <c r="P62" s="235"/>
      <c r="Q62" s="236"/>
      <c r="R62" s="93"/>
      <c r="S62" s="276"/>
      <c r="T62" s="277"/>
      <c r="U62" s="46"/>
    </row>
    <row r="63" spans="1:21" ht="12.75" customHeight="1" thickBot="1">
      <c r="A63" s="287"/>
      <c r="B63" s="288"/>
      <c r="C63" s="289"/>
      <c r="D63" s="288"/>
      <c r="E63" s="288"/>
      <c r="F63" s="290"/>
      <c r="G63" s="291"/>
      <c r="H63" s="292"/>
      <c r="I63" s="148"/>
      <c r="J63" s="150"/>
      <c r="K63" s="150"/>
      <c r="L63" s="150"/>
      <c r="M63" s="151"/>
      <c r="N63" s="293"/>
      <c r="O63" s="234"/>
      <c r="P63" s="235"/>
      <c r="Q63" s="236"/>
      <c r="R63" s="93"/>
      <c r="S63" s="276"/>
      <c r="T63" s="277"/>
      <c r="U63" s="46"/>
    </row>
    <row r="64" spans="1:21" ht="12.75" customHeight="1">
      <c r="A64" s="186">
        <v>99</v>
      </c>
      <c r="B64" s="187">
        <v>3599</v>
      </c>
      <c r="C64" s="187"/>
      <c r="D64" s="294"/>
      <c r="E64" s="295" t="s">
        <v>67</v>
      </c>
      <c r="F64" s="296"/>
      <c r="G64" s="297"/>
      <c r="H64" s="298">
        <v>5600</v>
      </c>
      <c r="I64" s="67"/>
      <c r="J64" s="67">
        <f>SUM(J67+J74)</f>
        <v>18140</v>
      </c>
      <c r="K64" s="67">
        <f>(K74)</f>
        <v>4007.1000000000004</v>
      </c>
      <c r="L64" s="67"/>
      <c r="M64" s="193"/>
      <c r="N64" s="194">
        <f>SUM(H64:K64)</f>
        <v>27747.1</v>
      </c>
      <c r="O64" s="234"/>
      <c r="P64" s="235"/>
      <c r="Q64" s="236"/>
      <c r="R64" s="93"/>
      <c r="S64" s="276"/>
      <c r="T64" s="277"/>
      <c r="U64" s="46"/>
    </row>
    <row r="65" spans="1:21" ht="12.75" customHeight="1">
      <c r="A65" s="96"/>
      <c r="B65" s="78"/>
      <c r="C65" s="78">
        <v>6122</v>
      </c>
      <c r="D65" s="196" t="s">
        <v>68</v>
      </c>
      <c r="E65" s="196" t="s">
        <v>69</v>
      </c>
      <c r="F65" s="100"/>
      <c r="G65" s="101">
        <v>0</v>
      </c>
      <c r="H65" s="197">
        <v>5600</v>
      </c>
      <c r="I65" s="87"/>
      <c r="J65" s="87">
        <v>-5600</v>
      </c>
      <c r="K65" s="87"/>
      <c r="L65" s="87"/>
      <c r="M65" s="88"/>
      <c r="N65" s="89">
        <f>SUM(H65:J65)</f>
        <v>0</v>
      </c>
      <c r="O65" s="234"/>
      <c r="P65" s="235"/>
      <c r="Q65" s="236"/>
      <c r="R65" s="93"/>
      <c r="S65" s="276"/>
      <c r="T65" s="277"/>
      <c r="U65" s="46"/>
    </row>
    <row r="66" spans="1:21" ht="12.75" customHeight="1">
      <c r="A66" s="96"/>
      <c r="B66" s="78"/>
      <c r="C66" s="78">
        <v>6122</v>
      </c>
      <c r="D66" s="196"/>
      <c r="E66" s="109"/>
      <c r="F66" s="100"/>
      <c r="G66" s="101"/>
      <c r="H66" s="197"/>
      <c r="I66" s="87"/>
      <c r="J66" s="87"/>
      <c r="K66" s="87"/>
      <c r="L66" s="87"/>
      <c r="M66" s="88"/>
      <c r="N66" s="89">
        <f>SUM(H66:J66)</f>
        <v>0</v>
      </c>
      <c r="O66" s="234"/>
      <c r="P66" s="235"/>
      <c r="Q66" s="236"/>
      <c r="R66" s="93"/>
      <c r="S66" s="276"/>
      <c r="T66" s="277"/>
      <c r="U66" s="46"/>
    </row>
    <row r="67" spans="1:21" ht="12.75" customHeight="1">
      <c r="A67" s="154">
        <v>99</v>
      </c>
      <c r="B67" s="159">
        <v>3599</v>
      </c>
      <c r="C67" s="159">
        <v>6122</v>
      </c>
      <c r="D67" s="114"/>
      <c r="E67" s="114" t="s">
        <v>39</v>
      </c>
      <c r="F67" s="161"/>
      <c r="G67" s="299">
        <f>SUM(G65:G66)</f>
        <v>0</v>
      </c>
      <c r="H67" s="300">
        <f>SUM(H65:H66)</f>
        <v>5600</v>
      </c>
      <c r="I67" s="281"/>
      <c r="J67" s="301">
        <f>SUM(J65:J66)</f>
        <v>-5600</v>
      </c>
      <c r="K67" s="302"/>
      <c r="L67" s="302"/>
      <c r="M67" s="303"/>
      <c r="N67" s="304"/>
      <c r="O67" s="234"/>
      <c r="P67" s="235"/>
      <c r="Q67" s="236"/>
      <c r="R67" s="93"/>
      <c r="S67" s="276"/>
      <c r="T67" s="277"/>
      <c r="U67" s="46"/>
    </row>
    <row r="68" spans="1:21" ht="12.75" customHeight="1">
      <c r="A68" s="154"/>
      <c r="B68" s="159"/>
      <c r="C68" s="97">
        <v>6313</v>
      </c>
      <c r="D68" s="284" t="s">
        <v>70</v>
      </c>
      <c r="E68" s="305" t="s">
        <v>71</v>
      </c>
      <c r="F68" s="147"/>
      <c r="G68" s="306">
        <v>2325.9</v>
      </c>
      <c r="H68" s="145"/>
      <c r="I68" s="87"/>
      <c r="J68" s="307"/>
      <c r="K68" s="150">
        <v>2325.9</v>
      </c>
      <c r="L68" s="150"/>
      <c r="M68" s="151"/>
      <c r="N68" s="308">
        <f>SUM(H68:K68)</f>
        <v>2325.9</v>
      </c>
      <c r="O68" s="234"/>
      <c r="P68" s="235"/>
      <c r="Q68" s="236"/>
      <c r="R68" s="93"/>
      <c r="S68" s="276"/>
      <c r="T68" s="277"/>
      <c r="U68" s="46"/>
    </row>
    <row r="69" spans="1:21" ht="12.75" customHeight="1">
      <c r="A69" s="154"/>
      <c r="B69" s="159"/>
      <c r="C69" s="97">
        <v>6313</v>
      </c>
      <c r="D69" s="109" t="s">
        <v>72</v>
      </c>
      <c r="E69" s="146" t="s">
        <v>73</v>
      </c>
      <c r="F69" s="147"/>
      <c r="G69" s="306">
        <v>500</v>
      </c>
      <c r="H69" s="145"/>
      <c r="I69" s="87"/>
      <c r="J69" s="307"/>
      <c r="K69" s="150">
        <v>500</v>
      </c>
      <c r="L69" s="150"/>
      <c r="M69" s="151"/>
      <c r="N69" s="308">
        <f>SUM(H69:K69)</f>
        <v>500</v>
      </c>
      <c r="O69" s="234"/>
      <c r="P69" s="235"/>
      <c r="Q69" s="236"/>
      <c r="R69" s="93"/>
      <c r="S69" s="276"/>
      <c r="T69" s="277"/>
      <c r="U69" s="46"/>
    </row>
    <row r="70" spans="1:21" ht="12.75" customHeight="1">
      <c r="A70" s="154"/>
      <c r="B70" s="159"/>
      <c r="C70" s="97">
        <v>6313</v>
      </c>
      <c r="D70" s="109" t="s">
        <v>74</v>
      </c>
      <c r="E70" s="146" t="s">
        <v>75</v>
      </c>
      <c r="F70" s="147"/>
      <c r="G70" s="306">
        <v>588.5</v>
      </c>
      <c r="H70" s="145"/>
      <c r="I70" s="87"/>
      <c r="J70" s="307"/>
      <c r="K70" s="150">
        <v>588.5</v>
      </c>
      <c r="L70" s="150"/>
      <c r="M70" s="151"/>
      <c r="N70" s="308">
        <f>SUM(H70:K70)</f>
        <v>588.5</v>
      </c>
      <c r="O70" s="234"/>
      <c r="P70" s="235"/>
      <c r="Q70" s="236"/>
      <c r="R70" s="93"/>
      <c r="S70" s="276"/>
      <c r="T70" s="277"/>
      <c r="U70" s="46"/>
    </row>
    <row r="71" spans="1:21" ht="12.75" customHeight="1">
      <c r="A71" s="154"/>
      <c r="B71" s="159"/>
      <c r="C71" s="97">
        <v>6313</v>
      </c>
      <c r="D71" s="109" t="s">
        <v>76</v>
      </c>
      <c r="E71" s="146" t="s">
        <v>77</v>
      </c>
      <c r="F71" s="147"/>
      <c r="G71" s="306">
        <v>592.7</v>
      </c>
      <c r="H71" s="145"/>
      <c r="I71" s="87"/>
      <c r="J71" s="307"/>
      <c r="K71" s="150">
        <v>592.7</v>
      </c>
      <c r="L71" s="150"/>
      <c r="M71" s="151"/>
      <c r="N71" s="308">
        <f>SUM(H71:K71)</f>
        <v>592.7</v>
      </c>
      <c r="O71" s="234"/>
      <c r="P71" s="235"/>
      <c r="Q71" s="236"/>
      <c r="R71" s="93"/>
      <c r="S71" s="276"/>
      <c r="T71" s="277"/>
      <c r="U71" s="46"/>
    </row>
    <row r="72" spans="1:21" ht="12.75" customHeight="1">
      <c r="A72" s="96"/>
      <c r="B72" s="78"/>
      <c r="C72" s="78">
        <v>6313</v>
      </c>
      <c r="D72" s="309" t="s">
        <v>68</v>
      </c>
      <c r="E72" s="310" t="s">
        <v>69</v>
      </c>
      <c r="F72" s="147"/>
      <c r="G72" s="306">
        <v>3066</v>
      </c>
      <c r="H72" s="145"/>
      <c r="I72" s="87"/>
      <c r="J72" s="307">
        <v>3066</v>
      </c>
      <c r="K72" s="150"/>
      <c r="L72" s="150"/>
      <c r="M72" s="151"/>
      <c r="N72" s="311">
        <f>SUM(H72:J72)</f>
        <v>3066</v>
      </c>
      <c r="O72" s="234"/>
      <c r="P72" s="235"/>
      <c r="Q72" s="236"/>
      <c r="R72" s="93"/>
      <c r="S72" s="276"/>
      <c r="T72" s="277"/>
      <c r="U72" s="46"/>
    </row>
    <row r="73" spans="1:21" ht="12.75" customHeight="1">
      <c r="A73" s="96"/>
      <c r="B73" s="78"/>
      <c r="C73" s="78">
        <v>6313</v>
      </c>
      <c r="D73" s="98" t="s">
        <v>35</v>
      </c>
      <c r="E73" s="110" t="s">
        <v>36</v>
      </c>
      <c r="F73" s="147"/>
      <c r="G73" s="306">
        <v>20674</v>
      </c>
      <c r="H73" s="145"/>
      <c r="I73" s="148"/>
      <c r="J73" s="149">
        <v>20674</v>
      </c>
      <c r="K73" s="150"/>
      <c r="L73" s="150"/>
      <c r="M73" s="151"/>
      <c r="N73" s="311">
        <f>SUM(H73:J73)</f>
        <v>20674</v>
      </c>
      <c r="O73" s="234"/>
      <c r="P73" s="235"/>
      <c r="Q73" s="236"/>
      <c r="R73" s="93"/>
      <c r="S73" s="276"/>
      <c r="T73" s="277"/>
      <c r="U73" s="46"/>
    </row>
    <row r="74" spans="1:21" ht="12.75" customHeight="1" thickBot="1">
      <c r="A74" s="174">
        <v>99</v>
      </c>
      <c r="B74" s="176">
        <v>3599</v>
      </c>
      <c r="C74" s="176">
        <v>6313</v>
      </c>
      <c r="D74" s="177"/>
      <c r="E74" s="177" t="s">
        <v>78</v>
      </c>
      <c r="F74" s="215"/>
      <c r="G74" s="216">
        <f>SUM(G68:G73)</f>
        <v>27747.1</v>
      </c>
      <c r="H74" s="312"/>
      <c r="I74" s="313"/>
      <c r="J74" s="314">
        <f>SUM(J72:J73)</f>
        <v>23740</v>
      </c>
      <c r="K74" s="315">
        <f>SUM(K68:K73)</f>
        <v>4007.1000000000004</v>
      </c>
      <c r="L74" s="315"/>
      <c r="M74" s="316"/>
      <c r="N74" s="317">
        <f>SUM(H74:K74)</f>
        <v>27747.1</v>
      </c>
      <c r="O74" s="234"/>
      <c r="P74" s="235"/>
      <c r="Q74" s="236"/>
      <c r="R74" s="93"/>
      <c r="S74" s="276"/>
      <c r="T74" s="277"/>
      <c r="U74" s="111"/>
    </row>
    <row r="75" spans="1:21" ht="12.75" customHeight="1">
      <c r="A75" s="131">
        <v>7</v>
      </c>
      <c r="B75" s="187">
        <v>3526</v>
      </c>
      <c r="C75" s="187"/>
      <c r="D75" s="188"/>
      <c r="E75" s="318" t="s">
        <v>79</v>
      </c>
      <c r="F75" s="319"/>
      <c r="G75" s="320"/>
      <c r="H75" s="191">
        <v>1130</v>
      </c>
      <c r="I75" s="229"/>
      <c r="J75" s="230"/>
      <c r="K75" s="231">
        <f>(K77+K79+K83)</f>
        <v>1546.3000000000002</v>
      </c>
      <c r="L75" s="231"/>
      <c r="M75" s="232"/>
      <c r="N75" s="233">
        <f>SUM(H75:K75)</f>
        <v>2676.3</v>
      </c>
      <c r="O75" s="321"/>
      <c r="P75" s="322"/>
      <c r="Q75" s="323"/>
      <c r="R75" s="324"/>
      <c r="S75" s="74"/>
      <c r="T75" s="75"/>
      <c r="U75" s="46"/>
    </row>
    <row r="76" spans="1:21" ht="12.75" customHeight="1">
      <c r="A76" s="253"/>
      <c r="B76" s="254"/>
      <c r="C76" s="109">
        <v>5137</v>
      </c>
      <c r="D76" s="254"/>
      <c r="E76" s="109" t="s">
        <v>80</v>
      </c>
      <c r="F76" s="136"/>
      <c r="G76" s="137">
        <v>250</v>
      </c>
      <c r="H76" s="325"/>
      <c r="I76" s="326"/>
      <c r="J76" s="327"/>
      <c r="K76" s="258">
        <v>250</v>
      </c>
      <c r="L76" s="258"/>
      <c r="M76" s="236"/>
      <c r="N76" s="259">
        <f>SUM(K76)</f>
        <v>250</v>
      </c>
      <c r="O76" s="234"/>
      <c r="P76" s="235"/>
      <c r="Q76" s="236"/>
      <c r="R76" s="93"/>
      <c r="S76" s="276"/>
      <c r="T76" s="277"/>
      <c r="U76" s="46"/>
    </row>
    <row r="77" spans="1:21" ht="12.75" customHeight="1">
      <c r="A77" s="253">
        <v>7</v>
      </c>
      <c r="B77" s="254">
        <v>3526</v>
      </c>
      <c r="C77" s="254">
        <v>5137</v>
      </c>
      <c r="D77" s="254"/>
      <c r="E77" s="328" t="s">
        <v>62</v>
      </c>
      <c r="F77" s="136"/>
      <c r="G77" s="263">
        <f>SUM(G76)</f>
        <v>250</v>
      </c>
      <c r="H77" s="329"/>
      <c r="I77" s="330"/>
      <c r="J77" s="331"/>
      <c r="K77" s="332">
        <f>SUM(K76)</f>
        <v>250</v>
      </c>
      <c r="L77" s="332"/>
      <c r="M77" s="333"/>
      <c r="N77" s="334">
        <f>SUM(K77)</f>
        <v>250</v>
      </c>
      <c r="O77" s="234"/>
      <c r="P77" s="235"/>
      <c r="Q77" s="236"/>
      <c r="R77" s="93"/>
      <c r="S77" s="276"/>
      <c r="T77" s="277"/>
      <c r="U77" s="46"/>
    </row>
    <row r="78" spans="1:21" ht="12.75" customHeight="1">
      <c r="A78" s="253"/>
      <c r="B78" s="254"/>
      <c r="C78" s="109">
        <v>5171</v>
      </c>
      <c r="D78" s="109" t="s">
        <v>81</v>
      </c>
      <c r="E78" s="109" t="s">
        <v>82</v>
      </c>
      <c r="F78" s="136"/>
      <c r="G78" s="137">
        <v>752.7</v>
      </c>
      <c r="H78" s="325"/>
      <c r="I78" s="326"/>
      <c r="J78" s="327"/>
      <c r="K78" s="258">
        <v>752.7</v>
      </c>
      <c r="L78" s="258"/>
      <c r="M78" s="236"/>
      <c r="N78" s="259">
        <f>SUM(K78)</f>
        <v>752.7</v>
      </c>
      <c r="O78" s="234"/>
      <c r="P78" s="235"/>
      <c r="Q78" s="236"/>
      <c r="R78" s="93"/>
      <c r="S78" s="276"/>
      <c r="T78" s="277"/>
      <c r="U78" s="46"/>
    </row>
    <row r="79" spans="1:21" ht="12.75" customHeight="1">
      <c r="A79" s="253">
        <v>7</v>
      </c>
      <c r="B79" s="254">
        <v>3526</v>
      </c>
      <c r="C79" s="254">
        <v>5171</v>
      </c>
      <c r="D79" s="335"/>
      <c r="E79" s="328" t="s">
        <v>62</v>
      </c>
      <c r="F79" s="136"/>
      <c r="G79" s="263">
        <f>SUM(G78)</f>
        <v>752.7</v>
      </c>
      <c r="H79" s="336"/>
      <c r="I79" s="337"/>
      <c r="J79" s="338"/>
      <c r="K79" s="339">
        <f>SUM(K78)</f>
        <v>752.7</v>
      </c>
      <c r="L79" s="339"/>
      <c r="M79" s="340"/>
      <c r="N79" s="341">
        <f>SUM(K79)</f>
        <v>752.7</v>
      </c>
      <c r="O79" s="234"/>
      <c r="P79" s="235"/>
      <c r="Q79" s="236"/>
      <c r="R79" s="93"/>
      <c r="S79" s="276"/>
      <c r="T79" s="277"/>
      <c r="U79" s="46"/>
    </row>
    <row r="80" spans="1:21" ht="12.75" customHeight="1">
      <c r="A80" s="131"/>
      <c r="B80" s="224"/>
      <c r="C80" s="78">
        <v>6121</v>
      </c>
      <c r="D80" s="342" t="s">
        <v>83</v>
      </c>
      <c r="E80" s="343" t="s">
        <v>84</v>
      </c>
      <c r="F80" s="136"/>
      <c r="G80" s="137">
        <v>1530</v>
      </c>
      <c r="H80" s="197">
        <v>1130</v>
      </c>
      <c r="I80" s="326"/>
      <c r="J80" s="327"/>
      <c r="K80" s="258">
        <v>400</v>
      </c>
      <c r="L80" s="258"/>
      <c r="M80" s="236"/>
      <c r="N80" s="89">
        <f>SUM(H80:K80)</f>
        <v>1530</v>
      </c>
      <c r="O80" s="234"/>
      <c r="P80" s="235"/>
      <c r="Q80" s="236"/>
      <c r="R80" s="93"/>
      <c r="S80" s="276"/>
      <c r="T80" s="277"/>
      <c r="U80" s="46"/>
    </row>
    <row r="81" spans="1:21" ht="12.75" customHeight="1">
      <c r="A81" s="131"/>
      <c r="B81" s="224"/>
      <c r="C81" s="344">
        <v>6121</v>
      </c>
      <c r="D81" s="344" t="s">
        <v>85</v>
      </c>
      <c r="E81" s="344" t="s">
        <v>86</v>
      </c>
      <c r="F81" s="136"/>
      <c r="G81" s="137">
        <v>88.6</v>
      </c>
      <c r="H81" s="197"/>
      <c r="I81" s="326"/>
      <c r="J81" s="327"/>
      <c r="K81" s="258">
        <v>88.6</v>
      </c>
      <c r="L81" s="258"/>
      <c r="M81" s="236"/>
      <c r="N81" s="89">
        <f>SUM(H81:K81)</f>
        <v>88.6</v>
      </c>
      <c r="O81" s="234"/>
      <c r="P81" s="235"/>
      <c r="Q81" s="236"/>
      <c r="R81" s="93"/>
      <c r="S81" s="276"/>
      <c r="T81" s="277"/>
      <c r="U81" s="46"/>
    </row>
    <row r="82" spans="1:21" ht="12.75" customHeight="1">
      <c r="A82" s="96"/>
      <c r="B82" s="78"/>
      <c r="C82" s="344">
        <v>6121</v>
      </c>
      <c r="D82" s="344" t="s">
        <v>87</v>
      </c>
      <c r="E82" s="344" t="s">
        <v>88</v>
      </c>
      <c r="F82" s="100"/>
      <c r="G82" s="101">
        <v>55</v>
      </c>
      <c r="H82" s="197"/>
      <c r="I82" s="103"/>
      <c r="J82" s="104"/>
      <c r="K82" s="87">
        <v>55</v>
      </c>
      <c r="L82" s="87"/>
      <c r="M82" s="88"/>
      <c r="N82" s="89">
        <f>SUM(H82:K82)</f>
        <v>55</v>
      </c>
      <c r="O82" s="105"/>
      <c r="P82" s="106"/>
      <c r="Q82" s="88"/>
      <c r="R82" s="198"/>
      <c r="S82" s="199"/>
      <c r="T82" s="240"/>
      <c r="U82" s="46"/>
    </row>
    <row r="83" spans="1:21" ht="12.75" customHeight="1" thickBot="1">
      <c r="A83" s="96">
        <v>7</v>
      </c>
      <c r="B83" s="113">
        <v>3526</v>
      </c>
      <c r="C83" s="113">
        <v>6121</v>
      </c>
      <c r="D83" s="114"/>
      <c r="E83" s="177" t="s">
        <v>32</v>
      </c>
      <c r="F83" s="100"/>
      <c r="G83" s="116">
        <f>SUM(G80:G82)</f>
        <v>1673.6</v>
      </c>
      <c r="H83" s="205">
        <f>SUM(H80:H82)</f>
        <v>1130</v>
      </c>
      <c r="I83" s="245"/>
      <c r="J83" s="246"/>
      <c r="K83" s="247">
        <f>SUM(K80:K82)</f>
        <v>543.6</v>
      </c>
      <c r="L83" s="247"/>
      <c r="M83" s="248"/>
      <c r="N83" s="249">
        <f>SUM(H83:K83)</f>
        <v>1673.6</v>
      </c>
      <c r="O83" s="169"/>
      <c r="P83" s="170"/>
      <c r="Q83" s="88"/>
      <c r="R83" s="198"/>
      <c r="S83" s="173"/>
      <c r="T83" s="345"/>
      <c r="U83" s="46"/>
    </row>
    <row r="84" spans="1:21" ht="12.75" customHeight="1">
      <c r="A84" s="186">
        <v>11</v>
      </c>
      <c r="B84" s="187">
        <v>3533</v>
      </c>
      <c r="C84" s="187"/>
      <c r="D84" s="188"/>
      <c r="E84" s="318" t="s">
        <v>89</v>
      </c>
      <c r="F84" s="319"/>
      <c r="G84" s="346"/>
      <c r="H84" s="347">
        <f>H87</f>
        <v>13600</v>
      </c>
      <c r="I84" s="348">
        <f>I87</f>
        <v>0</v>
      </c>
      <c r="J84" s="349">
        <f>J87</f>
        <v>0</v>
      </c>
      <c r="K84" s="350"/>
      <c r="L84" s="350"/>
      <c r="M84" s="351"/>
      <c r="N84" s="194">
        <f>SUM(H84:J84)</f>
        <v>13600</v>
      </c>
      <c r="O84" s="234"/>
      <c r="P84" s="235"/>
      <c r="Q84" s="236"/>
      <c r="R84" s="93"/>
      <c r="S84" s="94"/>
      <c r="T84" s="95"/>
      <c r="U84" s="46"/>
    </row>
    <row r="85" spans="1:21" ht="12.75" customHeight="1">
      <c r="A85" s="76"/>
      <c r="B85" s="209"/>
      <c r="C85" s="78">
        <v>6122</v>
      </c>
      <c r="D85" s="98" t="s">
        <v>90</v>
      </c>
      <c r="E85" s="237" t="s">
        <v>91</v>
      </c>
      <c r="F85" s="136"/>
      <c r="G85" s="352">
        <v>13600</v>
      </c>
      <c r="H85" s="145">
        <v>13600</v>
      </c>
      <c r="I85" s="326"/>
      <c r="J85" s="327"/>
      <c r="K85" s="258"/>
      <c r="L85" s="258"/>
      <c r="M85" s="236"/>
      <c r="N85" s="89">
        <f>SUM(H85:J85)</f>
        <v>13600</v>
      </c>
      <c r="O85" s="234"/>
      <c r="P85" s="235"/>
      <c r="Q85" s="236"/>
      <c r="R85" s="93"/>
      <c r="S85" s="199"/>
      <c r="T85" s="240"/>
      <c r="U85" s="46"/>
    </row>
    <row r="86" spans="1:21" ht="12.75" customHeight="1" thickBot="1">
      <c r="A86" s="96"/>
      <c r="B86" s="122"/>
      <c r="C86" s="78"/>
      <c r="D86" s="134"/>
      <c r="E86" s="110"/>
      <c r="F86" s="147"/>
      <c r="G86" s="306"/>
      <c r="H86" s="145"/>
      <c r="I86" s="148"/>
      <c r="J86" s="149"/>
      <c r="K86" s="150"/>
      <c r="L86" s="150"/>
      <c r="M86" s="151"/>
      <c r="N86" s="89">
        <f>SUM(H86:J86)</f>
        <v>0</v>
      </c>
      <c r="O86" s="152"/>
      <c r="P86" s="153"/>
      <c r="Q86" s="151"/>
      <c r="R86" s="156"/>
      <c r="S86" s="157"/>
      <c r="T86" s="345"/>
      <c r="U86" s="46"/>
    </row>
    <row r="87" spans="1:21" ht="12.75" customHeight="1" thickBot="1">
      <c r="A87" s="174">
        <v>11</v>
      </c>
      <c r="B87" s="176">
        <v>3533</v>
      </c>
      <c r="C87" s="176">
        <v>6122</v>
      </c>
      <c r="D87" s="241"/>
      <c r="E87" s="177" t="s">
        <v>39</v>
      </c>
      <c r="F87" s="215"/>
      <c r="G87" s="353">
        <f>SUM(G85:G86)</f>
        <v>13600</v>
      </c>
      <c r="H87" s="354">
        <f>SUM(H85:H86)</f>
        <v>13600</v>
      </c>
      <c r="I87" s="355"/>
      <c r="J87" s="356">
        <f>SUM(J85:J86)</f>
        <v>0</v>
      </c>
      <c r="K87" s="357"/>
      <c r="L87" s="357"/>
      <c r="M87" s="358"/>
      <c r="N87" s="359">
        <f>SUM(H87:J87)</f>
        <v>13600</v>
      </c>
      <c r="O87" s="152"/>
      <c r="P87" s="153"/>
      <c r="Q87" s="151"/>
      <c r="R87" s="156"/>
      <c r="S87" s="157"/>
      <c r="T87" s="95"/>
      <c r="U87" s="46"/>
    </row>
    <row r="88" spans="1:21" ht="12.75" customHeight="1">
      <c r="A88" s="76"/>
      <c r="B88" s="209"/>
      <c r="C88" s="360"/>
      <c r="D88" s="213"/>
      <c r="E88" s="361"/>
      <c r="F88" s="81"/>
      <c r="G88" s="82"/>
      <c r="H88" s="211"/>
      <c r="I88" s="362"/>
      <c r="J88" s="363"/>
      <c r="K88" s="364"/>
      <c r="L88" s="364"/>
      <c r="M88" s="365"/>
      <c r="N88" s="259">
        <f>SUM(H88:J88)</f>
        <v>0</v>
      </c>
      <c r="O88" s="152"/>
      <c r="P88" s="153"/>
      <c r="Q88" s="151"/>
      <c r="R88" s="156"/>
      <c r="S88" s="157"/>
      <c r="T88" s="95"/>
      <c r="U88" s="46"/>
    </row>
    <row r="89" spans="1:21" ht="12.75" customHeight="1">
      <c r="A89" s="96"/>
      <c r="B89" s="78"/>
      <c r="C89" s="78"/>
      <c r="D89" s="196"/>
      <c r="E89" s="366" t="s">
        <v>92</v>
      </c>
      <c r="F89" s="100">
        <f>(F26)</f>
        <v>0</v>
      </c>
      <c r="G89" s="101">
        <f>(G26+G28+G32+G37+G42+G45+G48+G53+G56+G59+G61+G74+G77+G79+G83+G87)</f>
        <v>208867.6</v>
      </c>
      <c r="H89" s="367">
        <f>(H19+H39+H50+H54+H64+H75+H84)</f>
        <v>199330</v>
      </c>
      <c r="I89" s="368">
        <f>(I19)</f>
        <v>177.2</v>
      </c>
      <c r="J89" s="369"/>
      <c r="K89" s="370">
        <f>(K19+K54+K64+K75)</f>
        <v>9360.400000000001</v>
      </c>
      <c r="L89" s="370"/>
      <c r="M89" s="371"/>
      <c r="N89" s="372">
        <f>SUM(H89:K89)</f>
        <v>208867.6</v>
      </c>
      <c r="O89" s="105"/>
      <c r="P89" s="106"/>
      <c r="Q89" s="88"/>
      <c r="R89" s="198"/>
      <c r="S89" s="199"/>
      <c r="T89" s="95"/>
      <c r="U89" s="111"/>
    </row>
    <row r="90" spans="1:21" ht="12.75" customHeight="1" thickBot="1">
      <c r="A90" s="96"/>
      <c r="B90" s="78"/>
      <c r="C90" s="113"/>
      <c r="D90" s="114"/>
      <c r="E90" s="114" t="s">
        <v>93</v>
      </c>
      <c r="F90" s="100"/>
      <c r="G90" s="373">
        <f>SUM(F89+G89)</f>
        <v>208867.6</v>
      </c>
      <c r="H90" s="374"/>
      <c r="I90" s="375"/>
      <c r="J90" s="376"/>
      <c r="K90" s="377"/>
      <c r="L90" s="377"/>
      <c r="M90" s="378"/>
      <c r="N90" s="89">
        <f>SUM(H90:J90)</f>
        <v>0</v>
      </c>
      <c r="O90" s="169"/>
      <c r="P90" s="170"/>
      <c r="Q90" s="92"/>
      <c r="R90" s="107"/>
      <c r="S90" s="94"/>
      <c r="T90" s="95"/>
      <c r="U90" s="46"/>
    </row>
    <row r="91" spans="1:22" ht="12.75" customHeight="1">
      <c r="A91" s="154"/>
      <c r="B91" s="159">
        <v>6409</v>
      </c>
      <c r="C91" s="159"/>
      <c r="D91" s="160"/>
      <c r="E91" s="379" t="s">
        <v>94</v>
      </c>
      <c r="F91" s="147"/>
      <c r="G91" s="144"/>
      <c r="H91" s="380">
        <v>670</v>
      </c>
      <c r="I91" s="381">
        <f>(I94)</f>
        <v>-177.2</v>
      </c>
      <c r="J91" s="382"/>
      <c r="K91" s="383"/>
      <c r="L91" s="383"/>
      <c r="M91" s="384"/>
      <c r="N91" s="372">
        <f>(N94)</f>
        <v>1302.2</v>
      </c>
      <c r="O91" s="90"/>
      <c r="P91" s="91"/>
      <c r="Q91" s="92"/>
      <c r="R91" s="385"/>
      <c r="S91" s="94"/>
      <c r="T91" s="95"/>
      <c r="U91" s="46"/>
      <c r="V91" s="386"/>
    </row>
    <row r="92" spans="1:22" ht="12.75" customHeight="1">
      <c r="A92" s="96"/>
      <c r="B92" s="78"/>
      <c r="C92" s="78">
        <v>6901</v>
      </c>
      <c r="D92" s="114"/>
      <c r="E92" s="387" t="s">
        <v>95</v>
      </c>
      <c r="F92" s="100"/>
      <c r="G92" s="101">
        <v>492.8</v>
      </c>
      <c r="H92" s="197">
        <v>670</v>
      </c>
      <c r="I92" s="103">
        <v>-177.2</v>
      </c>
      <c r="J92" s="104"/>
      <c r="K92" s="87"/>
      <c r="L92" s="87"/>
      <c r="M92" s="88"/>
      <c r="N92" s="89">
        <f>SUM(H92:M92)</f>
        <v>492.8</v>
      </c>
      <c r="O92" s="105"/>
      <c r="P92" s="106"/>
      <c r="Q92" s="88"/>
      <c r="R92" s="388"/>
      <c r="S92" s="94"/>
      <c r="T92" s="95"/>
      <c r="U92" s="46"/>
      <c r="V92" s="386"/>
    </row>
    <row r="93" spans="1:22" ht="12.75" customHeight="1">
      <c r="A93" s="154"/>
      <c r="B93" s="122"/>
      <c r="C93" s="122">
        <v>6901</v>
      </c>
      <c r="D93" s="160"/>
      <c r="E93" s="389" t="s">
        <v>96</v>
      </c>
      <c r="F93" s="390">
        <v>91.4</v>
      </c>
      <c r="G93" s="391">
        <v>718</v>
      </c>
      <c r="H93" s="214"/>
      <c r="I93" s="148"/>
      <c r="J93" s="149"/>
      <c r="K93" s="150"/>
      <c r="L93" s="150"/>
      <c r="M93" s="151">
        <v>809.4</v>
      </c>
      <c r="N93" s="311">
        <f>SUM(H93:M93)</f>
        <v>809.4</v>
      </c>
      <c r="O93" s="90"/>
      <c r="P93" s="91"/>
      <c r="Q93" s="92"/>
      <c r="R93" s="385"/>
      <c r="S93" s="94"/>
      <c r="T93" s="95"/>
      <c r="U93" s="46"/>
      <c r="V93" s="386"/>
    </row>
    <row r="94" spans="1:22" ht="12.75" customHeight="1" thickBot="1">
      <c r="A94" s="174"/>
      <c r="B94" s="176">
        <v>6409</v>
      </c>
      <c r="C94" s="176">
        <v>6901</v>
      </c>
      <c r="D94" s="177"/>
      <c r="E94" s="392" t="s">
        <v>97</v>
      </c>
      <c r="F94" s="215"/>
      <c r="G94" s="222"/>
      <c r="H94" s="393">
        <v>670</v>
      </c>
      <c r="I94" s="394">
        <f>SUM(I92)</f>
        <v>-177.2</v>
      </c>
      <c r="J94" s="395"/>
      <c r="K94" s="396"/>
      <c r="L94" s="396"/>
      <c r="M94" s="397">
        <f>SUM(M91:M93)</f>
        <v>809.4</v>
      </c>
      <c r="N94" s="398">
        <f>SUM(H94:M94)</f>
        <v>1302.2</v>
      </c>
      <c r="O94" s="399"/>
      <c r="P94" s="400"/>
      <c r="Q94" s="92"/>
      <c r="R94" s="401"/>
      <c r="S94" s="94"/>
      <c r="T94" s="95"/>
      <c r="U94" s="46"/>
      <c r="V94" s="386"/>
    </row>
    <row r="95" spans="1:21" ht="16.5" thickBot="1">
      <c r="A95" s="402"/>
      <c r="B95" s="403"/>
      <c r="C95" s="403"/>
      <c r="D95" s="404"/>
      <c r="E95" s="405"/>
      <c r="F95" s="406">
        <f>(F89+F93)</f>
        <v>91.4</v>
      </c>
      <c r="G95" s="407">
        <f>(G89+G92+G93)</f>
        <v>210078.4</v>
      </c>
      <c r="H95" s="408">
        <f>(H89+H91)</f>
        <v>200000</v>
      </c>
      <c r="I95" s="409"/>
      <c r="J95" s="410"/>
      <c r="K95" s="411"/>
      <c r="L95" s="411"/>
      <c r="M95" s="412"/>
      <c r="N95" s="413">
        <f>SUM(N89+N91)</f>
        <v>210169.80000000002</v>
      </c>
      <c r="O95" s="414"/>
      <c r="P95" s="415"/>
      <c r="Q95" s="416"/>
      <c r="R95" s="417"/>
      <c r="S95" s="418" t="e">
        <f>#REF!+S83</f>
        <v>#REF!</v>
      </c>
      <c r="T95" s="419"/>
      <c r="U95" s="46"/>
    </row>
    <row r="96" spans="1:22" ht="12.75">
      <c r="A96" s="420"/>
      <c r="B96" s="421"/>
      <c r="C96" s="421"/>
      <c r="D96" s="421"/>
      <c r="E96" s="421" t="s">
        <v>93</v>
      </c>
      <c r="F96" s="20"/>
      <c r="G96" s="422">
        <f>SUM(F95+G95)</f>
        <v>210169.8</v>
      </c>
      <c r="H96" s="423"/>
      <c r="I96" s="424"/>
      <c r="J96" s="424"/>
      <c r="K96" s="424"/>
      <c r="L96" s="424"/>
      <c r="M96" s="424"/>
      <c r="N96" s="425"/>
      <c r="O96" s="426"/>
      <c r="P96" s="425"/>
      <c r="Q96" s="427"/>
      <c r="R96" s="428"/>
      <c r="S96" s="204"/>
      <c r="T96" s="204"/>
      <c r="U96" s="201"/>
      <c r="V96" s="202"/>
    </row>
    <row r="97" spans="1:22" ht="12.75">
      <c r="A97" s="420"/>
      <c r="B97" s="421"/>
      <c r="C97" s="421"/>
      <c r="D97" s="421"/>
      <c r="E97" s="20"/>
      <c r="F97" s="20"/>
      <c r="G97" s="20"/>
      <c r="H97" s="425"/>
      <c r="I97" s="424"/>
      <c r="J97" s="424"/>
      <c r="K97" s="424"/>
      <c r="L97" s="424"/>
      <c r="M97" s="424"/>
      <c r="N97" s="425"/>
      <c r="O97" s="429"/>
      <c r="P97" s="430"/>
      <c r="Q97" s="431"/>
      <c r="R97" s="432"/>
      <c r="S97" s="204"/>
      <c r="T97" s="204"/>
      <c r="U97" s="201"/>
      <c r="V97" s="202"/>
    </row>
    <row r="98" spans="1:21" s="439" customFormat="1" ht="18" customHeight="1" thickBot="1">
      <c r="A98" s="433" t="s">
        <v>98</v>
      </c>
      <c r="B98" s="433"/>
      <c r="C98" s="433"/>
      <c r="D98" s="433"/>
      <c r="E98" s="12"/>
      <c r="F98" s="12"/>
      <c r="G98" s="12"/>
      <c r="H98" s="434"/>
      <c r="I98" s="425"/>
      <c r="J98" s="435"/>
      <c r="K98" s="435"/>
      <c r="L98" s="435"/>
      <c r="M98" s="435"/>
      <c r="N98" s="425"/>
      <c r="O98" s="436"/>
      <c r="P98" s="436"/>
      <c r="Q98" s="437"/>
      <c r="R98" s="437"/>
      <c r="S98" s="438"/>
      <c r="T98" s="438"/>
      <c r="U98" s="46"/>
    </row>
    <row r="99" spans="1:21" s="453" customFormat="1" ht="16.5" thickBot="1">
      <c r="A99" s="440" t="s">
        <v>99</v>
      </c>
      <c r="B99" s="441"/>
      <c r="C99" s="442"/>
      <c r="D99" s="29"/>
      <c r="E99" s="30"/>
      <c r="F99" s="443"/>
      <c r="G99" s="30"/>
      <c r="H99" s="444" t="s">
        <v>100</v>
      </c>
      <c r="I99" s="445" t="s">
        <v>101</v>
      </c>
      <c r="J99" s="446"/>
      <c r="K99" s="447"/>
      <c r="L99" s="446"/>
      <c r="M99" s="448"/>
      <c r="N99" s="449" t="s">
        <v>102</v>
      </c>
      <c r="O99" s="445" t="s">
        <v>101</v>
      </c>
      <c r="P99" s="450" t="s">
        <v>102</v>
      </c>
      <c r="Q99" s="451" t="s">
        <v>101</v>
      </c>
      <c r="R99" s="452" t="s">
        <v>102</v>
      </c>
      <c r="S99" s="451" t="s">
        <v>101</v>
      </c>
      <c r="T99" s="452"/>
      <c r="U99" s="46"/>
    </row>
    <row r="100" spans="1:22" ht="15">
      <c r="A100" s="13" t="s">
        <v>103</v>
      </c>
      <c r="B100" s="33"/>
      <c r="C100" s="454">
        <v>5137</v>
      </c>
      <c r="D100" s="455"/>
      <c r="E100" s="456" t="s">
        <v>104</v>
      </c>
      <c r="F100" s="14"/>
      <c r="G100" s="14"/>
      <c r="H100" s="457">
        <f>H28</f>
        <v>3000</v>
      </c>
      <c r="I100" s="458"/>
      <c r="J100" s="459"/>
      <c r="K100" s="460">
        <f>(K28+K56+K77)</f>
        <v>1350</v>
      </c>
      <c r="L100" s="460"/>
      <c r="M100" s="461"/>
      <c r="N100" s="462">
        <f>SUM(H100:K100)</f>
        <v>4350</v>
      </c>
      <c r="O100" s="321"/>
      <c r="P100" s="322"/>
      <c r="Q100" s="463"/>
      <c r="R100" s="464"/>
      <c r="S100" s="465">
        <v>0</v>
      </c>
      <c r="T100" s="95"/>
      <c r="U100" s="46"/>
      <c r="V100" s="466"/>
    </row>
    <row r="101" spans="1:21" ht="15">
      <c r="A101" s="16" t="s">
        <v>103</v>
      </c>
      <c r="B101" s="36"/>
      <c r="C101" s="467">
        <v>5171</v>
      </c>
      <c r="D101" s="468"/>
      <c r="E101" s="387" t="s">
        <v>105</v>
      </c>
      <c r="F101" s="17"/>
      <c r="G101" s="17"/>
      <c r="H101" s="469">
        <f>H37+H48</f>
        <v>6640</v>
      </c>
      <c r="I101" s="103">
        <f>(I37)</f>
        <v>110.2</v>
      </c>
      <c r="J101" s="104"/>
      <c r="K101" s="87">
        <f>(K37+K48+K79)</f>
        <v>1553.7</v>
      </c>
      <c r="L101" s="87"/>
      <c r="M101" s="88"/>
      <c r="N101" s="470">
        <f>SUM(H101:K101)</f>
        <v>8303.9</v>
      </c>
      <c r="O101" s="105"/>
      <c r="P101" s="106"/>
      <c r="Q101" s="471"/>
      <c r="R101" s="472"/>
      <c r="S101" s="199">
        <v>0</v>
      </c>
      <c r="T101" s="240"/>
      <c r="U101" s="46"/>
    </row>
    <row r="102" spans="1:21" ht="25.5">
      <c r="A102" s="39" t="s">
        <v>103</v>
      </c>
      <c r="B102" s="40"/>
      <c r="C102" s="473">
        <v>6121</v>
      </c>
      <c r="D102" s="474"/>
      <c r="E102" s="475" t="s">
        <v>106</v>
      </c>
      <c r="F102" s="17"/>
      <c r="G102" s="17"/>
      <c r="H102" s="476">
        <f>H26+H42+H53+H59+H83</f>
        <v>138350</v>
      </c>
      <c r="I102" s="103">
        <f>(I26)</f>
        <v>67</v>
      </c>
      <c r="J102" s="104"/>
      <c r="K102" s="87">
        <f>(K26+K42+K53+K59+K83)</f>
        <v>2369.5</v>
      </c>
      <c r="L102" s="87">
        <f>(L26+L42+L53+L59+L83)</f>
        <v>-3445.6</v>
      </c>
      <c r="M102" s="88"/>
      <c r="N102" s="477">
        <f>SUM(H102:L102)</f>
        <v>137340.9</v>
      </c>
      <c r="O102" s="105"/>
      <c r="P102" s="106"/>
      <c r="Q102" s="478"/>
      <c r="R102" s="479"/>
      <c r="S102" s="94"/>
      <c r="T102" s="95"/>
      <c r="U102" s="46"/>
    </row>
    <row r="103" spans="1:21" ht="25.5">
      <c r="A103" s="39" t="s">
        <v>103</v>
      </c>
      <c r="B103" s="40"/>
      <c r="C103" s="473">
        <v>6122</v>
      </c>
      <c r="D103" s="474"/>
      <c r="E103" s="475" t="s">
        <v>107</v>
      </c>
      <c r="F103" s="17"/>
      <c r="G103" s="17"/>
      <c r="H103" s="480">
        <f>(H32+H45+H67+H87)</f>
        <v>51340</v>
      </c>
      <c r="I103" s="103"/>
      <c r="J103" s="104">
        <f>(J32+J67)</f>
        <v>-23740</v>
      </c>
      <c r="K103" s="87">
        <f>(K32+K45+K61+K67+K87)</f>
        <v>80.1</v>
      </c>
      <c r="L103" s="87">
        <f>(L32+L45+L61+L67+L87)</f>
        <v>3445.6</v>
      </c>
      <c r="M103" s="88"/>
      <c r="N103" s="481">
        <f>SUM(H103:L103)</f>
        <v>31125.699999999997</v>
      </c>
      <c r="O103" s="105"/>
      <c r="P103" s="106"/>
      <c r="Q103" s="478"/>
      <c r="R103" s="479"/>
      <c r="S103" s="94"/>
      <c r="T103" s="95"/>
      <c r="U103" s="46"/>
    </row>
    <row r="104" spans="1:21" ht="15">
      <c r="A104" s="39"/>
      <c r="B104" s="40"/>
      <c r="C104" s="473">
        <v>6313</v>
      </c>
      <c r="D104" s="474"/>
      <c r="E104" s="482" t="s">
        <v>108</v>
      </c>
      <c r="F104" s="17"/>
      <c r="G104" s="17"/>
      <c r="H104" s="483"/>
      <c r="I104" s="103"/>
      <c r="J104" s="104">
        <f>(J74)</f>
        <v>23740</v>
      </c>
      <c r="K104" s="87">
        <f>(K74)</f>
        <v>4007.1000000000004</v>
      </c>
      <c r="L104" s="87"/>
      <c r="M104" s="88"/>
      <c r="N104" s="484">
        <f>SUM(H104:K104)</f>
        <v>27747.1</v>
      </c>
      <c r="O104" s="90"/>
      <c r="P104" s="91"/>
      <c r="Q104" s="478"/>
      <c r="R104" s="479"/>
      <c r="S104" s="94"/>
      <c r="T104" s="95"/>
      <c r="U104" s="46"/>
    </row>
    <row r="105" spans="1:21" ht="15.75" thickBot="1">
      <c r="A105" s="39" t="s">
        <v>103</v>
      </c>
      <c r="B105" s="40"/>
      <c r="C105" s="473">
        <v>6901</v>
      </c>
      <c r="D105" s="474"/>
      <c r="E105" s="485" t="s">
        <v>97</v>
      </c>
      <c r="F105" s="20"/>
      <c r="G105" s="20"/>
      <c r="H105" s="486">
        <f>H94</f>
        <v>670</v>
      </c>
      <c r="I105" s="487">
        <f>(I94)</f>
        <v>-177.2</v>
      </c>
      <c r="J105" s="488"/>
      <c r="K105" s="489"/>
      <c r="L105" s="489"/>
      <c r="M105" s="490">
        <f>(M94)</f>
        <v>809.4</v>
      </c>
      <c r="N105" s="491">
        <f>SUM(H105:M105)</f>
        <v>1302.2</v>
      </c>
      <c r="O105" s="399"/>
      <c r="P105" s="492"/>
      <c r="Q105" s="493"/>
      <c r="R105" s="494"/>
      <c r="S105" s="495">
        <f>SUM(S100:S101)</f>
        <v>0</v>
      </c>
      <c r="T105" s="496"/>
      <c r="U105" s="46"/>
    </row>
    <row r="106" spans="1:21" ht="15.75" thickBot="1">
      <c r="A106" s="497"/>
      <c r="B106" s="29"/>
      <c r="C106" s="29"/>
      <c r="D106" s="498"/>
      <c r="E106" s="499" t="s">
        <v>109</v>
      </c>
      <c r="F106" s="500"/>
      <c r="G106" s="500"/>
      <c r="H106" s="501">
        <f>SUM(H100:H105)</f>
        <v>200000</v>
      </c>
      <c r="I106" s="502">
        <f>SUM(I100:I105)</f>
        <v>0</v>
      </c>
      <c r="J106" s="503">
        <f>SUM(J100:J105)</f>
        <v>0</v>
      </c>
      <c r="K106" s="504">
        <f>SUM(K100:K105)</f>
        <v>9360.400000000001</v>
      </c>
      <c r="L106" s="504">
        <f>SUM(L100:L105)</f>
        <v>0</v>
      </c>
      <c r="M106" s="505"/>
      <c r="N106" s="506">
        <f>SUM(N100:N105)</f>
        <v>210169.80000000002</v>
      </c>
      <c r="O106" s="507"/>
      <c r="P106" s="508"/>
      <c r="Q106" s="509"/>
      <c r="R106" s="509"/>
      <c r="S106" s="510"/>
      <c r="T106" s="511"/>
      <c r="U106" s="46"/>
    </row>
    <row r="107" spans="1:21" ht="12.75">
      <c r="A107" s="12"/>
      <c r="B107" s="12"/>
      <c r="C107" s="12"/>
      <c r="D107" s="12"/>
      <c r="E107" s="12"/>
      <c r="F107" s="12"/>
      <c r="G107" s="12"/>
      <c r="H107" s="434"/>
      <c r="I107" s="436"/>
      <c r="J107" s="436"/>
      <c r="K107" s="436"/>
      <c r="L107" s="436"/>
      <c r="M107" s="436"/>
      <c r="N107" s="436"/>
      <c r="O107" s="425"/>
      <c r="P107" s="425"/>
      <c r="Q107" s="204"/>
      <c r="R107" s="204"/>
      <c r="S107" s="512"/>
      <c r="T107" s="512"/>
      <c r="U107" s="46"/>
    </row>
    <row r="108" spans="1:21" ht="12.75">
      <c r="A108" s="12"/>
      <c r="B108" s="12"/>
      <c r="C108" s="12"/>
      <c r="D108" s="12"/>
      <c r="E108" s="12"/>
      <c r="F108" s="12"/>
      <c r="G108" s="12"/>
      <c r="H108" s="436"/>
      <c r="I108" s="436"/>
      <c r="J108" s="436"/>
      <c r="K108" s="436"/>
      <c r="L108" s="436"/>
      <c r="M108" s="436"/>
      <c r="N108" s="436"/>
      <c r="O108" s="436"/>
      <c r="P108" s="436"/>
      <c r="Q108" s="512"/>
      <c r="R108" s="512"/>
      <c r="S108" s="512"/>
      <c r="T108" s="512"/>
      <c r="U108" s="46"/>
    </row>
    <row r="109" spans="1:21" ht="12.75">
      <c r="A109" s="513"/>
      <c r="B109" s="513"/>
      <c r="C109" s="513"/>
      <c r="D109" s="513"/>
      <c r="E109" s="513"/>
      <c r="F109" s="12"/>
      <c r="G109" s="12"/>
      <c r="H109" s="436"/>
      <c r="I109" s="436"/>
      <c r="J109" s="436"/>
      <c r="K109" s="436"/>
      <c r="L109" s="436"/>
      <c r="M109" s="436"/>
      <c r="N109" s="436"/>
      <c r="O109" s="436"/>
      <c r="P109" s="436"/>
      <c r="Q109" s="512"/>
      <c r="R109" s="512"/>
      <c r="S109" s="512"/>
      <c r="T109" s="512"/>
      <c r="U109" s="46"/>
    </row>
    <row r="110" spans="1:21" ht="12.75">
      <c r="A110" s="12"/>
      <c r="B110" s="12"/>
      <c r="C110" s="12"/>
      <c r="D110" s="12"/>
      <c r="E110" s="12"/>
      <c r="F110" s="12"/>
      <c r="G110" s="12"/>
      <c r="H110" s="436"/>
      <c r="I110" s="436"/>
      <c r="J110" s="436"/>
      <c r="K110" s="436"/>
      <c r="L110" s="436"/>
      <c r="M110" s="436"/>
      <c r="N110" s="436"/>
      <c r="O110" s="436"/>
      <c r="P110" s="436"/>
      <c r="Q110" s="512"/>
      <c r="R110" s="512"/>
      <c r="S110" s="512"/>
      <c r="T110" s="512"/>
      <c r="U110" s="46"/>
    </row>
    <row r="111" spans="1:21" ht="12.75">
      <c r="A111" s="12"/>
      <c r="B111" s="12"/>
      <c r="C111" s="12"/>
      <c r="D111" s="12"/>
      <c r="E111" s="12"/>
      <c r="F111" s="12"/>
      <c r="G111" s="12"/>
      <c r="H111" s="436"/>
      <c r="I111" s="436"/>
      <c r="J111" s="436"/>
      <c r="K111" s="436"/>
      <c r="L111" s="436"/>
      <c r="M111" s="436"/>
      <c r="N111" s="436"/>
      <c r="O111" s="436"/>
      <c r="P111" s="436"/>
      <c r="Q111" s="512"/>
      <c r="R111" s="512"/>
      <c r="S111" s="512"/>
      <c r="T111" s="512"/>
      <c r="U111" s="46"/>
    </row>
    <row r="112" spans="1:21" ht="12.75">
      <c r="A112" s="12"/>
      <c r="B112" s="12"/>
      <c r="C112" s="12"/>
      <c r="D112" s="12"/>
      <c r="E112" s="12"/>
      <c r="F112" s="12"/>
      <c r="G112" s="12"/>
      <c r="H112" s="436"/>
      <c r="I112" s="436"/>
      <c r="J112" s="436"/>
      <c r="K112" s="436"/>
      <c r="L112" s="436"/>
      <c r="M112" s="436"/>
      <c r="N112" s="436"/>
      <c r="O112" s="436"/>
      <c r="P112" s="436"/>
      <c r="Q112" s="512"/>
      <c r="R112" s="512"/>
      <c r="S112" s="512"/>
      <c r="T112" s="512"/>
      <c r="U112" s="46"/>
    </row>
    <row r="113" spans="1:21" ht="12.75">
      <c r="A113" s="12"/>
      <c r="B113" s="12"/>
      <c r="C113" s="12"/>
      <c r="D113" s="12"/>
      <c r="E113" s="12"/>
      <c r="F113" s="12"/>
      <c r="G113" s="12"/>
      <c r="H113" s="436"/>
      <c r="I113" s="436"/>
      <c r="J113" s="436"/>
      <c r="K113" s="436"/>
      <c r="L113" s="436"/>
      <c r="M113" s="436"/>
      <c r="N113" s="436"/>
      <c r="O113" s="436"/>
      <c r="P113" s="436"/>
      <c r="Q113" s="512"/>
      <c r="R113" s="512"/>
      <c r="S113" s="512"/>
      <c r="T113" s="512"/>
      <c r="U113" s="46"/>
    </row>
    <row r="114" spans="1:2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6"/>
      <c r="R114" s="6"/>
      <c r="S114" s="6"/>
      <c r="T114" s="6"/>
      <c r="U114" s="46"/>
    </row>
    <row r="115" spans="1:2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6"/>
      <c r="R115" s="6"/>
      <c r="S115" s="6"/>
      <c r="T115" s="6"/>
      <c r="U115" s="46"/>
    </row>
    <row r="116" spans="1:2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6"/>
      <c r="R116" s="6"/>
      <c r="S116" s="6"/>
      <c r="T116" s="6"/>
      <c r="U116" s="46"/>
    </row>
    <row r="117" spans="1:2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46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</sheetData>
  <mergeCells count="4">
    <mergeCell ref="I17:N17"/>
    <mergeCell ref="O17:P17"/>
    <mergeCell ref="Q17:R17"/>
    <mergeCell ref="S17:T17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dcterms:created xsi:type="dcterms:W3CDTF">2008-03-25T08:02:58Z</dcterms:created>
  <dcterms:modified xsi:type="dcterms:W3CDTF">2008-03-28T06:38:54Z</dcterms:modified>
  <cp:category/>
  <cp:version/>
  <cp:contentType/>
  <cp:contentStatus/>
</cp:coreProperties>
</file>