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5360" windowHeight="9255" tabRatio="526" activeTab="0"/>
  </bookViews>
  <sheets>
    <sheet name="Pokyny k vyplnění" sheetId="1" r:id="rId1"/>
    <sheet name="Žádost" sheetId="2" r:id="rId2"/>
    <sheet name="Příloha 1 k žádosti" sheetId="3" r:id="rId3"/>
    <sheet name="Přidělená dotace" sheetId="4" r:id="rId4"/>
    <sheet name="Smlouva " sheetId="5" r:id="rId5"/>
    <sheet name="Příloha 1 ke smlouvě" sheetId="6" r:id="rId6"/>
    <sheet name="Předkládací návrh" sheetId="7" r:id="rId7"/>
    <sheet name="Předkontační doklad" sheetId="8" r:id="rId8"/>
    <sheet name="Pracovní 3" sheetId="9" state="hidden" r:id="rId9"/>
    <sheet name="Pracovní 2" sheetId="10" state="hidden" r:id="rId10"/>
    <sheet name="List2" sheetId="11" r:id="rId11"/>
    <sheet name="List1" sheetId="12" r:id="rId12"/>
  </sheets>
  <definedNames>
    <definedName name="_xlnm.Print_Area" localSheetId="0">'Pokyny k vyplnění'!$C$2:$D$20</definedName>
    <definedName name="_xlnm.Print_Area" localSheetId="9">'Pracovní 2'!$B$2:$P$40</definedName>
    <definedName name="_xlnm.Print_Area" localSheetId="6">'Předkládací návrh'!$B$2:$G$24</definedName>
    <definedName name="_xlnm.Print_Area" localSheetId="7">'Předkontační doklad'!$A$1:$T$31</definedName>
    <definedName name="_xlnm.Print_Area" localSheetId="3">'Přidělená dotace'!$B$2:$G$18</definedName>
    <definedName name="_xlnm.Print_Area" localSheetId="2">'Příloha 1 k žádosti'!$B$2:$H$39</definedName>
    <definedName name="_xlnm.Print_Area" localSheetId="5">'Příloha 1 ke smlouvě'!$B$2:$H$40</definedName>
    <definedName name="_xlnm.Print_Area" localSheetId="4">'Smlouva '!$B$2:$J$187</definedName>
    <definedName name="_xlnm.Print_Area" localSheetId="1">'Žádost'!$B$2:$C$45</definedName>
  </definedNames>
  <calcPr fullCalcOnLoad="1"/>
</workbook>
</file>

<file path=xl/comments2.xml><?xml version="1.0" encoding="utf-8"?>
<comments xmlns="http://schemas.openxmlformats.org/spreadsheetml/2006/main">
  <authors>
    <author>269</author>
  </authors>
  <commentList>
    <comment ref="C11" authorId="0">
      <text>
        <r>
          <rPr>
            <sz val="8"/>
            <rFont val="Tahoma"/>
            <family val="2"/>
          </rPr>
          <t xml:space="preserve">Nevpisujte, vyberte ze seznamu, který otevřete kliknutím na symbol otevření seznamu
</t>
        </r>
      </text>
    </comment>
    <comment ref="C12" authorId="0">
      <text>
        <r>
          <rPr>
            <sz val="8"/>
            <rFont val="Tahoma"/>
            <family val="2"/>
          </rPr>
          <t xml:space="preserve">Nevpisujte, vyberte ze seznamu, který otevřete kliknutím na symbol otevření seznamu
</t>
        </r>
      </text>
    </comment>
  </commentList>
</comments>
</file>

<file path=xl/comments3.xml><?xml version="1.0" encoding="utf-8"?>
<comments xmlns="http://schemas.openxmlformats.org/spreadsheetml/2006/main">
  <authors>
    <author>269</author>
  </authors>
  <commentList>
    <comment ref="E22" authorId="0">
      <text>
        <r>
          <rPr>
            <b/>
            <sz val="9"/>
            <rFont val="Tahoma"/>
            <family val="2"/>
          </rPr>
          <t>269:</t>
        </r>
        <r>
          <rPr>
            <sz val="9"/>
            <rFont val="Tahoma"/>
            <family val="2"/>
          </rPr>
          <t xml:space="preserve">
Vyplní pouze poskytovatelé, kteří čerpali část dotace z roku 2013 v roce 2014</t>
        </r>
      </text>
    </comment>
  </commentList>
</comments>
</file>

<file path=xl/sharedStrings.xml><?xml version="1.0" encoding="utf-8"?>
<sst xmlns="http://schemas.openxmlformats.org/spreadsheetml/2006/main" count="1933" uniqueCount="1266">
  <si>
    <t xml:space="preserve"> Odbor sociálních věcí</t>
  </si>
  <si>
    <r>
      <t>1.</t>
    </r>
    <r>
      <rPr>
        <sz val="7"/>
        <rFont val="Times New Roman"/>
        <family val="1"/>
      </rPr>
      <t xml:space="preserve">      </t>
    </r>
    <r>
      <rPr>
        <sz val="12"/>
        <rFont val="Calibri"/>
        <family val="2"/>
      </rPr>
      <t xml:space="preserve"> Žádost vyplňte elektronicky, vytiskněte a pošlete (doručte) vytištěný  </t>
    </r>
    <r>
      <rPr>
        <b/>
        <sz val="12"/>
        <rFont val="Calibri"/>
        <family val="2"/>
      </rPr>
      <t>fomulář</t>
    </r>
    <r>
      <rPr>
        <sz val="12"/>
        <rFont val="Calibri"/>
        <family val="2"/>
      </rPr>
      <t xml:space="preserve">  </t>
    </r>
  </si>
  <si>
    <r>
      <t xml:space="preserve">       </t>
    </r>
    <r>
      <rPr>
        <b/>
        <u val="single"/>
        <sz val="12"/>
        <rFont val="Calibri"/>
        <family val="2"/>
      </rPr>
      <t xml:space="preserve">Žádosti </t>
    </r>
    <r>
      <rPr>
        <b/>
        <sz val="12"/>
        <rFont val="Calibri"/>
        <family val="2"/>
      </rPr>
      <t xml:space="preserve">  a  </t>
    </r>
    <r>
      <rPr>
        <b/>
        <u val="single"/>
        <sz val="12"/>
        <rFont val="Calibri"/>
        <family val="2"/>
      </rPr>
      <t>Přílohu 1  k  žádosti</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</si>
  <si>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</si>
  <si>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</si>
  <si>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Dotazy :  Ing.Ivan Guman    tel. 495 817 246       iguman@kr-kralovehradecky.cz   </t>
  </si>
  <si>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</si>
  <si>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</si>
  <si>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</si>
  <si>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</si>
  <si>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</si>
  <si>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</si>
  <si>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r>
      <t>7. Variabilní symbol pro případný transfer dotace na účet bude v podobě</t>
    </r>
    <r>
      <rPr>
        <b/>
        <sz val="12"/>
        <rFont val="Calibri"/>
        <family val="2"/>
      </rPr>
      <t xml:space="preserve"> </t>
    </r>
    <r>
      <rPr>
        <b/>
        <u val="single"/>
        <sz val="12"/>
        <rFont val="Calibri"/>
        <family val="2"/>
      </rPr>
      <t>rok nula identifikátor služby</t>
    </r>
    <r>
      <rPr>
        <b/>
        <sz val="12"/>
        <rFont val="Calibri"/>
        <family val="2"/>
      </rPr>
      <t xml:space="preserve">  </t>
    </r>
    <r>
      <rPr>
        <sz val="12"/>
        <rFont val="Calibri"/>
        <family val="2"/>
      </rPr>
      <t>( Př. 1201234567)</t>
    </r>
  </si>
  <si>
    <t>Předpokládaný rozpočet na rok 2012</t>
  </si>
  <si>
    <t>Ing.  Vladimír Soběslav</t>
  </si>
  <si>
    <t xml:space="preserve"> Oddělení analýz, koncepcí a financování</t>
  </si>
  <si>
    <t>Ing. Mgr. Jiří Vitvar</t>
  </si>
  <si>
    <t>Projednáno v radě /číslo usnesení/</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</si>
  <si>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</si>
  <si>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</si>
  <si>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</si>
  <si>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</si>
  <si>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</si>
  <si>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</si>
  <si>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</si>
  <si>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</si>
  <si>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</si>
  <si>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</si>
  <si>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</si>
  <si>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</si>
  <si>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</si>
  <si>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</si>
  <si>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</si>
  <si>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</si>
  <si>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</si>
  <si>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</si>
  <si>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</si>
  <si>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</si>
  <si>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</si>
  <si>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</si>
  <si>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</si>
  <si>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</si>
  <si>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</si>
  <si>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Předkládací návrh,  Předkontační doklad</t>
    </r>
    <r>
      <rPr>
        <sz val="12"/>
        <rFont val="Calibri"/>
        <family val="2"/>
      </rPr>
      <t xml:space="preserve">  Na těchto listech jsou připraveny  Smlouva a  podklady pro zúřadování  procesu  odeslání dotačních prostředků.   ( Až v případě přidělení dotace doplníte dle pokynu výši dotace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</si>
  <si>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</si>
  <si>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</si>
  <si>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</si>
  <si>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</si>
  <si>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</si>
  <si>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</si>
  <si>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</si>
  <si>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</si>
  <si>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</si>
  <si>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</si>
  <si>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</si>
  <si>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</si>
  <si>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</si>
  <si>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</si>
  <si>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</si>
  <si>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</si>
  <si>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</si>
  <si>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</si>
  <si>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</si>
  <si>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</si>
  <si>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</si>
  <si>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</si>
  <si>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</si>
  <si>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</si>
  <si>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</si>
  <si>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</si>
  <si>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</si>
  <si>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</si>
  <si>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</si>
  <si>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</si>
  <si>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</si>
  <si>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</si>
  <si>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</si>
  <si>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</si>
  <si>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</si>
  <si>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</si>
  <si>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</si>
  <si>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</si>
  <si>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</si>
  <si>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</si>
  <si>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</si>
  <si>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</si>
  <si>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</si>
  <si>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</si>
  <si>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</si>
  <si>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</si>
  <si>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</si>
  <si>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</si>
  <si>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</si>
  <si>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</si>
  <si>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</si>
  <si>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</si>
  <si>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</si>
  <si>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</si>
  <si>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</si>
  <si>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</si>
  <si>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</si>
  <si>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</si>
  <si>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</si>
  <si>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</si>
  <si>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</si>
  <si>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</si>
  <si>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</si>
  <si>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</si>
  <si>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</si>
  <si>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</si>
  <si>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</si>
  <si>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</si>
  <si>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</si>
  <si>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</si>
  <si>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</si>
  <si>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</si>
  <si>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</si>
  <si>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</si>
  <si>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</si>
  <si>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</si>
  <si>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</si>
  <si>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</si>
  <si>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</si>
  <si>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</si>
  <si>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</si>
  <si>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</si>
  <si>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</si>
  <si>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</si>
  <si>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</si>
  <si>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</si>
  <si>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</si>
  <si>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</si>
  <si>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</si>
  <si>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</si>
  <si>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</si>
  <si>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</si>
  <si>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</si>
  <si>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</si>
  <si>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</si>
  <si>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</si>
  <si>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</si>
  <si>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</si>
  <si>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</si>
  <si>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</si>
  <si>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</si>
  <si>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</si>
  <si>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</si>
  <si>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</si>
  <si>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</si>
  <si>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</si>
  <si>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</si>
  <si>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</si>
  <si>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</si>
  <si>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</si>
  <si>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 xml:space="preserve">                </t>
  </si>
  <si>
    <t>2.</t>
  </si>
  <si>
    <t>Název smlouvy a označení druhé smluvní strany</t>
  </si>
  <si>
    <t>3.</t>
  </si>
  <si>
    <t>Předkládající  odbor</t>
  </si>
  <si>
    <t xml:space="preserve">                       oddělení</t>
  </si>
  <si>
    <t>Pracovník odpovědný</t>
  </si>
  <si>
    <t>za vyhotovení</t>
  </si>
  <si>
    <t>Souhlas vedoucího</t>
  </si>
  <si>
    <t>4.</t>
  </si>
  <si>
    <t>5.</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</si>
  <si>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</si>
  <si>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</si>
  <si>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</si>
  <si>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</si>
  <si>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</si>
  <si>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</si>
  <si>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</si>
  <si>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</si>
  <si>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</si>
  <si>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</si>
  <si>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</si>
  <si>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</si>
  <si>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</si>
  <si>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</si>
  <si>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</si>
  <si>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</si>
  <si>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</si>
  <si>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</si>
  <si>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</si>
  <si>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</si>
  <si>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</si>
  <si>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</si>
  <si>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</si>
  <si>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</si>
  <si>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</si>
  <si>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</si>
  <si>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</si>
  <si>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</si>
  <si>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</si>
  <si>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</si>
  <si>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</si>
  <si>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</si>
  <si>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</si>
  <si>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</si>
  <si>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</si>
  <si>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</si>
  <si>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</si>
  <si>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</si>
  <si>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</si>
  <si>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</si>
  <si>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</si>
  <si>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</si>
  <si>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</si>
  <si>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</si>
  <si>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</si>
  <si>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</si>
  <si>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</si>
  <si>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</si>
  <si>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Právní kontrolu provedl</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</si>
  <si>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</si>
  <si>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</si>
  <si>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</si>
  <si>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</si>
  <si>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</si>
  <si>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</si>
  <si>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</si>
  <si>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</si>
  <si>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</si>
  <si>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</si>
  <si>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</si>
  <si>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</si>
  <si>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</si>
  <si>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</si>
  <si>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</si>
  <si>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</si>
  <si>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</si>
  <si>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</si>
  <si>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</si>
  <si>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</si>
  <si>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</si>
  <si>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</si>
  <si>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4x</t>
  </si>
  <si>
    <t>9.</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</si>
  <si>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</si>
  <si>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</si>
  <si>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</si>
  <si>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</si>
  <si>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</si>
  <si>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</si>
  <si>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</si>
  <si>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</si>
  <si>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</si>
  <si>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</si>
  <si>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</si>
  <si>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</si>
  <si>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</si>
  <si>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</si>
  <si>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</si>
  <si>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</si>
  <si>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</si>
  <si>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</si>
  <si>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</si>
  <si>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</si>
  <si>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</si>
  <si>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</si>
  <si>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</si>
  <si>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</si>
  <si>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</si>
  <si>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</si>
  <si>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</si>
  <si>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</si>
  <si>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</si>
  <si>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o.s.</t>
  </si>
  <si>
    <t>EPO</t>
  </si>
  <si>
    <t>o.p.s.</t>
  </si>
  <si>
    <t>PO KHK</t>
  </si>
  <si>
    <t>POO</t>
  </si>
  <si>
    <t>f.o.</t>
  </si>
  <si>
    <t>obch</t>
  </si>
  <si>
    <t>kraj</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</si>
  <si>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</si>
  <si>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</si>
  <si>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</si>
  <si>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</si>
  <si>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</si>
  <si>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</si>
  <si>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</si>
  <si>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</si>
  <si>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</si>
  <si>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</si>
  <si>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</si>
  <si>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</si>
  <si>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</si>
  <si>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</si>
  <si>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</si>
  <si>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</si>
  <si>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</si>
  <si>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</si>
  <si>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</si>
  <si>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</si>
  <si>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</si>
  <si>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</si>
  <si>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</si>
  <si>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</si>
  <si>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</si>
  <si>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</si>
  <si>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</si>
  <si>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</si>
  <si>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</si>
  <si>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</si>
  <si>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</si>
  <si>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</si>
  <si>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</si>
  <si>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</si>
  <si>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</si>
  <si>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</si>
  <si>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</si>
  <si>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</si>
  <si>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</si>
  <si>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</si>
  <si>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</si>
  <si>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</si>
  <si>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</si>
  <si>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</si>
  <si>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</si>
  <si>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</si>
  <si>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</si>
  <si>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</si>
  <si>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</si>
  <si>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</si>
  <si>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</si>
  <si>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</si>
  <si>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</si>
  <si>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</si>
  <si>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</si>
  <si>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</si>
  <si>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</si>
  <si>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</si>
  <si>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</si>
  <si>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</si>
  <si>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</si>
  <si>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</si>
  <si>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</si>
  <si>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</si>
  <si>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</si>
  <si>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</si>
  <si>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</si>
  <si>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</si>
  <si>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</si>
  <si>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</si>
  <si>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</si>
  <si>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</si>
  <si>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</si>
  <si>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</si>
  <si>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</si>
  <si>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</si>
  <si>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</si>
  <si>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</si>
  <si>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</si>
  <si>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</si>
  <si>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</si>
  <si>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</si>
  <si>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</si>
  <si>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</si>
  <si>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</si>
  <si>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</si>
  <si>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</si>
  <si>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</si>
  <si>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</si>
  <si>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</si>
  <si>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</si>
  <si>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</si>
  <si>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</si>
  <si>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</si>
  <si>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</si>
  <si>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</si>
  <si>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</si>
  <si>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</si>
  <si>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</si>
  <si>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</si>
  <si>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</si>
  <si>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</si>
  <si>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</si>
  <si>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</si>
  <si>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</si>
  <si>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</si>
  <si>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</si>
  <si>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</si>
  <si>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</si>
  <si>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</si>
  <si>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</si>
  <si>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</si>
  <si>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</si>
  <si>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</si>
  <si>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</si>
  <si>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</si>
  <si>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</si>
  <si>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</si>
  <si>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</si>
  <si>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</si>
  <si>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</si>
  <si>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</si>
  <si>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</si>
  <si>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</si>
  <si>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</si>
  <si>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</si>
  <si>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</si>
  <si>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</si>
  <si>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</si>
  <si>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</si>
  <si>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</si>
  <si>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</si>
  <si>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</si>
  <si>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</si>
  <si>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</si>
  <si>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</si>
  <si>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</si>
  <si>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</si>
  <si>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</si>
  <si>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</si>
  <si>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</si>
  <si>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</si>
  <si>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</si>
  <si>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</si>
  <si>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</si>
  <si>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</si>
  <si>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</si>
  <si>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</si>
  <si>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</si>
  <si>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</si>
  <si>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</si>
  <si>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</si>
  <si>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</si>
  <si>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</si>
  <si>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</si>
  <si>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</si>
  <si>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</si>
  <si>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</si>
  <si>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</si>
  <si>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</si>
  <si>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</si>
  <si>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</si>
  <si>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</si>
  <si>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</si>
  <si>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</si>
  <si>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</si>
  <si>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</si>
  <si>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</si>
  <si>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</si>
  <si>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</si>
  <si>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</si>
  <si>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</si>
  <si>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</si>
  <si>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</si>
  <si>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</si>
  <si>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</si>
  <si>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</si>
  <si>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</si>
  <si>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</si>
  <si>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</si>
  <si>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</si>
  <si>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</si>
  <si>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</si>
  <si>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</si>
  <si>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</si>
  <si>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</si>
  <si>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</si>
  <si>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</si>
  <si>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</si>
  <si>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</si>
  <si>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</si>
  <si>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</si>
  <si>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</si>
  <si>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</si>
  <si>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</si>
  <si>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</si>
  <si>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</si>
  <si>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</si>
  <si>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</si>
  <si>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</si>
  <si>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</si>
  <si>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</si>
  <si>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</si>
  <si>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</si>
  <si>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</si>
  <si>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</si>
  <si>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</si>
  <si>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</si>
  <si>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</si>
  <si>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</si>
  <si>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</si>
  <si>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</si>
  <si>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</si>
  <si>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</si>
  <si>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</si>
  <si>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</si>
  <si>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</si>
  <si>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</si>
  <si>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</si>
  <si>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</si>
  <si>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</si>
  <si>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</si>
  <si>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</si>
  <si>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</si>
  <si>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</si>
  <si>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</si>
  <si>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</si>
  <si>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</si>
  <si>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</si>
  <si>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</si>
  <si>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</si>
  <si>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</si>
  <si>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</si>
  <si>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</si>
  <si>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</si>
  <si>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</si>
  <si>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</si>
  <si>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</si>
  <si>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</si>
  <si>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</si>
  <si>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</si>
  <si>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</si>
  <si>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</si>
  <si>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</si>
  <si>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</si>
  <si>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</si>
  <si>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</si>
  <si>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</si>
  <si>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</si>
  <si>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</si>
  <si>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</si>
  <si>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</si>
  <si>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</si>
  <si>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</si>
  <si>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</si>
  <si>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</si>
  <si>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</si>
  <si>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</si>
  <si>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</si>
  <si>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</si>
  <si>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</si>
  <si>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</si>
  <si>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</si>
  <si>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</si>
  <si>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</si>
  <si>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</si>
  <si>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</si>
  <si>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</si>
  <si>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</si>
  <si>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</si>
  <si>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</si>
  <si>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</si>
  <si>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</si>
  <si>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</si>
  <si>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</si>
  <si>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</si>
  <si>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</si>
  <si>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</si>
  <si>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</si>
  <si>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</si>
  <si>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</si>
  <si>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</si>
  <si>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</si>
  <si>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</si>
  <si>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</si>
  <si>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</si>
  <si>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</si>
  <si>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</si>
  <si>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</si>
  <si>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</si>
  <si>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</si>
  <si>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</si>
  <si>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</si>
  <si>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</si>
  <si>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</si>
  <si>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</si>
  <si>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</si>
  <si>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</si>
  <si>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</si>
  <si>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</si>
  <si>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</si>
  <si>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</si>
  <si>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</si>
  <si>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</si>
  <si>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</si>
  <si>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</si>
  <si>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</si>
  <si>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</si>
  <si>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</si>
  <si>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</si>
  <si>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</si>
  <si>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</si>
  <si>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</si>
  <si>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</si>
  <si>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</si>
  <si>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</si>
  <si>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</si>
  <si>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</si>
  <si>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</si>
  <si>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</si>
  <si>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</si>
  <si>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</si>
  <si>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</si>
  <si>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</si>
  <si>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</si>
  <si>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</si>
  <si>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</si>
  <si>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</si>
  <si>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</si>
  <si>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</si>
  <si>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</si>
  <si>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</si>
  <si>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</si>
  <si>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</si>
  <si>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</si>
  <si>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</si>
  <si>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</si>
  <si>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</si>
  <si>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</si>
  <si>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</si>
  <si>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</si>
  <si>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</si>
  <si>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</si>
  <si>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</si>
  <si>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</si>
  <si>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</si>
  <si>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</si>
  <si>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</si>
  <si>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</si>
  <si>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</si>
  <si>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</si>
  <si>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</si>
  <si>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</si>
  <si>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</si>
  <si>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</si>
  <si>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</si>
  <si>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</si>
  <si>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</si>
  <si>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</si>
  <si>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</si>
  <si>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</si>
  <si>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</si>
  <si>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</si>
  <si>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</si>
  <si>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</si>
  <si>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</si>
  <si>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</si>
  <si>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</si>
  <si>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</si>
  <si>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</si>
  <si>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</si>
  <si>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</si>
  <si>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</si>
  <si>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</si>
  <si>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</si>
  <si>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</si>
  <si>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</si>
  <si>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</si>
  <si>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</si>
  <si>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</si>
  <si>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</si>
  <si>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</si>
  <si>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</si>
  <si>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</si>
  <si>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</si>
  <si>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</si>
  <si>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</si>
  <si>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</si>
  <si>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</si>
  <si>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</si>
  <si>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</si>
  <si>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</si>
  <si>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</si>
  <si>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</si>
  <si>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</si>
  <si>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</si>
  <si>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</si>
  <si>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</si>
  <si>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</si>
  <si>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</si>
  <si>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</si>
  <si>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</si>
  <si>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</si>
  <si>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</si>
  <si>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</si>
  <si>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</si>
  <si>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</si>
  <si>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</si>
  <si>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</si>
  <si>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</si>
  <si>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</si>
  <si>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</si>
  <si>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</si>
  <si>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</si>
  <si>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</si>
  <si>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</si>
  <si>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</si>
  <si>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</si>
  <si>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</si>
  <si>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</si>
  <si>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</si>
  <si>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</si>
  <si>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</si>
  <si>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</si>
  <si>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</si>
  <si>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</si>
  <si>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</si>
  <si>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</si>
  <si>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</si>
  <si>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</si>
  <si>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</si>
  <si>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</si>
  <si>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</si>
  <si>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</si>
  <si>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</si>
  <si>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</si>
  <si>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</si>
  <si>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</si>
  <si>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</si>
  <si>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</si>
  <si>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</si>
  <si>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</si>
  <si>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</si>
  <si>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</si>
  <si>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</si>
  <si>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</si>
  <si>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</si>
  <si>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</si>
  <si>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</si>
  <si>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</si>
  <si>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</si>
  <si>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</si>
  <si>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</si>
  <si>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</si>
  <si>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</si>
  <si>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</si>
  <si>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</si>
  <si>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</si>
  <si>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</si>
  <si>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</si>
  <si>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</si>
  <si>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</si>
  <si>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</si>
  <si>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</si>
  <si>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</si>
  <si>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</si>
  <si>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</si>
  <si>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</si>
  <si>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</si>
  <si>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</si>
  <si>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</si>
  <si>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</si>
  <si>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</si>
  <si>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</si>
  <si>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</si>
  <si>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</si>
  <si>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</si>
  <si>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</si>
  <si>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</si>
  <si>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</si>
  <si>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</si>
  <si>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</si>
  <si>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</si>
  <si>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</si>
  <si>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</si>
  <si>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</si>
  <si>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</si>
  <si>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</si>
  <si>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</si>
  <si>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</si>
  <si>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</si>
  <si>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</si>
  <si>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</si>
  <si>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</si>
  <si>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</si>
  <si>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</si>
  <si>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</si>
  <si>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</si>
  <si>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</si>
  <si>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</si>
  <si>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</si>
  <si>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</si>
  <si>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</si>
  <si>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</si>
  <si>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</si>
  <si>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</si>
  <si>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</si>
  <si>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</si>
  <si>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</si>
  <si>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</si>
  <si>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</si>
  <si>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</si>
  <si>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</si>
  <si>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</si>
  <si>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</si>
  <si>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</si>
  <si>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</si>
  <si>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</si>
  <si>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</si>
  <si>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</si>
  <si>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</si>
  <si>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</si>
  <si>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</si>
  <si>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</si>
  <si>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</si>
  <si>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</si>
  <si>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</si>
  <si>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</si>
  <si>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</si>
  <si>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</si>
  <si>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</si>
  <si>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</si>
  <si>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</si>
  <si>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</si>
  <si>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</si>
  <si>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</si>
  <si>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</si>
  <si>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</si>
  <si>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</si>
  <si>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</si>
  <si>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</si>
  <si>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</si>
  <si>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</si>
  <si>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</si>
  <si>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</si>
  <si>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</si>
  <si>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</si>
  <si>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</si>
  <si>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</si>
  <si>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</si>
  <si>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</si>
  <si>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</si>
  <si>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</si>
  <si>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</si>
  <si>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</si>
  <si>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</si>
  <si>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</si>
  <si>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</si>
  <si>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</si>
  <si>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</si>
  <si>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</si>
  <si>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</si>
  <si>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</si>
  <si>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</si>
  <si>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</si>
  <si>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</si>
  <si>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</si>
  <si>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</si>
  <si>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</si>
  <si>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</si>
  <si>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</si>
  <si>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</si>
  <si>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</si>
  <si>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</si>
  <si>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</si>
  <si>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</si>
  <si>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</si>
  <si>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</si>
  <si>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</si>
  <si>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</si>
  <si>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</si>
  <si>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</si>
  <si>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</si>
  <si>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</si>
  <si>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</si>
  <si>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</si>
  <si>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</si>
  <si>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</si>
  <si>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</si>
  <si>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</si>
  <si>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</si>
  <si>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</si>
  <si>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</si>
  <si>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</si>
  <si>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</si>
  <si>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</si>
  <si>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</si>
  <si>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</si>
  <si>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</si>
  <si>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</si>
  <si>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</si>
  <si>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</si>
  <si>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</si>
  <si>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</si>
  <si>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</si>
  <si>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</si>
  <si>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</si>
  <si>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</si>
  <si>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</si>
  <si>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</si>
  <si>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</si>
  <si>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</si>
  <si>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</si>
  <si>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</si>
  <si>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</si>
  <si>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</si>
  <si>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</si>
  <si>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</si>
  <si>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</si>
  <si>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</si>
  <si>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</si>
  <si>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</si>
  <si>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</si>
  <si>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</si>
  <si>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</si>
  <si>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</si>
  <si>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</si>
  <si>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</si>
  <si>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</si>
  <si>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</si>
  <si>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</si>
  <si>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</si>
  <si>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</si>
  <si>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</si>
  <si>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</si>
  <si>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</si>
  <si>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</si>
  <si>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</si>
  <si>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</si>
  <si>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</si>
  <si>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</si>
  <si>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</si>
  <si>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</si>
  <si>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</si>
  <si>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</si>
  <si>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</si>
  <si>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</si>
  <si>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</si>
  <si>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</si>
  <si>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</si>
  <si>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</si>
  <si>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</si>
  <si>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</si>
  <si>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</si>
  <si>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</si>
  <si>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</si>
  <si>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</si>
  <si>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</si>
  <si>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</si>
  <si>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</si>
  <si>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</si>
  <si>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</si>
  <si>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</si>
  <si>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</si>
  <si>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</si>
  <si>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</si>
  <si>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</si>
  <si>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</si>
  <si>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</si>
  <si>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</si>
  <si>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</si>
  <si>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</si>
  <si>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</si>
  <si>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</si>
  <si>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</si>
  <si>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</si>
  <si>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</si>
  <si>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</si>
  <si>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</si>
  <si>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</si>
  <si>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</si>
  <si>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</si>
  <si>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</si>
  <si>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</si>
  <si>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</si>
  <si>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</si>
  <si>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</si>
  <si>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</si>
  <si>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</si>
  <si>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</si>
  <si>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</si>
  <si>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</si>
  <si>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</si>
  <si>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</si>
  <si>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</si>
  <si>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</si>
  <si>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</si>
  <si>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</si>
  <si>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</si>
  <si>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</si>
  <si>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</si>
  <si>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</si>
  <si>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</si>
  <si>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</si>
  <si>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</si>
  <si>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</si>
  <si>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</si>
  <si>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</si>
  <si>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</si>
  <si>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</si>
  <si>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</si>
  <si>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</si>
  <si>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</si>
  <si>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</si>
  <si>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</si>
  <si>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</si>
  <si>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</si>
  <si>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</si>
  <si>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</si>
  <si>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</si>
  <si>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</si>
  <si>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</si>
  <si>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</si>
  <si>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</si>
  <si>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</si>
  <si>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</si>
  <si>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</si>
  <si>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</si>
  <si>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</si>
  <si>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</si>
  <si>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</si>
  <si>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</si>
  <si>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</si>
  <si>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</si>
  <si>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</si>
  <si>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</si>
  <si>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</si>
  <si>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</si>
  <si>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</si>
  <si>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</si>
  <si>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</si>
  <si>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</si>
  <si>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</si>
  <si>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</si>
  <si>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</si>
  <si>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</si>
  <si>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</si>
  <si>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</si>
  <si>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</si>
  <si>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</si>
  <si>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</si>
  <si>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</si>
  <si>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</si>
  <si>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</si>
  <si>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</si>
  <si>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</si>
  <si>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</si>
  <si>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</si>
  <si>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</si>
  <si>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</si>
  <si>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</si>
  <si>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</si>
  <si>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</si>
  <si>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</si>
  <si>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</si>
  <si>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</si>
  <si>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</si>
  <si>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</si>
  <si>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</si>
  <si>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</si>
  <si>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</si>
  <si>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</si>
  <si>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</si>
  <si>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</si>
  <si>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</si>
  <si>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</si>
  <si>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</si>
  <si>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</si>
  <si>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</si>
  <si>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</si>
  <si>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</si>
  <si>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</si>
  <si>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</si>
  <si>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</si>
  <si>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</si>
  <si>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</si>
  <si>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</si>
  <si>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</si>
  <si>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</si>
  <si>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</si>
  <si>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</si>
  <si>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</si>
  <si>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</si>
  <si>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</si>
  <si>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</si>
  <si>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</si>
  <si>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</si>
  <si>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</si>
  <si>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</si>
  <si>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</si>
  <si>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</si>
  <si>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</si>
  <si>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</si>
  <si>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</si>
  <si>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</si>
  <si>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</si>
  <si>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</si>
  <si>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</si>
  <si>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</si>
  <si>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</si>
  <si>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</si>
  <si>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</si>
  <si>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</si>
  <si>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</si>
  <si>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</si>
  <si>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</si>
  <si>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</si>
  <si>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</si>
  <si>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</si>
  <si>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</si>
  <si>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</si>
  <si>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</si>
  <si>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</si>
  <si>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</si>
  <si>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</si>
  <si>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</si>
  <si>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</si>
  <si>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</si>
  <si>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</si>
  <si>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</si>
  <si>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</si>
  <si>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</si>
  <si>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</si>
  <si>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</si>
  <si>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</si>
  <si>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</si>
  <si>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</si>
  <si>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</si>
  <si>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</si>
  <si>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</si>
  <si>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</si>
  <si>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</si>
  <si>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</si>
  <si>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</si>
  <si>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</si>
  <si>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</si>
  <si>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</si>
  <si>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</si>
  <si>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</si>
  <si>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</si>
  <si>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</si>
  <si>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</si>
  <si>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</si>
  <si>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</si>
  <si>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</si>
  <si>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</si>
  <si>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</si>
  <si>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</si>
  <si>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</si>
  <si>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</si>
  <si>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</si>
  <si>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</si>
  <si>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</si>
  <si>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</si>
  <si>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</si>
  <si>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</si>
  <si>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</si>
  <si>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</si>
  <si>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</si>
  <si>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</si>
  <si>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</si>
  <si>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</si>
  <si>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</si>
  <si>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</si>
  <si>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</si>
  <si>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</si>
  <si>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</si>
  <si>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</si>
  <si>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</si>
  <si>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</si>
  <si>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</si>
  <si>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</si>
  <si>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</si>
  <si>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</si>
  <si>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</si>
  <si>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</si>
  <si>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</si>
  <si>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</si>
  <si>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</si>
  <si>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</si>
  <si>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</si>
  <si>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</si>
  <si>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</si>
  <si>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</si>
  <si>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</si>
  <si>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</si>
  <si>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</si>
  <si>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</si>
  <si>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</si>
  <si>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</si>
  <si>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</si>
  <si>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</si>
  <si>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</si>
  <si>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</si>
  <si>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</si>
  <si>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</si>
  <si>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</si>
  <si>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</si>
  <si>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</si>
  <si>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</si>
  <si>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</si>
  <si>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r>
      <t xml:space="preserve">Číslo účtu/kód banky      zřizovatele   </t>
    </r>
    <r>
      <rPr>
        <b/>
        <vertAlign val="superscript"/>
        <sz val="10"/>
        <color indexed="30"/>
        <rFont val="Arial"/>
        <family val="2"/>
      </rPr>
      <t>1) 2)</t>
    </r>
    <r>
      <rPr>
        <b/>
        <sz val="10"/>
        <color indexed="30"/>
        <rFont val="Arial"/>
        <family val="2"/>
      </rPr>
      <t xml:space="preserve">             </t>
    </r>
    <r>
      <rPr>
        <i/>
        <sz val="8"/>
        <color indexed="30"/>
        <rFont val="Arial"/>
        <family val="2"/>
      </rPr>
      <t>(vyplňují pouze příspěvkové organizace obcí a měst)</t>
    </r>
  </si>
  <si>
    <r>
      <t xml:space="preserve">Název banky zřizovatele        </t>
    </r>
    <r>
      <rPr>
        <vertAlign val="superscript"/>
        <sz val="10"/>
        <color indexed="30"/>
        <rFont val="Arial"/>
        <family val="2"/>
      </rPr>
      <t xml:space="preserve">1) 2)                                               </t>
    </r>
    <r>
      <rPr>
        <i/>
        <sz val="8"/>
        <color indexed="30"/>
        <rFont val="Arial"/>
        <family val="2"/>
      </rPr>
      <t>(vyplňují pouze příspěvkové organizace obcí a měst)</t>
    </r>
  </si>
  <si>
    <r>
      <rPr>
        <vertAlign val="superscript"/>
        <sz val="9"/>
        <color indexed="30"/>
        <rFont val="Arial"/>
        <family val="2"/>
      </rPr>
      <t>2)</t>
    </r>
    <r>
      <rPr>
        <sz val="9"/>
        <color indexed="30"/>
        <rFont val="Arial"/>
        <family val="2"/>
      </rPr>
      <t xml:space="preserve"> Příspěvkovýn organizacím měst a obcí bude schválená dotace  poukázána prostřednictvím účtu zřizovatele</t>
    </r>
  </si>
  <si>
    <r>
      <t xml:space="preserve">1) </t>
    </r>
    <r>
      <rPr>
        <sz val="10"/>
        <rFont val="Times New Roman"/>
        <family val="1"/>
      </rPr>
      <t xml:space="preserve">V případě schválení dotace bude  údaj použit ve  smlouvě o dotaci !!!!! </t>
    </r>
  </si>
  <si>
    <r>
      <t xml:space="preserve">Název zřizovatele:     </t>
    </r>
    <r>
      <rPr>
        <vertAlign val="superscript"/>
        <sz val="10"/>
        <color indexed="30"/>
        <rFont val="Arial"/>
        <family val="2"/>
      </rPr>
      <t>1) 2)                                                             (vyplňují pouze příspěvkové organizace obcí a měst)</t>
    </r>
  </si>
  <si>
    <r>
      <t xml:space="preserve">IČ   zřizovatele  </t>
    </r>
    <r>
      <rPr>
        <vertAlign val="superscript"/>
        <sz val="10"/>
        <color indexed="30"/>
        <rFont val="Arial"/>
        <family val="2"/>
      </rPr>
      <t>1) 2)                                                                           (vyplňují pouze příspěvkové organizace obcí a měst)</t>
    </r>
  </si>
  <si>
    <t>Pokyny k vyplnění žádosti</t>
  </si>
  <si>
    <t xml:space="preserve">              Krajský úřad Královéhradeckého kraje</t>
  </si>
  <si>
    <t xml:space="preserve">              Pivovarské náměstí   1245</t>
  </si>
  <si>
    <t xml:space="preserve">              500 03     Hradec Králové</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</si>
  <si>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</si>
  <si>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</si>
  <si>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</si>
  <si>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</si>
  <si>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</si>
  <si>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r>
      <t>6.</t>
    </r>
    <r>
      <rPr>
        <sz val="7"/>
        <rFont val="Times New Roman"/>
        <family val="1"/>
      </rPr>
      <t xml:space="preserve">      </t>
    </r>
    <r>
      <rPr>
        <sz val="12"/>
        <rFont val="Calibri"/>
        <family val="2"/>
      </rPr>
      <t xml:space="preserve">Do kolonek </t>
    </r>
    <r>
      <rPr>
        <b/>
        <sz val="12"/>
        <rFont val="Calibri"/>
        <family val="2"/>
      </rPr>
      <t xml:space="preserve">„Poskytovaná sociální služba“ </t>
    </r>
    <r>
      <rPr>
        <sz val="12"/>
        <rFont val="Calibri"/>
        <family val="2"/>
      </rPr>
      <t>a</t>
    </r>
    <r>
      <rPr>
        <b/>
        <sz val="12"/>
        <rFont val="Calibri"/>
        <family val="2"/>
      </rPr>
      <t xml:space="preserve"> „Právní forma organizace“</t>
    </r>
    <r>
      <rPr>
        <sz val="12"/>
        <rFont val="Calibri"/>
        <family val="2"/>
      </rPr>
      <t xml:space="preserve"> vložte data z nabízeného výběru.</t>
    </r>
  </si>
  <si>
    <t>Mgr. Jiří Altmann</t>
  </si>
  <si>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</si>
  <si>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</si>
  <si>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</si>
  <si>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</si>
  <si>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</si>
  <si>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</si>
  <si>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</si>
  <si>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t xml:space="preserve">Stanovisko gestora /pouze u smluv s účastí finančních prostředků EU/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</si>
  <si>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</si>
  <si>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</si>
  <si>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ústav</t>
  </si>
  <si>
    <t>spol.</t>
  </si>
  <si>
    <t>úst.</t>
  </si>
  <si>
    <r>
      <rPr>
        <b/>
        <sz val="10"/>
        <rFont val="Arial"/>
        <family val="2"/>
      </rPr>
      <t xml:space="preserve">Příloha 1 </t>
    </r>
    <r>
      <rPr>
        <sz val="10"/>
        <rFont val="Arial"/>
        <family val="2"/>
      </rPr>
      <t xml:space="preserve"> k žádosti o dotaci z rozpočtu Královéhradeckého kraje pro rok 2014</t>
    </r>
  </si>
  <si>
    <t>Tabulka - Rozpočet nákladů služby  a požadavek dotace od Královéhradeckého kraje na rok 2014</t>
  </si>
  <si>
    <r>
      <t xml:space="preserve">Celkové náklady na realizaci služby v roce 2013 </t>
    </r>
    <r>
      <rPr>
        <b/>
        <vertAlign val="superscript"/>
        <sz val="10"/>
        <color indexed="8"/>
        <rFont val="Arial"/>
        <family val="2"/>
      </rPr>
      <t xml:space="preserve"> 3)</t>
    </r>
  </si>
  <si>
    <t>Předpokládaný rozpočet na rok 2014</t>
  </si>
  <si>
    <t>Požadavek na Královéhradecký kraj pro rok 2014</t>
  </si>
  <si>
    <t>4)</t>
  </si>
  <si>
    <r>
      <t xml:space="preserve">3)  </t>
    </r>
    <r>
      <rPr>
        <sz val="10"/>
        <rFont val="Arial"/>
        <family val="2"/>
      </rPr>
      <t>Pouze náklady celkem</t>
    </r>
  </si>
  <si>
    <t>Součet čerpané dotace z roku 2013 a dotace 2014 nesmí překročit 30% celk.nákladů 2014</t>
  </si>
  <si>
    <t xml:space="preserve">% vyšší než 30% nákladů </t>
  </si>
  <si>
    <t xml:space="preserve">POZOR! Celkový podíl dotace je o </t>
  </si>
  <si>
    <t>Smlouva o poskytnutí neinvestiční dotace na rok 2014</t>
  </si>
  <si>
    <t>Program  na podporu  sociálních služeb definovaných v zák. č. 108/2006 Sb., o sociálních službách, v platném znění, v Královéhradeckém kraji v roce 2014.</t>
  </si>
  <si>
    <t>KK 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</si>
  <si>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</si>
  <si>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</si>
  <si>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</si>
  <si>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</si>
  <si>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</si>
  <si>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</si>
  <si>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</si>
  <si>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</si>
  <si>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</si>
  <si>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Program  na podporu  sociálních služeb definovaných v zák. č. 108/2006 Sb., o sociálních službách, v platném znění, v Královéhradeckém kraji v roce 2014.</t>
  </si>
  <si>
    <r>
      <t xml:space="preserve">Celkové neinvestiční náklady služby:2014     </t>
    </r>
    <r>
      <rPr>
        <vertAlign val="superscript"/>
        <sz val="10"/>
        <rFont val="Arial"/>
        <family val="2"/>
      </rPr>
      <t>1)</t>
    </r>
  </si>
  <si>
    <r>
      <t xml:space="preserve">Dotace MPSV 2014 </t>
    </r>
    <r>
      <rPr>
        <i/>
        <sz val="10"/>
        <rFont val="Arial"/>
        <family val="2"/>
      </rPr>
      <t>(skutečně přidělená)</t>
    </r>
  </si>
  <si>
    <t>Příjmy od klientů a ostatní tržby 2014 (předpoklad)</t>
  </si>
  <si>
    <t>Příspěvek zřizovatele 2014:</t>
  </si>
  <si>
    <t>Ostatní dotace a dary 2014:</t>
  </si>
  <si>
    <t>Požadovaná neinvestiční dotace od Královéhradeckého kraje na rok 2014:</t>
  </si>
  <si>
    <t>Žadatel o dotaci  se zavazuje  k vložení dat do databázové aplikace „benchmarking  sociálních služeb Královéhradeckého kraje“ (část: Realita 2013.)</t>
  </si>
  <si>
    <t>Část dotace z roku 2013 čerpaná v roce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</si>
  <si>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</si>
  <si>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</si>
  <si>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</si>
  <si>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</si>
  <si>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</si>
  <si>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</si>
  <si>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</si>
  <si>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Určeno k podpisu:      radnímu              PaedDr. Josef Lukášek</t>
  </si>
  <si>
    <t>Určeno k podpisu:      hejtmanovi             Bc. Lubomír Franc</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</si>
  <si>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</si>
  <si>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</si>
  <si>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</si>
  <si>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</si>
  <si>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</si>
  <si>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Smlouva o poskytnutí neinvestiční dotace pro rok 2014</t>
  </si>
  <si>
    <r>
      <t xml:space="preserve">Výše dotace z navýšení roku 2013, čerpaná v roce 2014 </t>
    </r>
    <r>
      <rPr>
        <b/>
        <vertAlign val="superscript"/>
        <sz val="10"/>
        <color indexed="8"/>
        <rFont val="Arial"/>
        <family val="2"/>
      </rPr>
      <t>4)</t>
    </r>
  </si>
  <si>
    <t>1.6. Jiné celkem  1)</t>
  </si>
  <si>
    <t>2.3.Zákonné sociální  a ostatní sociální náklady2)</t>
  </si>
  <si>
    <t>Celkové součty</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</si>
</sst>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0.000000"/>
    <numFmt numFmtId="168" formatCode="0.0000000"/>
  </numFmts>
  <fonts count="113">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4"/>
      <color indexed="63"/>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sz val="8"/>
      <name val="Tahoma"/>
      <family val="2"/>
    </font>
    <font>
      <vertAlign val="superscript"/>
      <sz val="10"/>
      <color indexed="30"/>
      <name val="Arial"/>
      <family val="2"/>
    </font>
    <font>
      <i/>
      <sz val="12"/>
      <name val="Times New Roman"/>
      <family val="1"/>
    </font>
    <font>
      <b/>
      <sz val="11"/>
      <name val="Times New Roman"/>
      <family val="1"/>
    </font>
    <font>
      <b/>
      <sz val="12"/>
      <color indexed="10"/>
      <name val="Times New Roman"/>
      <family val="1"/>
    </font>
    <font>
      <i/>
      <sz val="8"/>
      <color indexed="30"/>
      <name val="Arial"/>
      <family val="2"/>
    </font>
    <font>
      <b/>
      <i/>
      <sz val="8"/>
      <name val="Arial"/>
      <family val="2"/>
    </font>
    <font>
      <b/>
      <sz val="14"/>
      <color indexed="10"/>
      <name val="Arial"/>
      <family val="2"/>
    </font>
    <font>
      <b/>
      <sz val="10"/>
      <color indexed="30"/>
      <name val="Arial"/>
      <family val="2"/>
    </font>
    <font>
      <sz val="9"/>
      <color indexed="30"/>
      <name val="Arial"/>
      <family val="2"/>
    </font>
    <font>
      <b/>
      <vertAlign val="superscript"/>
      <sz val="10"/>
      <color indexed="30"/>
      <name val="Arial"/>
      <family val="2"/>
    </font>
    <font>
      <vertAlign val="superscript"/>
      <sz val="9"/>
      <color indexed="30"/>
      <name val="Arial"/>
      <family val="2"/>
    </font>
    <font>
      <sz val="9"/>
      <name val="Arial"/>
      <family val="2"/>
    </font>
    <font>
      <b/>
      <vertAlign val="superscript"/>
      <sz val="10"/>
      <color indexed="8"/>
      <name val="Arial"/>
      <family val="2"/>
    </font>
    <font>
      <b/>
      <u val="single"/>
      <sz val="16"/>
      <name val="Calibri"/>
      <family val="2"/>
    </font>
    <font>
      <sz val="12"/>
      <name val="Calibri"/>
      <family val="2"/>
    </font>
    <font>
      <sz val="7"/>
      <name val="Times New Roman"/>
      <family val="1"/>
    </font>
    <font>
      <b/>
      <u val="single"/>
      <sz val="12"/>
      <name val="Calibri"/>
      <family val="2"/>
    </font>
    <font>
      <u val="single"/>
      <sz val="12"/>
      <name val="Calibri"/>
      <family val="2"/>
    </font>
    <font>
      <b/>
      <sz val="12"/>
      <name val="Calibri"/>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10"/>
      <name val="Arial"/>
      <family val="2"/>
    </font>
    <font>
      <sz val="10"/>
      <color indexed="30"/>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b/>
      <sz val="10"/>
      <color indexed="10"/>
      <name val="Arial"/>
      <family val="2"/>
    </font>
    <font>
      <b/>
      <sz val="9.5"/>
      <name val="Arial"/>
      <family val="2"/>
    </font>
    <font>
      <sz val="9"/>
      <name val="Tahoma"/>
      <family val="2"/>
    </font>
    <font>
      <b/>
      <sz val="9"/>
      <name val="Tahoma"/>
      <family val="2"/>
    </font>
    <font>
      <sz val="9"/>
      <color indexed="10"/>
      <name val="Arial"/>
      <family val="2"/>
    </font>
    <font>
      <sz val="14"/>
      <color indexed="10"/>
      <name val="Arial"/>
      <family val="2"/>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FF0000"/>
      <name val="Arial"/>
      <family val="2"/>
    </font>
    <font>
      <sz val="14"/>
      <color rgb="FFFF0000"/>
      <name val="Arial"/>
      <family val="2"/>
    </font>
    <font>
      <b/>
      <sz val="9"/>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rgb="FFFFFF00"/>
        <bgColor indexed="64"/>
      </patternFill>
    </fill>
    <fill>
      <patternFill patternType="solid">
        <fgColor theme="3" tint="0.7999799847602844"/>
        <bgColor indexed="64"/>
      </patternFill>
    </fill>
  </fills>
  <borders count="7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medium"/>
      <top style="medium"/>
      <bottom style="medium"/>
    </border>
    <border>
      <left style="medium"/>
      <right style="medium"/>
      <top/>
      <bottom style="medium"/>
    </border>
    <border>
      <left style="medium"/>
      <right/>
      <top/>
      <bottom style="medium"/>
    </border>
    <border>
      <left style="thin"/>
      <right style="thin"/>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right style="thin"/>
      <top style="thin"/>
      <bottom style="medium"/>
    </border>
    <border>
      <left style="medium"/>
      <right style="medium"/>
      <top style="medium"/>
      <bottom/>
    </border>
    <border>
      <left style="medium"/>
      <right style="medium"/>
      <top/>
      <bottom/>
    </border>
    <border>
      <left/>
      <right/>
      <top/>
      <bottom style="thin"/>
    </border>
    <border>
      <left style="thin"/>
      <right style="medium"/>
      <top style="thin"/>
      <bottom/>
    </border>
    <border>
      <left style="thin"/>
      <right style="medium"/>
      <top/>
      <bottom style="thin"/>
    </border>
    <border>
      <left/>
      <right/>
      <top style="thin"/>
      <bottom/>
    </border>
    <border>
      <left style="medium"/>
      <right/>
      <top/>
      <bottom/>
    </border>
    <border>
      <left style="medium"/>
      <right/>
      <top style="thin"/>
      <bottom/>
    </border>
    <border>
      <left/>
      <right style="medium"/>
      <top style="thin"/>
      <bottom/>
    </border>
    <border>
      <left/>
      <right style="thin"/>
      <top style="thin"/>
      <bottom/>
    </border>
    <border>
      <left style="medium"/>
      <right/>
      <top/>
      <bottom style="thin"/>
    </border>
    <border>
      <left/>
      <right style="thin"/>
      <top/>
      <bottom style="thin"/>
    </border>
    <border>
      <left/>
      <right/>
      <top style="medium"/>
      <bottom style="thin"/>
    </border>
    <border>
      <left/>
      <right style="medium"/>
      <top/>
      <bottom style="thin"/>
    </border>
    <border>
      <left/>
      <right/>
      <top/>
      <bottom style="hair"/>
    </border>
    <border>
      <left/>
      <right/>
      <top style="hair"/>
      <bottom/>
    </border>
    <border>
      <left/>
      <right style="medium"/>
      <top/>
      <bottom/>
    </border>
    <border>
      <left style="thin"/>
      <right style="thin"/>
      <top style="medium"/>
      <bottom/>
    </border>
    <border>
      <left style="thin"/>
      <right style="medium"/>
      <top style="medium"/>
      <bottom/>
    </border>
    <border>
      <left/>
      <right style="thin"/>
      <top/>
      <bottom style="medium"/>
    </border>
    <border>
      <left style="thin"/>
      <right style="thin"/>
      <top/>
      <bottom style="medium"/>
    </border>
    <border>
      <left/>
      <right/>
      <top style="thin"/>
      <bottom style="medium"/>
    </border>
    <border>
      <left/>
      <right style="medium"/>
      <top style="thin"/>
      <bottom style="medium"/>
    </border>
    <border>
      <left style="medium"/>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5" fillId="20" borderId="0" applyNumberFormat="0" applyBorder="0" applyAlignment="0" applyProtection="0"/>
    <xf numFmtId="0" fontId="9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102" fillId="0" borderId="7" applyNumberFormat="0" applyFill="0" applyAlignment="0" applyProtection="0"/>
    <xf numFmtId="0" fontId="103" fillId="24" borderId="0" applyNumberFormat="0" applyBorder="0" applyAlignment="0" applyProtection="0"/>
    <xf numFmtId="0" fontId="104" fillId="0" borderId="0" applyNumberFormat="0" applyFill="0" applyBorder="0" applyAlignment="0" applyProtection="0"/>
    <xf numFmtId="0" fontId="105" fillId="25" borderId="8" applyNumberFormat="0" applyAlignment="0" applyProtection="0"/>
    <xf numFmtId="0" fontId="106" fillId="26" borderId="8" applyNumberFormat="0" applyAlignment="0" applyProtection="0"/>
    <xf numFmtId="0" fontId="107" fillId="26" borderId="9" applyNumberFormat="0" applyAlignment="0" applyProtection="0"/>
    <xf numFmtId="0" fontId="108" fillId="0" borderId="0" applyNumberFormat="0" applyFill="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cellStyleXfs>
  <cellXfs count="633">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16" xfId="0" applyFont="1" applyBorder="1" applyAlignment="1" applyProtection="1">
      <alignment horizontal="center" vertical="top" wrapText="1"/>
      <protection/>
    </xf>
    <xf numFmtId="0" fontId="25" fillId="0" borderId="17" xfId="0" applyFont="1" applyBorder="1" applyAlignment="1" applyProtection="1">
      <alignment horizontal="center" vertical="top" wrapText="1"/>
      <protection/>
    </xf>
    <xf numFmtId="0" fontId="25" fillId="0" borderId="18" xfId="0" applyFont="1" applyBorder="1" applyAlignment="1" applyProtection="1">
      <alignment horizontal="center" vertical="top" wrapText="1"/>
      <protection/>
    </xf>
    <xf numFmtId="0" fontId="25" fillId="0" borderId="19"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20" xfId="0" applyFont="1" applyBorder="1" applyAlignment="1" applyProtection="1">
      <alignment horizontal="center" vertical="top" wrapText="1"/>
      <protection/>
    </xf>
    <xf numFmtId="0" fontId="22" fillId="0" borderId="21" xfId="0" applyFont="1" applyBorder="1" applyAlignment="1" applyProtection="1">
      <alignment horizontal="center" vertical="top" wrapText="1"/>
      <protection/>
    </xf>
    <xf numFmtId="0" fontId="22" fillId="0" borderId="22"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left"/>
    </xf>
    <xf numFmtId="0" fontId="0" fillId="33" borderId="0" xfId="0" applyFill="1" applyAlignment="1">
      <alignment/>
    </xf>
    <xf numFmtId="0" fontId="0" fillId="33" borderId="0" xfId="0" applyFill="1" applyAlignment="1">
      <alignment/>
    </xf>
    <xf numFmtId="0" fontId="0" fillId="33" borderId="0" xfId="0" applyFill="1" applyAlignment="1">
      <alignment horizontal="center"/>
    </xf>
    <xf numFmtId="0" fontId="0" fillId="34" borderId="0" xfId="0" applyFill="1" applyBorder="1" applyAlignment="1" applyProtection="1">
      <alignment/>
      <protection/>
    </xf>
    <xf numFmtId="0" fontId="0" fillId="34" borderId="0" xfId="0" applyFill="1" applyAlignment="1" applyProtection="1">
      <alignment/>
      <protection/>
    </xf>
    <xf numFmtId="0" fontId="19" fillId="34" borderId="0" xfId="0" applyFont="1" applyFill="1" applyBorder="1" applyAlignment="1" applyProtection="1">
      <alignment horizontal="left"/>
      <protection/>
    </xf>
    <xf numFmtId="0" fontId="19" fillId="34" borderId="0" xfId="0" applyFont="1" applyFill="1" applyBorder="1" applyAlignment="1" applyProtection="1">
      <alignment/>
      <protection/>
    </xf>
    <xf numFmtId="0" fontId="18" fillId="34" borderId="0" xfId="0" applyFont="1" applyFill="1" applyBorder="1" applyAlignment="1" applyProtection="1">
      <alignment/>
      <protection/>
    </xf>
    <xf numFmtId="0" fontId="12" fillId="34" borderId="0" xfId="0" applyFont="1" applyFill="1" applyAlignment="1" applyProtection="1">
      <alignment/>
      <protection/>
    </xf>
    <xf numFmtId="0" fontId="0" fillId="34" borderId="0" xfId="0" applyFill="1" applyAlignment="1" applyProtection="1">
      <alignment/>
      <protection/>
    </xf>
    <xf numFmtId="0" fontId="0" fillId="34" borderId="23" xfId="0" applyFill="1" applyBorder="1" applyAlignment="1" applyProtection="1">
      <alignment/>
      <protection/>
    </xf>
    <xf numFmtId="0" fontId="13" fillId="34" borderId="24" xfId="0" applyFont="1" applyFill="1" applyBorder="1" applyAlignment="1" applyProtection="1">
      <alignment vertical="top" wrapText="1"/>
      <protection/>
    </xf>
    <xf numFmtId="0" fontId="0" fillId="34" borderId="14" xfId="0" applyFill="1" applyBorder="1" applyAlignment="1" applyProtection="1">
      <alignment/>
      <protection/>
    </xf>
    <xf numFmtId="0" fontId="0" fillId="34" borderId="25" xfId="0" applyFill="1" applyBorder="1" applyAlignment="1" applyProtection="1">
      <alignment horizontal="center"/>
      <protection/>
    </xf>
    <xf numFmtId="0" fontId="14" fillId="34" borderId="26" xfId="0" applyFont="1" applyFill="1" applyBorder="1" applyAlignment="1" applyProtection="1">
      <alignment horizontal="center" vertical="top" wrapText="1"/>
      <protection/>
    </xf>
    <xf numFmtId="0" fontId="14" fillId="34" borderId="27" xfId="0" applyFont="1" applyFill="1" applyBorder="1" applyAlignment="1" applyProtection="1">
      <alignment horizontal="center" vertical="top" wrapText="1"/>
      <protection/>
    </xf>
    <xf numFmtId="0" fontId="14" fillId="34" borderId="28" xfId="0" applyFont="1" applyFill="1" applyBorder="1" applyAlignment="1" applyProtection="1">
      <alignment horizontal="center" vertical="top" wrapText="1"/>
      <protection/>
    </xf>
    <xf numFmtId="0" fontId="13" fillId="34" borderId="16" xfId="0" applyFont="1" applyFill="1" applyBorder="1" applyAlignment="1" applyProtection="1">
      <alignment horizontal="center" vertical="center" wrapText="1"/>
      <protection/>
    </xf>
    <xf numFmtId="0" fontId="13" fillId="34" borderId="18" xfId="0" applyFont="1" applyFill="1" applyBorder="1" applyAlignment="1" applyProtection="1">
      <alignment horizontal="center" vertical="center" wrapText="1"/>
      <protection/>
    </xf>
    <xf numFmtId="0" fontId="13" fillId="34" borderId="28" xfId="0" applyFont="1" applyFill="1" applyBorder="1" applyAlignment="1" applyProtection="1">
      <alignment horizontal="center" vertical="center" wrapText="1"/>
      <protection/>
    </xf>
    <xf numFmtId="3" fontId="16" fillId="34" borderId="16" xfId="0" applyNumberFormat="1" applyFont="1" applyFill="1" applyBorder="1" applyAlignment="1" applyProtection="1">
      <alignment horizontal="center" wrapText="1"/>
      <protection/>
    </xf>
    <xf numFmtId="3" fontId="16" fillId="34" borderId="18" xfId="0" applyNumberFormat="1" applyFont="1" applyFill="1" applyBorder="1" applyAlignment="1" applyProtection="1">
      <alignment horizontal="center" wrapText="1"/>
      <protection/>
    </xf>
    <xf numFmtId="0" fontId="14" fillId="34" borderId="28" xfId="0" applyFont="1" applyFill="1" applyBorder="1" applyAlignment="1" applyProtection="1">
      <alignment horizontal="center" wrapText="1"/>
      <protection locked="0"/>
    </xf>
    <xf numFmtId="3" fontId="14" fillId="34" borderId="29" xfId="0" applyNumberFormat="1" applyFont="1" applyFill="1" applyBorder="1" applyAlignment="1" applyProtection="1">
      <alignment horizontal="center" vertical="top" wrapText="1"/>
      <protection locked="0"/>
    </xf>
    <xf numFmtId="3" fontId="14" fillId="34" borderId="30" xfId="0" applyNumberFormat="1" applyFont="1" applyFill="1" applyBorder="1" applyAlignment="1" applyProtection="1">
      <alignment horizontal="center" vertical="top" wrapText="1"/>
      <protection locked="0"/>
    </xf>
    <xf numFmtId="0" fontId="14" fillId="34" borderId="31" xfId="0" applyFont="1" applyFill="1" applyBorder="1" applyAlignment="1" applyProtection="1">
      <alignment horizontal="center" vertical="top" wrapText="1"/>
      <protection locked="0"/>
    </xf>
    <xf numFmtId="3" fontId="14" fillId="34" borderId="11" xfId="0" applyNumberFormat="1" applyFont="1" applyFill="1" applyBorder="1" applyAlignment="1" applyProtection="1">
      <alignment horizontal="center" vertical="top" wrapText="1"/>
      <protection locked="0"/>
    </xf>
    <xf numFmtId="0" fontId="14" fillId="34" borderId="32" xfId="0" applyFont="1" applyFill="1" applyBorder="1" applyAlignment="1" applyProtection="1">
      <alignment horizontal="center" vertical="top" wrapText="1"/>
      <protection locked="0"/>
    </xf>
    <xf numFmtId="3" fontId="14" fillId="34" borderId="33" xfId="0" applyNumberFormat="1" applyFont="1" applyFill="1" applyBorder="1" applyAlignment="1" applyProtection="1">
      <alignment horizontal="center" vertical="top" wrapText="1"/>
      <protection locked="0"/>
    </xf>
    <xf numFmtId="3" fontId="14" fillId="34" borderId="12" xfId="0" applyNumberFormat="1" applyFont="1" applyFill="1" applyBorder="1" applyAlignment="1" applyProtection="1">
      <alignment horizontal="center" vertical="top" wrapText="1"/>
      <protection locked="0"/>
    </xf>
    <xf numFmtId="0" fontId="14" fillId="34" borderId="34" xfId="0" applyFont="1" applyFill="1" applyBorder="1" applyAlignment="1" applyProtection="1">
      <alignment horizontal="center" vertical="top" wrapText="1"/>
      <protection locked="0"/>
    </xf>
    <xf numFmtId="0" fontId="14" fillId="34" borderId="35" xfId="0" applyFont="1" applyFill="1" applyBorder="1" applyAlignment="1" applyProtection="1">
      <alignment horizontal="center" wrapText="1"/>
      <protection locked="0"/>
    </xf>
    <xf numFmtId="0" fontId="14" fillId="34" borderId="32" xfId="0" applyFont="1" applyFill="1" applyBorder="1" applyAlignment="1" applyProtection="1">
      <alignment horizontal="center" wrapText="1"/>
      <protection locked="0"/>
    </xf>
    <xf numFmtId="0" fontId="14" fillId="34" borderId="36" xfId="0" applyFont="1" applyFill="1" applyBorder="1" applyAlignment="1" applyProtection="1">
      <alignment horizontal="center" wrapText="1"/>
      <protection locked="0"/>
    </xf>
    <xf numFmtId="3" fontId="15" fillId="34" borderId="16" xfId="0" applyNumberFormat="1" applyFont="1" applyFill="1" applyBorder="1" applyAlignment="1" applyProtection="1">
      <alignment horizontal="center" wrapText="1"/>
      <protection/>
    </xf>
    <xf numFmtId="3" fontId="15" fillId="34" borderId="18" xfId="0" applyNumberFormat="1" applyFont="1" applyFill="1" applyBorder="1" applyAlignment="1" applyProtection="1">
      <alignment horizontal="center" wrapText="1"/>
      <protection/>
    </xf>
    <xf numFmtId="0" fontId="6" fillId="34" borderId="37" xfId="0" applyFont="1" applyFill="1" applyBorder="1" applyAlignment="1" applyProtection="1">
      <alignment horizontal="left"/>
      <protection/>
    </xf>
    <xf numFmtId="0" fontId="6" fillId="34" borderId="38" xfId="0" applyFont="1" applyFill="1" applyBorder="1" applyAlignment="1" applyProtection="1">
      <alignment horizontal="left"/>
      <protection/>
    </xf>
    <xf numFmtId="0" fontId="15" fillId="34" borderId="39" xfId="0" applyFont="1" applyFill="1" applyBorder="1" applyAlignment="1" applyProtection="1">
      <alignment horizontal="center" wrapText="1"/>
      <protection/>
    </xf>
    <xf numFmtId="0" fontId="7"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xf>
    <xf numFmtId="0" fontId="6" fillId="34" borderId="0" xfId="0" applyFont="1"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4" fillId="0" borderId="0" xfId="0" applyFont="1" applyFill="1" applyAlignment="1">
      <alignment/>
    </xf>
    <xf numFmtId="3" fontId="33" fillId="34" borderId="40" xfId="0" applyNumberFormat="1" applyFont="1" applyFill="1" applyBorder="1" applyAlignment="1" applyProtection="1">
      <alignment horizontal="center" wrapText="1"/>
      <protection locked="0"/>
    </xf>
    <xf numFmtId="3" fontId="33" fillId="34" borderId="41" xfId="0" applyNumberFormat="1" applyFont="1" applyFill="1" applyBorder="1" applyAlignment="1" applyProtection="1">
      <alignment horizontal="center" wrapText="1"/>
      <protection locked="0"/>
    </xf>
    <xf numFmtId="3" fontId="33" fillId="34" borderId="42" xfId="0" applyNumberFormat="1" applyFont="1" applyFill="1" applyBorder="1" applyAlignment="1" applyProtection="1">
      <alignment horizontal="center" wrapText="1"/>
      <protection locked="0"/>
    </xf>
    <xf numFmtId="0" fontId="0" fillId="34" borderId="43" xfId="0" applyFont="1" applyFill="1" applyBorder="1" applyAlignment="1" applyProtection="1">
      <alignment horizontal="center" wrapText="1"/>
      <protection locked="0"/>
    </xf>
    <xf numFmtId="0" fontId="0" fillId="34" borderId="42" xfId="0" applyFont="1" applyFill="1" applyBorder="1" applyAlignment="1">
      <alignment wrapText="1"/>
    </xf>
    <xf numFmtId="0" fontId="0" fillId="34" borderId="44" xfId="0" applyFont="1" applyFill="1" applyBorder="1" applyAlignment="1" applyProtection="1">
      <alignment horizontal="center" wrapText="1"/>
      <protection locked="0"/>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7" fillId="34" borderId="0" xfId="0" applyFont="1" applyFill="1" applyBorder="1" applyAlignment="1" applyProtection="1">
      <alignment horizontal="left"/>
      <protection/>
    </xf>
    <xf numFmtId="0" fontId="0" fillId="0" borderId="15" xfId="0" applyBorder="1" applyAlignment="1">
      <alignment vertical="center" wrapText="1"/>
    </xf>
    <xf numFmtId="0" fontId="25" fillId="0" borderId="23" xfId="0" applyFont="1" applyBorder="1" applyAlignment="1" applyProtection="1">
      <alignment horizontal="center" vertical="top" wrapText="1"/>
      <protection/>
    </xf>
    <xf numFmtId="0" fontId="25" fillId="0" borderId="0" xfId="0" applyFont="1" applyBorder="1" applyAlignment="1" applyProtection="1">
      <alignment/>
      <protection/>
    </xf>
    <xf numFmtId="0" fontId="25" fillId="0" borderId="0" xfId="0" applyFont="1" applyBorder="1" applyAlignment="1" applyProtection="1">
      <alignment vertical="top"/>
      <protection/>
    </xf>
    <xf numFmtId="0" fontId="4" fillId="0" borderId="45" xfId="0" applyFont="1" applyBorder="1" applyAlignment="1">
      <alignment vertical="top" wrapText="1"/>
    </xf>
    <xf numFmtId="0" fontId="25" fillId="0" borderId="0" xfId="0" applyFont="1" applyAlignment="1">
      <alignment/>
    </xf>
    <xf numFmtId="0" fontId="24" fillId="0" borderId="46" xfId="0" applyFont="1" applyBorder="1" applyAlignment="1">
      <alignment vertical="top" wrapText="1"/>
    </xf>
    <xf numFmtId="0" fontId="24" fillId="0" borderId="15" xfId="0" applyFont="1" applyBorder="1" applyAlignment="1">
      <alignment vertical="top" wrapText="1"/>
    </xf>
    <xf numFmtId="0" fontId="24" fillId="0" borderId="28" xfId="0" applyFont="1" applyBorder="1" applyAlignment="1">
      <alignment vertical="top" wrapText="1"/>
    </xf>
    <xf numFmtId="0" fontId="0" fillId="0" borderId="45" xfId="0" applyBorder="1" applyAlignment="1" applyProtection="1">
      <alignment/>
      <protection/>
    </xf>
    <xf numFmtId="0" fontId="24" fillId="0" borderId="37" xfId="0" applyFont="1" applyBorder="1" applyAlignment="1">
      <alignment vertical="top" wrapText="1"/>
    </xf>
    <xf numFmtId="0" fontId="24" fillId="0" borderId="47" xfId="0" applyFont="1" applyBorder="1" applyAlignment="1">
      <alignment vertical="top" wrapText="1"/>
    </xf>
    <xf numFmtId="0" fontId="25" fillId="0" borderId="23" xfId="0" applyFont="1" applyBorder="1" applyAlignment="1" applyProtection="1">
      <alignment/>
      <protection/>
    </xf>
    <xf numFmtId="0" fontId="0" fillId="0" borderId="15" xfId="0" applyBorder="1" applyAlignment="1" applyProtection="1">
      <alignment/>
      <protection/>
    </xf>
    <xf numFmtId="0" fontId="24" fillId="0" borderId="0" xfId="0" applyFont="1" applyAlignment="1">
      <alignment/>
    </xf>
    <xf numFmtId="0" fontId="24" fillId="0" borderId="0" xfId="0" applyFont="1" applyAlignment="1" applyProtection="1">
      <alignment/>
      <protection/>
    </xf>
    <xf numFmtId="0" fontId="0" fillId="0" borderId="37" xfId="0" applyFont="1" applyBorder="1" applyAlignment="1" applyProtection="1">
      <alignment/>
      <protection/>
    </xf>
    <xf numFmtId="0" fontId="0" fillId="0" borderId="38" xfId="0" applyFont="1" applyBorder="1" applyAlignment="1" applyProtection="1">
      <alignment/>
      <protection locked="0"/>
    </xf>
    <xf numFmtId="0" fontId="0" fillId="0" borderId="38" xfId="0" applyFont="1" applyBorder="1" applyAlignment="1" applyProtection="1">
      <alignment/>
      <protection locked="0"/>
    </xf>
    <xf numFmtId="0" fontId="6" fillId="0" borderId="45" xfId="0" applyFont="1" applyBorder="1" applyAlignment="1" applyProtection="1">
      <alignment/>
      <protection locked="0"/>
    </xf>
    <xf numFmtId="0" fontId="0" fillId="0" borderId="38" xfId="0" applyBorder="1" applyAlignment="1" applyProtection="1">
      <alignment/>
      <protection/>
    </xf>
    <xf numFmtId="0" fontId="0" fillId="0" borderId="45" xfId="0" applyFont="1" applyBorder="1" applyAlignment="1" applyProtection="1">
      <alignment/>
      <protection/>
    </xf>
    <xf numFmtId="0" fontId="0" fillId="0" borderId="0" xfId="0" applyFont="1" applyBorder="1" applyAlignment="1" applyProtection="1">
      <alignment vertical="center"/>
      <protection/>
    </xf>
    <xf numFmtId="0" fontId="0" fillId="0" borderId="47" xfId="0" applyFont="1" applyBorder="1" applyAlignment="1" applyProtection="1">
      <alignment vertical="center" wrapText="1"/>
      <protection/>
    </xf>
    <xf numFmtId="0" fontId="4"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45" xfId="0" applyBorder="1" applyAlignment="1" applyProtection="1">
      <alignment/>
      <protection locked="0"/>
    </xf>
    <xf numFmtId="0" fontId="4" fillId="0" borderId="37" xfId="0" applyFont="1" applyBorder="1" applyAlignment="1" applyProtection="1">
      <alignment vertical="center"/>
      <protection/>
    </xf>
    <xf numFmtId="0" fontId="0" fillId="0" borderId="38" xfId="0" applyBorder="1" applyAlignment="1" applyProtection="1">
      <alignment vertical="center"/>
      <protection/>
    </xf>
    <xf numFmtId="0" fontId="0" fillId="0" borderId="38" xfId="0" applyFont="1" applyBorder="1" applyAlignment="1" applyProtection="1">
      <alignment vertical="center"/>
      <protection/>
    </xf>
    <xf numFmtId="0" fontId="0" fillId="0" borderId="38" xfId="0" applyBorder="1" applyAlignment="1" applyProtection="1">
      <alignment/>
      <protection/>
    </xf>
    <xf numFmtId="0" fontId="6" fillId="0" borderId="38" xfId="0" applyFont="1" applyBorder="1" applyAlignment="1" applyProtection="1">
      <alignment vertical="center"/>
      <protection/>
    </xf>
    <xf numFmtId="0" fontId="4" fillId="0" borderId="24" xfId="0" applyFont="1" applyBorder="1" applyAlignment="1" applyProtection="1">
      <alignment vertical="center"/>
      <protection/>
    </xf>
    <xf numFmtId="0" fontId="0" fillId="0" borderId="25" xfId="0" applyBorder="1" applyAlignment="1" applyProtection="1">
      <alignment vertical="center"/>
      <protection/>
    </xf>
    <xf numFmtId="0" fontId="4" fillId="0" borderId="47" xfId="0" applyFont="1" applyBorder="1" applyAlignment="1" applyProtection="1">
      <alignment vertical="center"/>
      <protection/>
    </xf>
    <xf numFmtId="0" fontId="0" fillId="0" borderId="2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3" xfId="0" applyBorder="1" applyAlignment="1" applyProtection="1">
      <alignment/>
      <protection/>
    </xf>
    <xf numFmtId="0" fontId="0" fillId="0" borderId="37" xfId="0" applyFont="1" applyBorder="1" applyAlignment="1" applyProtection="1">
      <alignment vertical="center"/>
      <protection/>
    </xf>
    <xf numFmtId="1" fontId="25" fillId="0" borderId="40" xfId="0" applyNumberFormat="1" applyFont="1" applyBorder="1" applyAlignment="1" applyProtection="1">
      <alignment vertical="top" wrapText="1"/>
      <protection/>
    </xf>
    <xf numFmtId="1" fontId="25" fillId="0" borderId="48" xfId="0" applyNumberFormat="1" applyFont="1" applyBorder="1" applyAlignment="1" applyProtection="1">
      <alignment vertical="top" wrapText="1"/>
      <protection/>
    </xf>
    <xf numFmtId="1" fontId="25" fillId="0" borderId="48" xfId="0" applyNumberFormat="1" applyFont="1" applyBorder="1" applyAlignment="1" applyProtection="1">
      <alignment horizontal="center" wrapText="1"/>
      <protection/>
    </xf>
    <xf numFmtId="1" fontId="25" fillId="0" borderId="43" xfId="0" applyNumberFormat="1" applyFont="1" applyBorder="1" applyAlignment="1" applyProtection="1">
      <alignment horizontal="center" wrapText="1"/>
      <protection/>
    </xf>
    <xf numFmtId="1" fontId="25" fillId="0" borderId="49" xfId="0" applyNumberFormat="1" applyFont="1" applyBorder="1" applyAlignment="1" applyProtection="1">
      <alignment vertical="top" wrapText="1"/>
      <protection/>
    </xf>
    <xf numFmtId="1" fontId="4" fillId="0" borderId="43" xfId="0" applyNumberFormat="1" applyFont="1" applyBorder="1" applyAlignment="1" applyProtection="1">
      <alignment horizontal="center"/>
      <protection/>
    </xf>
    <xf numFmtId="1" fontId="25" fillId="0" borderId="41" xfId="0" applyNumberFormat="1" applyFont="1" applyBorder="1" applyAlignment="1" applyProtection="1">
      <alignment vertical="top" wrapText="1"/>
      <protection/>
    </xf>
    <xf numFmtId="1" fontId="25"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5" fillId="0" borderId="50" xfId="0" applyNumberFormat="1" applyFont="1" applyBorder="1" applyAlignment="1" applyProtection="1">
      <alignment horizontal="center" wrapText="1"/>
      <protection/>
    </xf>
    <xf numFmtId="1" fontId="25" fillId="0" borderId="51" xfId="0" applyNumberFormat="1" applyFont="1" applyBorder="1" applyAlignment="1" applyProtection="1">
      <alignment horizontal="center" wrapText="1"/>
      <protection/>
    </xf>
    <xf numFmtId="1" fontId="25" fillId="0" borderId="52"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1" fontId="25" fillId="0" borderId="42" xfId="0" applyNumberFormat="1" applyFont="1" applyBorder="1" applyAlignment="1" applyProtection="1">
      <alignment vertical="top" wrapText="1"/>
      <protection/>
    </xf>
    <xf numFmtId="1" fontId="25" fillId="0" borderId="53" xfId="0" applyNumberFormat="1" applyFont="1" applyBorder="1" applyAlignment="1" applyProtection="1">
      <alignment vertical="top" wrapText="1"/>
      <protection/>
    </xf>
    <xf numFmtId="1" fontId="4" fillId="0" borderId="53" xfId="0" applyNumberFormat="1" applyFont="1" applyBorder="1" applyAlignment="1" applyProtection="1">
      <alignment horizontal="center" wrapText="1"/>
      <protection/>
    </xf>
    <xf numFmtId="1" fontId="25" fillId="0" borderId="53" xfId="0" applyNumberFormat="1" applyFont="1" applyBorder="1" applyAlignment="1" applyProtection="1">
      <alignment horizontal="center" wrapText="1"/>
      <protection/>
    </xf>
    <xf numFmtId="1" fontId="25" fillId="0" borderId="44" xfId="0" applyNumberFormat="1" applyFont="1" applyBorder="1" applyAlignment="1" applyProtection="1">
      <alignment horizontal="center" wrapText="1"/>
      <protection/>
    </xf>
    <xf numFmtId="1" fontId="25" fillId="0" borderId="54"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4" xfId="0" applyNumberFormat="1" applyFont="1" applyBorder="1" applyAlignment="1" applyProtection="1">
      <alignment horizontal="center"/>
      <protection/>
    </xf>
    <xf numFmtId="0" fontId="12" fillId="0" borderId="45" xfId="0" applyFont="1" applyBorder="1" applyAlignment="1" applyProtection="1">
      <alignment vertical="center"/>
      <protection/>
    </xf>
    <xf numFmtId="0" fontId="17" fillId="0" borderId="25" xfId="0" applyFont="1" applyBorder="1" applyAlignment="1" applyProtection="1">
      <alignment/>
      <protection/>
    </xf>
    <xf numFmtId="0" fontId="37" fillId="0" borderId="46" xfId="0" applyFont="1" applyBorder="1" applyAlignment="1">
      <alignment vertical="top" wrapText="1"/>
    </xf>
    <xf numFmtId="0" fontId="0" fillId="0" borderId="0" xfId="0" applyFont="1" applyAlignment="1">
      <alignment/>
    </xf>
    <xf numFmtId="0" fontId="0" fillId="0" borderId="0" xfId="0" applyFont="1" applyAlignment="1">
      <alignment horizontal="left"/>
    </xf>
    <xf numFmtId="0" fontId="0" fillId="33" borderId="0" xfId="0" applyFont="1" applyFill="1" applyAlignment="1">
      <alignment/>
    </xf>
    <xf numFmtId="0" fontId="64" fillId="0" borderId="11" xfId="0" applyFont="1" applyBorder="1" applyAlignment="1">
      <alignment/>
    </xf>
    <xf numFmtId="0" fontId="64" fillId="0" borderId="11" xfId="0" applyFont="1" applyBorder="1" applyAlignment="1">
      <alignment horizontal="center"/>
    </xf>
    <xf numFmtId="0" fontId="64" fillId="35" borderId="55" xfId="0" applyFont="1" applyFill="1" applyBorder="1" applyAlignment="1">
      <alignment/>
    </xf>
    <xf numFmtId="0" fontId="64" fillId="35" borderId="56" xfId="0" applyFont="1" applyFill="1" applyBorder="1" applyAlignment="1">
      <alignment/>
    </xf>
    <xf numFmtId="0" fontId="64" fillId="35" borderId="46" xfId="0" applyFont="1" applyFill="1" applyBorder="1" applyAlignment="1">
      <alignment/>
    </xf>
    <xf numFmtId="0" fontId="0" fillId="33" borderId="0" xfId="0" applyFill="1" applyBorder="1" applyAlignment="1" applyProtection="1">
      <alignment horizontal="right" vertical="top"/>
      <protection/>
    </xf>
    <xf numFmtId="0" fontId="0" fillId="0" borderId="23" xfId="0" applyFont="1" applyBorder="1" applyAlignment="1" applyProtection="1">
      <alignment horizontal="left" wrapText="1"/>
      <protection/>
    </xf>
    <xf numFmtId="0" fontId="0" fillId="0" borderId="23" xfId="0" applyBorder="1" applyAlignment="1">
      <alignment horizontal="left" wrapText="1"/>
    </xf>
    <xf numFmtId="0" fontId="0" fillId="0" borderId="15" xfId="0" applyBorder="1" applyAlignment="1">
      <alignment horizontal="left" wrapText="1"/>
    </xf>
    <xf numFmtId="0" fontId="0" fillId="0" borderId="0" xfId="0" applyFont="1" applyAlignment="1" applyProtection="1">
      <alignment/>
      <protection/>
    </xf>
    <xf numFmtId="166"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23" xfId="0" applyBorder="1" applyAlignment="1">
      <alignment horizontal="right"/>
    </xf>
    <xf numFmtId="0" fontId="4" fillId="0" borderId="47" xfId="0" applyFont="1" applyBorder="1" applyAlignment="1" applyProtection="1">
      <alignment horizontal="left"/>
      <protection/>
    </xf>
    <xf numFmtId="0" fontId="0" fillId="0" borderId="23" xfId="0" applyBorder="1" applyAlignment="1">
      <alignment horizontal="left"/>
    </xf>
    <xf numFmtId="0" fontId="0" fillId="33" borderId="0" xfId="0" applyFill="1" applyAlignment="1">
      <alignment horizontal="left"/>
    </xf>
    <xf numFmtId="0" fontId="23" fillId="0" borderId="23"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2" fillId="0" borderId="50"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50" xfId="0" applyNumberFormat="1" applyFont="1" applyBorder="1" applyAlignment="1" applyProtection="1">
      <alignment horizontal="center" wrapText="1"/>
      <protection/>
    </xf>
    <xf numFmtId="3" fontId="33" fillId="34" borderId="10" xfId="0" applyNumberFormat="1" applyFont="1" applyFill="1" applyBorder="1" applyAlignment="1" applyProtection="1">
      <alignment horizontal="center" wrapText="1"/>
      <protection locked="0"/>
    </xf>
    <xf numFmtId="3" fontId="33" fillId="34" borderId="11" xfId="0" applyNumberFormat="1" applyFont="1" applyFill="1" applyBorder="1" applyAlignment="1" applyProtection="1">
      <alignment horizontal="center" wrapText="1"/>
      <protection locked="0"/>
    </xf>
    <xf numFmtId="3" fontId="33" fillId="34" borderId="13" xfId="0" applyNumberFormat="1" applyFont="1" applyFill="1" applyBorder="1" applyAlignment="1" applyProtection="1">
      <alignment horizontal="center" wrapText="1"/>
      <protection locked="0"/>
    </xf>
    <xf numFmtId="9" fontId="41" fillId="34" borderId="28" xfId="48" applyFont="1" applyFill="1" applyBorder="1" applyAlignment="1" applyProtection="1">
      <alignment horizontal="left"/>
      <protection/>
    </xf>
    <xf numFmtId="1" fontId="0" fillId="0" borderId="0" xfId="0" applyNumberFormat="1" applyAlignment="1" applyProtection="1">
      <alignment/>
      <protection/>
    </xf>
    <xf numFmtId="0" fontId="0" fillId="0" borderId="0" xfId="0" applyBorder="1" applyAlignment="1">
      <alignment/>
    </xf>
    <xf numFmtId="0" fontId="0" fillId="33" borderId="0" xfId="0" applyFill="1" applyBorder="1" applyAlignment="1">
      <alignment/>
    </xf>
    <xf numFmtId="0" fontId="0" fillId="33" borderId="0" xfId="0" applyFill="1" applyBorder="1" applyAlignment="1">
      <alignment/>
    </xf>
    <xf numFmtId="0" fontId="0" fillId="34" borderId="0" xfId="0" applyFill="1" applyBorder="1" applyAlignment="1">
      <alignment horizontal="center" wrapText="1"/>
    </xf>
    <xf numFmtId="14" fontId="6" fillId="34" borderId="57" xfId="0" applyNumberFormat="1" applyFont="1" applyFill="1" applyBorder="1" applyAlignment="1" applyProtection="1">
      <alignment horizontal="center" wrapText="1"/>
      <protection locked="0"/>
    </xf>
    <xf numFmtId="14" fontId="6" fillId="34" borderId="21" xfId="0" applyNumberFormat="1" applyFont="1" applyFill="1" applyBorder="1" applyAlignment="1" applyProtection="1">
      <alignment horizontal="center" wrapText="1"/>
      <protection locked="0"/>
    </xf>
    <xf numFmtId="0" fontId="0" fillId="0" borderId="0" xfId="0" applyBorder="1" applyAlignment="1">
      <alignment horizontal="center"/>
    </xf>
    <xf numFmtId="0" fontId="0" fillId="33" borderId="0" xfId="0" applyFill="1" applyBorder="1" applyAlignment="1" applyProtection="1">
      <alignment/>
      <protection locked="0"/>
    </xf>
    <xf numFmtId="0" fontId="27" fillId="33" borderId="0" xfId="0" applyFont="1" applyFill="1" applyBorder="1" applyAlignment="1">
      <alignment horizontal="left"/>
    </xf>
    <xf numFmtId="0" fontId="6" fillId="34" borderId="23" xfId="0" applyFont="1" applyFill="1" applyBorder="1" applyAlignment="1">
      <alignment vertical="top" wrapText="1"/>
    </xf>
    <xf numFmtId="0" fontId="5" fillId="34" borderId="23" xfId="0" applyFont="1" applyFill="1" applyBorder="1" applyAlignment="1">
      <alignment horizontal="center" vertical="top" wrapText="1"/>
    </xf>
    <xf numFmtId="0" fontId="11" fillId="34" borderId="0" xfId="0" applyFont="1" applyFill="1" applyBorder="1" applyAlignment="1">
      <alignment horizontal="left"/>
    </xf>
    <xf numFmtId="0" fontId="0" fillId="34" borderId="0" xfId="0" applyFill="1" applyBorder="1" applyAlignment="1">
      <alignment horizontal="center"/>
    </xf>
    <xf numFmtId="0" fontId="0" fillId="34" borderId="40" xfId="0" applyFont="1" applyFill="1" applyBorder="1" applyAlignment="1">
      <alignment wrapText="1"/>
    </xf>
    <xf numFmtId="0" fontId="0" fillId="34" borderId="41" xfId="0" applyFont="1" applyFill="1" applyBorder="1" applyAlignment="1">
      <alignment wrapText="1"/>
    </xf>
    <xf numFmtId="0" fontId="0" fillId="34" borderId="51" xfId="0" applyFont="1" applyFill="1" applyBorder="1" applyAlignment="1" applyProtection="1">
      <alignment horizontal="center" wrapText="1"/>
      <protection locked="0"/>
    </xf>
    <xf numFmtId="49" fontId="0" fillId="34" borderId="51" xfId="0" applyNumberFormat="1" applyFont="1" applyFill="1" applyBorder="1" applyAlignment="1" applyProtection="1">
      <alignment horizontal="center" wrapText="1"/>
      <protection locked="0"/>
    </xf>
    <xf numFmtId="0" fontId="0" fillId="34" borderId="41" xfId="0" applyFont="1" applyFill="1" applyBorder="1" applyAlignment="1">
      <alignment wrapText="1"/>
    </xf>
    <xf numFmtId="164" fontId="0" fillId="34" borderId="51" xfId="34" applyNumberFormat="1" applyFont="1" applyFill="1" applyBorder="1" applyAlignment="1" applyProtection="1">
      <alignment horizontal="center" wrapText="1"/>
      <protection locked="0"/>
    </xf>
    <xf numFmtId="3" fontId="0" fillId="34" borderId="51" xfId="0" applyNumberFormat="1" applyFont="1" applyFill="1" applyBorder="1" applyAlignment="1" applyProtection="1">
      <alignment horizontal="center" wrapText="1"/>
      <protection locked="0"/>
    </xf>
    <xf numFmtId="0" fontId="65" fillId="34" borderId="42" xfId="0" applyFont="1" applyFill="1" applyBorder="1" applyAlignment="1">
      <alignment wrapText="1"/>
    </xf>
    <xf numFmtId="0" fontId="0" fillId="34" borderId="33" xfId="0" applyFont="1" applyFill="1" applyBorder="1" applyAlignment="1">
      <alignment wrapText="1"/>
    </xf>
    <xf numFmtId="0" fontId="0" fillId="34" borderId="58" xfId="0" applyFont="1" applyFill="1" applyBorder="1" applyAlignment="1" applyProtection="1">
      <alignment horizontal="center" wrapText="1"/>
      <protection locked="0"/>
    </xf>
    <xf numFmtId="164" fontId="0" fillId="34" borderId="59" xfId="34" applyNumberFormat="1" applyFont="1" applyFill="1" applyBorder="1" applyAlignment="1" applyProtection="1">
      <alignment horizontal="center" wrapText="1"/>
      <protection locked="0"/>
    </xf>
    <xf numFmtId="0" fontId="65" fillId="34" borderId="40" xfId="0" applyFont="1" applyFill="1" applyBorder="1" applyAlignment="1">
      <alignment wrapText="1"/>
    </xf>
    <xf numFmtId="49" fontId="0" fillId="34" borderId="44" xfId="0" applyNumberFormat="1" applyFont="1" applyFill="1" applyBorder="1" applyAlignment="1" applyProtection="1">
      <alignment horizontal="center" wrapText="1"/>
      <protection locked="0"/>
    </xf>
    <xf numFmtId="0" fontId="6" fillId="34" borderId="41" xfId="0" applyFont="1" applyFill="1" applyBorder="1" applyAlignment="1">
      <alignment wrapText="1"/>
    </xf>
    <xf numFmtId="0" fontId="42" fillId="34" borderId="40" xfId="0" applyFont="1" applyFill="1" applyBorder="1" applyAlignment="1">
      <alignment wrapText="1"/>
    </xf>
    <xf numFmtId="0" fontId="43" fillId="34" borderId="0" xfId="0" applyFont="1" applyFill="1" applyBorder="1" applyAlignment="1">
      <alignment/>
    </xf>
    <xf numFmtId="0" fontId="10" fillId="34" borderId="0" xfId="0" applyFont="1" applyFill="1" applyBorder="1" applyAlignment="1">
      <alignment horizontal="justify" wrapText="1"/>
    </xf>
    <xf numFmtId="0" fontId="1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horizontal="center"/>
    </xf>
    <xf numFmtId="0" fontId="6" fillId="34" borderId="0" xfId="0" applyFont="1" applyFill="1" applyBorder="1" applyAlignment="1">
      <alignment horizontal="center" wrapText="1"/>
    </xf>
    <xf numFmtId="0" fontId="6" fillId="34" borderId="57" xfId="0" applyFont="1" applyFill="1" applyBorder="1" applyAlignment="1" applyProtection="1">
      <alignment horizontal="center"/>
      <protection/>
    </xf>
    <xf numFmtId="0" fontId="0" fillId="33" borderId="0" xfId="0" applyFill="1" applyBorder="1" applyAlignment="1">
      <alignment horizontal="center"/>
    </xf>
    <xf numFmtId="0" fontId="46" fillId="34" borderId="60" xfId="0" applyFont="1" applyFill="1" applyBorder="1" applyAlignment="1">
      <alignment horizontal="center"/>
    </xf>
    <xf numFmtId="0" fontId="0" fillId="34" borderId="16" xfId="0" applyFont="1" applyFill="1" applyBorder="1" applyAlignment="1">
      <alignment wrapText="1"/>
    </xf>
    <xf numFmtId="0" fontId="0" fillId="34" borderId="19" xfId="0" applyFont="1" applyFill="1" applyBorder="1" applyAlignment="1" applyProtection="1">
      <alignment horizontal="center" vertical="center" wrapText="1"/>
      <protection locked="0"/>
    </xf>
    <xf numFmtId="14" fontId="0" fillId="34" borderId="21" xfId="0" applyNumberFormat="1" applyFill="1" applyBorder="1" applyAlignment="1" applyProtection="1">
      <alignment horizontal="center" wrapText="1"/>
      <protection locked="0"/>
    </xf>
    <xf numFmtId="0" fontId="0" fillId="34" borderId="0" xfId="0" applyFill="1" applyBorder="1" applyAlignment="1">
      <alignment wrapText="1"/>
    </xf>
    <xf numFmtId="0" fontId="10" fillId="34" borderId="0" xfId="0" applyFont="1" applyFill="1" applyBorder="1" applyAlignment="1">
      <alignment/>
    </xf>
    <xf numFmtId="0" fontId="0" fillId="34" borderId="0" xfId="0" applyFill="1" applyBorder="1" applyAlignment="1">
      <alignment/>
    </xf>
    <xf numFmtId="0" fontId="0" fillId="34" borderId="25" xfId="0" applyFill="1" applyBorder="1" applyAlignment="1" applyProtection="1">
      <alignment/>
      <protection/>
    </xf>
    <xf numFmtId="0" fontId="0" fillId="34" borderId="57" xfId="0" applyFont="1" applyFill="1" applyBorder="1" applyAlignment="1" applyProtection="1">
      <alignment horizontal="center" wrapText="1"/>
      <protection locked="0"/>
    </xf>
    <xf numFmtId="0" fontId="0" fillId="34" borderId="57" xfId="0" applyFill="1" applyBorder="1" applyAlignment="1" applyProtection="1">
      <alignment horizontal="center"/>
      <protection/>
    </xf>
    <xf numFmtId="0" fontId="0" fillId="36" borderId="0" xfId="0" applyFill="1" applyAlignment="1">
      <alignment/>
    </xf>
    <xf numFmtId="0" fontId="0" fillId="0" borderId="0" xfId="0" applyFill="1" applyAlignment="1">
      <alignment/>
    </xf>
    <xf numFmtId="0" fontId="0" fillId="37" borderId="0" xfId="0" applyFill="1" applyAlignment="1">
      <alignment/>
    </xf>
    <xf numFmtId="0" fontId="0" fillId="34" borderId="0" xfId="0" applyFill="1" applyBorder="1" applyAlignment="1" applyProtection="1">
      <alignment/>
      <protection/>
    </xf>
    <xf numFmtId="0" fontId="48" fillId="37" borderId="0" xfId="0" applyFont="1" applyFill="1" applyAlignment="1">
      <alignment vertical="top"/>
    </xf>
    <xf numFmtId="0" fontId="49" fillId="37" borderId="0" xfId="0" applyFont="1" applyFill="1" applyAlignment="1">
      <alignment vertical="top"/>
    </xf>
    <xf numFmtId="0" fontId="49" fillId="37" borderId="0" xfId="0" applyFont="1" applyFill="1" applyAlignment="1">
      <alignment horizontal="left" vertical="top"/>
    </xf>
    <xf numFmtId="0" fontId="2" fillId="37" borderId="0" xfId="36" applyFill="1" applyAlignment="1" applyProtection="1">
      <alignment horizontal="left" vertical="top"/>
      <protection/>
    </xf>
    <xf numFmtId="0" fontId="49" fillId="37" borderId="0" xfId="0" applyFont="1" applyFill="1" applyAlignment="1">
      <alignment horizontal="justify"/>
    </xf>
    <xf numFmtId="1" fontId="0" fillId="33" borderId="0" xfId="0" applyNumberFormat="1" applyFill="1" applyAlignment="1">
      <alignment/>
    </xf>
    <xf numFmtId="9" fontId="55" fillId="34" borderId="18" xfId="48"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53" fillId="0" borderId="0" xfId="0" applyFont="1" applyAlignment="1">
      <alignment horizontal="justify"/>
    </xf>
    <xf numFmtId="0" fontId="17" fillId="0" borderId="28" xfId="0" applyFont="1" applyFill="1" applyBorder="1" applyAlignment="1" applyProtection="1">
      <alignment horizontal="center"/>
      <protection locked="0"/>
    </xf>
    <xf numFmtId="0" fontId="0" fillId="34" borderId="29" xfId="0" applyFont="1" applyFill="1" applyBorder="1" applyAlignment="1">
      <alignment wrapText="1"/>
    </xf>
    <xf numFmtId="0" fontId="0" fillId="34" borderId="23" xfId="0" applyFill="1" applyBorder="1" applyAlignment="1" applyProtection="1">
      <alignment horizontal="center" vertical="center"/>
      <protection/>
    </xf>
    <xf numFmtId="0" fontId="0" fillId="0" borderId="23" xfId="0" applyBorder="1" applyAlignment="1" applyProtection="1">
      <alignment vertical="top" wrapText="1"/>
      <protection/>
    </xf>
    <xf numFmtId="0" fontId="6" fillId="0" borderId="0" xfId="0" applyFont="1" applyAlignment="1">
      <alignment horizontal="left"/>
    </xf>
    <xf numFmtId="0" fontId="4" fillId="0" borderId="35" xfId="0" applyFont="1" applyBorder="1" applyAlignment="1">
      <alignment vertical="top" wrapText="1"/>
    </xf>
    <xf numFmtId="0" fontId="4" fillId="0" borderId="34" xfId="0" applyFont="1" applyBorder="1" applyAlignment="1">
      <alignment vertical="top" wrapText="1"/>
    </xf>
    <xf numFmtId="0" fontId="4" fillId="0" borderId="31" xfId="0" applyFont="1" applyBorder="1" applyAlignment="1">
      <alignment vertical="top" wrapText="1"/>
    </xf>
    <xf numFmtId="0" fontId="58" fillId="0" borderId="0" xfId="0" applyFont="1" applyBorder="1" applyAlignment="1" applyProtection="1">
      <alignment/>
      <protection/>
    </xf>
    <xf numFmtId="0" fontId="0" fillId="0" borderId="0" xfId="0" applyFont="1" applyBorder="1" applyAlignment="1" applyProtection="1">
      <alignment/>
      <protection/>
    </xf>
    <xf numFmtId="0" fontId="46" fillId="0" borderId="0" xfId="0" applyFont="1" applyAlignment="1" applyProtection="1">
      <alignment/>
      <protection/>
    </xf>
    <xf numFmtId="0" fontId="46" fillId="0" borderId="0" xfId="0" applyFont="1" applyBorder="1" applyAlignment="1" applyProtection="1">
      <alignment/>
      <protection/>
    </xf>
    <xf numFmtId="0" fontId="26" fillId="0" borderId="0" xfId="0" applyFont="1" applyBorder="1" applyAlignment="1" applyProtection="1">
      <alignment/>
      <protection/>
    </xf>
    <xf numFmtId="0" fontId="25" fillId="0" borderId="40" xfId="0" applyFont="1" applyBorder="1" applyAlignment="1" applyProtection="1">
      <alignment horizontal="center" vertical="top" wrapText="1"/>
      <protection/>
    </xf>
    <xf numFmtId="0" fontId="25" fillId="0" borderId="48" xfId="0" applyFont="1" applyBorder="1" applyAlignment="1" applyProtection="1">
      <alignment horizontal="center" vertical="top" wrapText="1"/>
      <protection/>
    </xf>
    <xf numFmtId="0" fontId="25" fillId="0" borderId="43" xfId="0" applyFont="1" applyBorder="1" applyAlignment="1" applyProtection="1">
      <alignment horizontal="center" vertical="top" wrapText="1"/>
      <protection/>
    </xf>
    <xf numFmtId="3" fontId="4" fillId="0" borderId="50" xfId="0" applyNumberFormat="1" applyFont="1" applyBorder="1" applyAlignment="1" applyProtection="1">
      <alignment horizontal="center"/>
      <protection/>
    </xf>
    <xf numFmtId="0" fontId="0" fillId="0" borderId="50" xfId="0" applyBorder="1" applyAlignment="1" applyProtection="1">
      <alignment/>
      <protection/>
    </xf>
    <xf numFmtId="1" fontId="4" fillId="0" borderId="50" xfId="0" applyNumberFormat="1" applyFont="1" applyBorder="1" applyAlignment="1" applyProtection="1">
      <alignment horizontal="center"/>
      <protection/>
    </xf>
    <xf numFmtId="1" fontId="4" fillId="0" borderId="53" xfId="0" applyNumberFormat="1" applyFont="1" applyBorder="1" applyAlignment="1" applyProtection="1">
      <alignment horizontal="center"/>
      <protection/>
    </xf>
    <xf numFmtId="0" fontId="4" fillId="0" borderId="24" xfId="0" applyFont="1" applyBorder="1" applyAlignment="1" applyProtection="1">
      <alignment vertical="top"/>
      <protection/>
    </xf>
    <xf numFmtId="0" fontId="0" fillId="0" borderId="25" xfId="0" applyFont="1" applyBorder="1" applyAlignment="1" applyProtection="1">
      <alignment vertical="top"/>
      <protection/>
    </xf>
    <xf numFmtId="0" fontId="0" fillId="0" borderId="24" xfId="0" applyFont="1" applyBorder="1" applyAlignment="1" applyProtection="1">
      <alignment vertical="top"/>
      <protection/>
    </xf>
    <xf numFmtId="0" fontId="0" fillId="0" borderId="61" xfId="0" applyFont="1" applyBorder="1" applyAlignment="1" applyProtection="1">
      <alignment vertical="top"/>
      <protection/>
    </xf>
    <xf numFmtId="0" fontId="0" fillId="0" borderId="37" xfId="0" applyFont="1" applyFill="1" applyBorder="1" applyAlignment="1" applyProtection="1">
      <alignment/>
      <protection/>
    </xf>
    <xf numFmtId="0" fontId="6" fillId="0" borderId="38" xfId="0" applyFont="1" applyFill="1" applyBorder="1" applyAlignment="1" applyProtection="1">
      <alignment horizontal="left" wrapText="1"/>
      <protection/>
    </xf>
    <xf numFmtId="0" fontId="0" fillId="0" borderId="38" xfId="0" applyFill="1" applyBorder="1" applyAlignment="1" applyProtection="1">
      <alignment/>
      <protection/>
    </xf>
    <xf numFmtId="0" fontId="0" fillId="0" borderId="45" xfId="0" applyFill="1" applyBorder="1" applyAlignment="1" applyProtection="1">
      <alignment wrapText="1"/>
      <protection/>
    </xf>
    <xf numFmtId="0" fontId="46" fillId="0" borderId="37" xfId="0" applyFont="1" applyBorder="1" applyAlignment="1" applyProtection="1">
      <alignment horizontal="center"/>
      <protection/>
    </xf>
    <xf numFmtId="0" fontId="0" fillId="0" borderId="62" xfId="0" applyFont="1" applyBorder="1" applyAlignment="1" applyProtection="1">
      <alignment/>
      <protection/>
    </xf>
    <xf numFmtId="0" fontId="0" fillId="0" borderId="11" xfId="0" applyFont="1" applyBorder="1" applyAlignment="1" applyProtection="1">
      <alignment/>
      <protection/>
    </xf>
    <xf numFmtId="0" fontId="0" fillId="0" borderId="21" xfId="0" applyBorder="1" applyAlignment="1" applyProtection="1">
      <alignment/>
      <protection/>
    </xf>
    <xf numFmtId="0" fontId="0" fillId="0" borderId="52" xfId="0" applyBorder="1" applyAlignment="1" applyProtection="1">
      <alignment/>
      <protection/>
    </xf>
    <xf numFmtId="0" fontId="4" fillId="0" borderId="12" xfId="0" applyFont="1" applyBorder="1" applyAlignment="1" applyProtection="1">
      <alignment vertical="center"/>
      <protection/>
    </xf>
    <xf numFmtId="0" fontId="0" fillId="0" borderId="60" xfId="0" applyBorder="1" applyAlignment="1" applyProtection="1">
      <alignment/>
      <protection/>
    </xf>
    <xf numFmtId="0" fontId="0" fillId="0" borderId="63" xfId="0" applyBorder="1" applyAlignment="1" applyProtection="1">
      <alignment/>
      <protection/>
    </xf>
    <xf numFmtId="0" fontId="4" fillId="0" borderId="62" xfId="0" applyFont="1" applyBorder="1" applyAlignment="1" applyProtection="1">
      <alignment vertical="center"/>
      <protection/>
    </xf>
    <xf numFmtId="0" fontId="0" fillId="0" borderId="60" xfId="0" applyBorder="1" applyAlignment="1" applyProtection="1">
      <alignment vertical="center"/>
      <protection/>
    </xf>
    <xf numFmtId="0" fontId="17" fillId="0" borderId="60" xfId="0" applyFont="1" applyBorder="1" applyAlignment="1" applyProtection="1">
      <alignment/>
      <protection/>
    </xf>
    <xf numFmtId="0" fontId="0" fillId="0" borderId="64" xfId="0" applyBorder="1" applyAlignment="1" applyProtection="1">
      <alignment vertical="center"/>
      <protection/>
    </xf>
    <xf numFmtId="0" fontId="0" fillId="0" borderId="11" xfId="0" applyFont="1" applyBorder="1" applyAlignment="1" applyProtection="1">
      <alignment vertical="center"/>
      <protection/>
    </xf>
    <xf numFmtId="0" fontId="6" fillId="0" borderId="21" xfId="0" applyFont="1" applyBorder="1" applyAlignment="1" applyProtection="1">
      <alignment vertical="center"/>
      <protection/>
    </xf>
    <xf numFmtId="0" fontId="0" fillId="0" borderId="21" xfId="0" applyBorder="1" applyAlignment="1" applyProtection="1">
      <alignment vertical="center"/>
      <protection/>
    </xf>
    <xf numFmtId="0" fontId="12" fillId="0" borderId="21" xfId="0" applyFont="1" applyBorder="1" applyAlignment="1" applyProtection="1">
      <alignment vertical="center"/>
      <protection/>
    </xf>
    <xf numFmtId="0" fontId="4" fillId="0" borderId="65" xfId="0" applyFont="1" applyBorder="1" applyAlignment="1" applyProtection="1">
      <alignment vertical="center"/>
      <protection/>
    </xf>
    <xf numFmtId="0" fontId="0" fillId="0" borderId="57" xfId="0" applyBorder="1" applyAlignment="1" applyProtection="1">
      <alignment vertical="center"/>
      <protection/>
    </xf>
    <xf numFmtId="0" fontId="0" fillId="0" borderId="57" xfId="0" applyBorder="1" applyAlignment="1" applyProtection="1">
      <alignment/>
      <protection/>
    </xf>
    <xf numFmtId="0" fontId="0" fillId="0" borderId="66" xfId="0" applyBorder="1" applyAlignment="1" applyProtection="1">
      <alignment vertical="center"/>
      <protection/>
    </xf>
    <xf numFmtId="0" fontId="0" fillId="0" borderId="30" xfId="0" applyFont="1" applyBorder="1" applyAlignment="1" applyProtection="1">
      <alignment vertical="center" wrapText="1"/>
      <protection/>
    </xf>
    <xf numFmtId="0" fontId="22" fillId="0" borderId="60" xfId="0" applyFont="1" applyBorder="1" applyAlignment="1" applyProtection="1">
      <alignment vertical="top" wrapText="1"/>
      <protection/>
    </xf>
    <xf numFmtId="0" fontId="22" fillId="0" borderId="11" xfId="0" applyFont="1" applyBorder="1" applyAlignment="1" applyProtection="1">
      <alignment horizontal="left" vertical="top"/>
      <protection/>
    </xf>
    <xf numFmtId="0" fontId="22" fillId="0" borderId="21" xfId="0" applyFont="1" applyBorder="1" applyAlignment="1" applyProtection="1">
      <alignment horizontal="center" vertical="top"/>
      <protection/>
    </xf>
    <xf numFmtId="0" fontId="0" fillId="0" borderId="21" xfId="0" applyBorder="1" applyAlignment="1" applyProtection="1">
      <alignment horizontal="center" vertical="top"/>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54" xfId="0" applyBorder="1" applyAlignment="1" applyProtection="1">
      <alignment/>
      <protection/>
    </xf>
    <xf numFmtId="0" fontId="22" fillId="0" borderId="0" xfId="0" applyFont="1" applyBorder="1" applyAlignment="1" applyProtection="1">
      <alignment horizontal="center" vertical="top" wrapText="1"/>
      <protection/>
    </xf>
    <xf numFmtId="0" fontId="17" fillId="34" borderId="24" xfId="0" applyFont="1" applyFill="1" applyBorder="1" applyAlignment="1" applyProtection="1">
      <alignment horizontal="left" wrapText="1"/>
      <protection/>
    </xf>
    <xf numFmtId="3" fontId="29" fillId="34" borderId="16" xfId="0" applyNumberFormat="1" applyFont="1" applyFill="1" applyBorder="1" applyAlignment="1" applyProtection="1">
      <alignment horizontal="center" wrapText="1"/>
      <protection/>
    </xf>
    <xf numFmtId="0" fontId="0" fillId="34" borderId="16" xfId="0" applyFont="1" applyFill="1" applyBorder="1" applyAlignment="1" applyProtection="1">
      <alignment wrapText="1"/>
      <protection/>
    </xf>
    <xf numFmtId="0" fontId="0" fillId="34" borderId="19" xfId="0" applyFont="1" applyFill="1" applyBorder="1" applyAlignment="1" applyProtection="1">
      <alignment horizontal="center" vertical="center" wrapText="1"/>
      <protection/>
    </xf>
    <xf numFmtId="0" fontId="0" fillId="34" borderId="40" xfId="0" applyFont="1" applyFill="1" applyBorder="1" applyAlignment="1" applyProtection="1">
      <alignment wrapText="1"/>
      <protection/>
    </xf>
    <xf numFmtId="0" fontId="0" fillId="34" borderId="43" xfId="0" applyFont="1" applyFill="1" applyBorder="1" applyAlignment="1" applyProtection="1">
      <alignment horizontal="center" wrapText="1"/>
      <protection/>
    </xf>
    <xf numFmtId="0" fontId="0" fillId="34" borderId="41" xfId="0" applyFont="1" applyFill="1" applyBorder="1" applyAlignment="1" applyProtection="1">
      <alignment wrapText="1"/>
      <protection/>
    </xf>
    <xf numFmtId="0" fontId="0" fillId="34" borderId="51" xfId="0" applyFont="1" applyFill="1" applyBorder="1" applyAlignment="1" applyProtection="1">
      <alignment horizontal="center" wrapText="1"/>
      <protection/>
    </xf>
    <xf numFmtId="49" fontId="0" fillId="34" borderId="51" xfId="0" applyNumberFormat="1" applyFont="1" applyFill="1" applyBorder="1" applyAlignment="1" applyProtection="1">
      <alignment horizontal="center" wrapText="1"/>
      <protection/>
    </xf>
    <xf numFmtId="0" fontId="0" fillId="34" borderId="33" xfId="0" applyFont="1" applyFill="1" applyBorder="1" applyAlignment="1" applyProtection="1">
      <alignment wrapText="1"/>
      <protection/>
    </xf>
    <xf numFmtId="0" fontId="0" fillId="34" borderId="58" xfId="0" applyFont="1" applyFill="1" applyBorder="1" applyAlignment="1" applyProtection="1">
      <alignment horizontal="center" wrapText="1"/>
      <protection/>
    </xf>
    <xf numFmtId="0" fontId="66" fillId="34" borderId="40" xfId="0" applyFont="1" applyFill="1" applyBorder="1" applyAlignment="1" applyProtection="1">
      <alignment wrapText="1"/>
      <protection/>
    </xf>
    <xf numFmtId="0" fontId="66" fillId="34" borderId="42" xfId="0" applyFont="1" applyFill="1" applyBorder="1" applyAlignment="1" applyProtection="1">
      <alignment wrapText="1"/>
      <protection/>
    </xf>
    <xf numFmtId="49" fontId="0" fillId="34" borderId="44" xfId="0" applyNumberFormat="1" applyFont="1" applyFill="1" applyBorder="1" applyAlignment="1" applyProtection="1">
      <alignment horizontal="center" wrapText="1"/>
      <protection/>
    </xf>
    <xf numFmtId="0" fontId="0" fillId="34" borderId="29" xfId="0" applyFont="1" applyFill="1" applyBorder="1" applyAlignment="1" applyProtection="1">
      <alignment wrapText="1"/>
      <protection/>
    </xf>
    <xf numFmtId="164" fontId="0" fillId="34" borderId="59" xfId="34" applyNumberFormat="1" applyFont="1" applyFill="1" applyBorder="1" applyAlignment="1" applyProtection="1">
      <alignment horizontal="center" wrapText="1"/>
      <protection/>
    </xf>
    <xf numFmtId="164" fontId="0" fillId="34" borderId="51" xfId="34" applyNumberFormat="1" applyFont="1" applyFill="1" applyBorder="1" applyAlignment="1" applyProtection="1">
      <alignment horizontal="center" wrapText="1"/>
      <protection/>
    </xf>
    <xf numFmtId="0" fontId="9" fillId="34" borderId="41" xfId="0" applyFont="1" applyFill="1" applyBorder="1" applyAlignment="1" applyProtection="1">
      <alignment wrapText="1"/>
      <protection/>
    </xf>
    <xf numFmtId="164" fontId="9" fillId="34" borderId="51" xfId="34" applyNumberFormat="1" applyFont="1" applyFill="1" applyBorder="1" applyAlignment="1" applyProtection="1">
      <alignment horizontal="center" wrapText="1"/>
      <protection/>
    </xf>
    <xf numFmtId="3" fontId="0" fillId="34" borderId="51" xfId="0" applyNumberFormat="1" applyFont="1" applyFill="1" applyBorder="1" applyAlignment="1" applyProtection="1">
      <alignment horizontal="center" wrapText="1"/>
      <protection/>
    </xf>
    <xf numFmtId="0" fontId="2" fillId="34" borderId="51" xfId="36" applyFont="1" applyFill="1" applyBorder="1" applyAlignment="1" applyProtection="1">
      <alignment horizontal="center" wrapText="1"/>
      <protection/>
    </xf>
    <xf numFmtId="0" fontId="0" fillId="34" borderId="51" xfId="36" applyFont="1" applyFill="1" applyBorder="1" applyAlignment="1" applyProtection="1">
      <alignment horizontal="center" wrapText="1"/>
      <protection/>
    </xf>
    <xf numFmtId="0" fontId="6" fillId="34" borderId="41" xfId="0" applyFont="1" applyFill="1" applyBorder="1" applyAlignment="1" applyProtection="1">
      <alignment wrapText="1"/>
      <protection/>
    </xf>
    <xf numFmtId="0" fontId="0" fillId="34" borderId="42" xfId="0" applyFont="1" applyFill="1" applyBorder="1" applyAlignment="1" applyProtection="1">
      <alignment wrapText="1"/>
      <protection/>
    </xf>
    <xf numFmtId="0" fontId="0" fillId="34" borderId="44" xfId="0" applyFont="1" applyFill="1" applyBorder="1" applyAlignment="1" applyProtection="1">
      <alignment horizontal="center" wrapText="1"/>
      <protection/>
    </xf>
    <xf numFmtId="0" fontId="61" fillId="34" borderId="40" xfId="0" applyFont="1" applyFill="1" applyBorder="1" applyAlignment="1" applyProtection="1">
      <alignment wrapText="1"/>
      <protection/>
    </xf>
    <xf numFmtId="0" fontId="6" fillId="0" borderId="0" xfId="0" applyFont="1" applyAlignment="1" applyProtection="1">
      <alignment/>
      <protection/>
    </xf>
    <xf numFmtId="3" fontId="14" fillId="34" borderId="29" xfId="0" applyNumberFormat="1" applyFont="1" applyFill="1" applyBorder="1" applyAlignment="1" applyProtection="1">
      <alignment horizontal="center" vertical="top" wrapText="1"/>
      <protection/>
    </xf>
    <xf numFmtId="3" fontId="14" fillId="34" borderId="33" xfId="0" applyNumberFormat="1" applyFont="1" applyFill="1" applyBorder="1" applyAlignment="1" applyProtection="1">
      <alignment horizontal="center" vertical="top" wrapText="1"/>
      <protection/>
    </xf>
    <xf numFmtId="3" fontId="33" fillId="34" borderId="40" xfId="0" applyNumberFormat="1" applyFont="1" applyFill="1" applyBorder="1" applyAlignment="1" applyProtection="1">
      <alignment horizontal="center" wrapText="1"/>
      <protection/>
    </xf>
    <xf numFmtId="3" fontId="33" fillId="34" borderId="41" xfId="0" applyNumberFormat="1" applyFont="1" applyFill="1" applyBorder="1" applyAlignment="1" applyProtection="1">
      <alignment horizontal="center" wrapText="1"/>
      <protection/>
    </xf>
    <xf numFmtId="3" fontId="33" fillId="34" borderId="42" xfId="0" applyNumberFormat="1" applyFont="1" applyFill="1" applyBorder="1" applyAlignment="1" applyProtection="1">
      <alignment horizontal="center" wrapText="1"/>
      <protection/>
    </xf>
    <xf numFmtId="9" fontId="55" fillId="0" borderId="0" xfId="0" applyNumberFormat="1" applyFont="1" applyAlignment="1" applyProtection="1">
      <alignment horizontal="center"/>
      <protection/>
    </xf>
    <xf numFmtId="0" fontId="63" fillId="0" borderId="50" xfId="0" applyFont="1" applyBorder="1" applyAlignment="1" applyProtection="1">
      <alignment vertical="top"/>
      <protection/>
    </xf>
    <xf numFmtId="0" fontId="3" fillId="0" borderId="50" xfId="0" applyFont="1" applyBorder="1" applyAlignment="1" applyProtection="1">
      <alignment horizontal="left" vertical="top" wrapText="1"/>
      <protection/>
    </xf>
    <xf numFmtId="3" fontId="29" fillId="34" borderId="29" xfId="0" applyNumberFormat="1" applyFont="1" applyFill="1" applyBorder="1" applyAlignment="1" applyProtection="1">
      <alignment horizontal="center" vertical="top" wrapText="1"/>
      <protection/>
    </xf>
    <xf numFmtId="3" fontId="29" fillId="34" borderId="33" xfId="0" applyNumberFormat="1" applyFont="1" applyFill="1" applyBorder="1" applyAlignment="1" applyProtection="1">
      <alignment horizontal="center" vertical="top" wrapText="1"/>
      <protection/>
    </xf>
    <xf numFmtId="3" fontId="29" fillId="34" borderId="40" xfId="0" applyNumberFormat="1" applyFont="1" applyFill="1" applyBorder="1" applyAlignment="1" applyProtection="1">
      <alignment horizontal="center" wrapText="1"/>
      <protection/>
    </xf>
    <xf numFmtId="3" fontId="29" fillId="34" borderId="41" xfId="0" applyNumberFormat="1" applyFont="1" applyFill="1" applyBorder="1" applyAlignment="1" applyProtection="1">
      <alignment horizontal="center" wrapText="1"/>
      <protection/>
    </xf>
    <xf numFmtId="3" fontId="29" fillId="34" borderId="42"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6" fillId="0" borderId="0" xfId="0" applyFont="1" applyAlignment="1" applyProtection="1">
      <alignment/>
      <protection/>
    </xf>
    <xf numFmtId="0" fontId="4" fillId="0" borderId="0" xfId="0" applyFont="1" applyBorder="1" applyAlignment="1" applyProtection="1">
      <alignment vertical="top"/>
      <protection/>
    </xf>
    <xf numFmtId="0" fontId="24" fillId="0" borderId="0" xfId="0" applyFont="1" applyBorder="1" applyAlignment="1" applyProtection="1">
      <alignment vertical="top"/>
      <protection/>
    </xf>
    <xf numFmtId="0" fontId="24"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9" fillId="0" borderId="48" xfId="0" applyFont="1" applyBorder="1" applyAlignment="1" applyProtection="1">
      <alignment horizontal="center"/>
      <protection/>
    </xf>
    <xf numFmtId="0" fontId="0" fillId="0" borderId="21" xfId="0" applyFont="1" applyBorder="1" applyAlignment="1" applyProtection="1">
      <alignment/>
      <protection/>
    </xf>
    <xf numFmtId="0" fontId="0" fillId="0" borderId="57" xfId="0" applyFont="1" applyBorder="1" applyAlignment="1" applyProtection="1">
      <alignment/>
      <protection/>
    </xf>
    <xf numFmtId="0" fontId="0" fillId="0" borderId="67" xfId="0" applyBorder="1" applyAlignment="1" applyProtection="1">
      <alignment horizontal="left"/>
      <protection/>
    </xf>
    <xf numFmtId="0" fontId="8" fillId="0" borderId="68" xfId="0" applyFont="1" applyFill="1" applyBorder="1" applyAlignment="1" applyProtection="1">
      <alignment/>
      <protection/>
    </xf>
    <xf numFmtId="0" fontId="4" fillId="0" borderId="20" xfId="0" applyFont="1" applyBorder="1" applyAlignment="1" applyProtection="1">
      <alignment/>
      <protection/>
    </xf>
    <xf numFmtId="0" fontId="0" fillId="0" borderId="21" xfId="0" applyBorder="1" applyAlignment="1" applyProtection="1">
      <alignment horizontal="left" wrapText="1"/>
      <protection/>
    </xf>
    <xf numFmtId="0" fontId="0" fillId="0" borderId="60" xfId="0" applyBorder="1" applyAlignment="1" applyProtection="1">
      <alignment horizontal="left"/>
      <protection/>
    </xf>
    <xf numFmtId="0" fontId="0" fillId="0" borderId="60" xfId="0" applyBorder="1" applyAlignment="1" applyProtection="1">
      <alignment horizontal="left" wrapText="1"/>
      <protection/>
    </xf>
    <xf numFmtId="0" fontId="67" fillId="0" borderId="0" xfId="0" applyFont="1" applyAlignment="1" applyProtection="1">
      <alignment horizontal="center"/>
      <protection/>
    </xf>
    <xf numFmtId="0" fontId="0" fillId="0" borderId="68" xfId="0" applyBorder="1" applyAlignment="1" applyProtection="1">
      <alignment vertical="center" wrapText="1"/>
      <protection/>
    </xf>
    <xf numFmtId="14" fontId="0" fillId="34" borderId="21" xfId="0" applyNumberFormat="1" applyFont="1" applyFill="1" applyBorder="1" applyAlignment="1" applyProtection="1">
      <alignment horizontal="center" wrapText="1"/>
      <protection locked="0"/>
    </xf>
    <xf numFmtId="0" fontId="6" fillId="34" borderId="24" xfId="0" applyFont="1" applyFill="1" applyBorder="1" applyAlignment="1" applyProtection="1">
      <alignment/>
      <protection/>
    </xf>
    <xf numFmtId="0" fontId="4" fillId="0" borderId="0" xfId="0" applyFont="1" applyFill="1" applyAlignment="1" applyProtection="1">
      <alignment/>
      <protection/>
    </xf>
    <xf numFmtId="0" fontId="21" fillId="0" borderId="0" xfId="0" applyFont="1" applyFill="1" applyAlignment="1" applyProtection="1">
      <alignment horizontal="center"/>
      <protection/>
    </xf>
    <xf numFmtId="0" fontId="21"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1" fillId="0" borderId="0" xfId="0" applyFont="1" applyFill="1" applyAlignment="1" applyProtection="1">
      <alignment/>
      <protection/>
    </xf>
    <xf numFmtId="0" fontId="21" fillId="0" borderId="0" xfId="0" applyFont="1" applyFill="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21" fillId="0" borderId="0" xfId="0" applyFont="1" applyFill="1" applyAlignment="1" applyProtection="1">
      <alignment wrapText="1"/>
      <protection/>
    </xf>
    <xf numFmtId="0" fontId="4" fillId="0" borderId="0" xfId="0" applyFont="1" applyFill="1" applyAlignment="1" applyProtection="1">
      <alignment vertical="top" wrapText="1"/>
      <protection/>
    </xf>
    <xf numFmtId="0" fontId="21"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6" fillId="0" borderId="0" xfId="0" applyFont="1" applyFill="1" applyAlignment="1" applyProtection="1">
      <alignment horizontal="left" vertical="top"/>
      <protection/>
    </xf>
    <xf numFmtId="0" fontId="21" fillId="0" borderId="0" xfId="0" applyFont="1" applyFill="1" applyAlignment="1" applyProtection="1">
      <alignment horizontal="left" vertical="top"/>
      <protection/>
    </xf>
    <xf numFmtId="0" fontId="36" fillId="35" borderId="0" xfId="0" applyFont="1" applyFill="1" applyAlignment="1" applyProtection="1">
      <alignment/>
      <protection/>
    </xf>
    <xf numFmtId="0" fontId="36"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32"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21"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68" fillId="0" borderId="0" xfId="0" applyFont="1" applyFill="1" applyAlignment="1" applyProtection="1">
      <alignment/>
      <protection/>
    </xf>
    <xf numFmtId="0" fontId="4" fillId="0" borderId="0" xfId="0" applyFont="1" applyFill="1" applyAlignment="1" applyProtection="1">
      <alignment horizontal="left" indent="2"/>
      <protection/>
    </xf>
    <xf numFmtId="0" fontId="21" fillId="0" borderId="0" xfId="0" applyFont="1" applyFill="1" applyAlignment="1" applyProtection="1">
      <alignment horizontal="left" vertical="top" indent="2"/>
      <protection/>
    </xf>
    <xf numFmtId="0" fontId="21"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21" fillId="0" borderId="0" xfId="0" applyFont="1" applyFill="1" applyAlignment="1" applyProtection="1">
      <alignment horizontal="left" indent="2"/>
      <protection locked="0"/>
    </xf>
    <xf numFmtId="14" fontId="4" fillId="0" borderId="69" xfId="0" applyNumberFormat="1" applyFont="1" applyFill="1" applyBorder="1" applyAlignment="1" applyProtection="1">
      <alignment/>
      <protection locked="0"/>
    </xf>
    <xf numFmtId="0" fontId="4" fillId="0" borderId="70" xfId="0" applyFont="1" applyFill="1" applyBorder="1" applyAlignment="1" applyProtection="1">
      <alignment/>
      <protection/>
    </xf>
    <xf numFmtId="14" fontId="69" fillId="35" borderId="57" xfId="0" applyNumberFormat="1" applyFont="1" applyFill="1" applyBorder="1" applyAlignment="1" applyProtection="1">
      <alignment horizontal="center"/>
      <protection locked="0"/>
    </xf>
    <xf numFmtId="14" fontId="21" fillId="0" borderId="57" xfId="0" applyNumberFormat="1" applyFont="1" applyFill="1" applyBorder="1" applyAlignment="1" applyProtection="1">
      <alignment horizontal="left" wrapText="1"/>
      <protection/>
    </xf>
    <xf numFmtId="0" fontId="4" fillId="0" borderId="0" xfId="0" applyFont="1" applyFill="1" applyBorder="1" applyAlignment="1">
      <alignment horizontal="right" vertical="center" wrapText="1"/>
    </xf>
    <xf numFmtId="0" fontId="0" fillId="0" borderId="0" xfId="0" applyFill="1" applyBorder="1" applyAlignment="1">
      <alignment horizontal="left" vertical="center"/>
    </xf>
    <xf numFmtId="0" fontId="0" fillId="0" borderId="71" xfId="0" applyFill="1" applyBorder="1" applyAlignment="1">
      <alignment horizontal="left" vertical="center"/>
    </xf>
    <xf numFmtId="0" fontId="2" fillId="34" borderId="51" xfId="36" applyFont="1" applyFill="1" applyBorder="1" applyAlignment="1" applyProtection="1">
      <alignment horizontal="center" wrapText="1"/>
      <protection locked="0"/>
    </xf>
    <xf numFmtId="0" fontId="0" fillId="0" borderId="60" xfId="0" applyBorder="1" applyAlignment="1">
      <alignment/>
    </xf>
    <xf numFmtId="0" fontId="0" fillId="0" borderId="30" xfId="0" applyBorder="1" applyAlignment="1">
      <alignment/>
    </xf>
    <xf numFmtId="0" fontId="0" fillId="0" borderId="30" xfId="0" applyBorder="1" applyAlignment="1">
      <alignment horizontal="center"/>
    </xf>
    <xf numFmtId="0" fontId="0" fillId="38" borderId="0" xfId="0" applyFill="1" applyAlignment="1">
      <alignment/>
    </xf>
    <xf numFmtId="0" fontId="0" fillId="38" borderId="0" xfId="0" applyFont="1" applyFill="1" applyAlignment="1">
      <alignment/>
    </xf>
    <xf numFmtId="0" fontId="0" fillId="38" borderId="0" xfId="0" applyFill="1" applyAlignment="1">
      <alignment horizontal="left"/>
    </xf>
    <xf numFmtId="0" fontId="4" fillId="0" borderId="55" xfId="0" applyFont="1" applyBorder="1" applyAlignment="1">
      <alignment vertical="top" wrapText="1"/>
    </xf>
    <xf numFmtId="0" fontId="4" fillId="0" borderId="46" xfId="0" applyFont="1" applyBorder="1" applyAlignment="1">
      <alignment vertical="top" wrapText="1"/>
    </xf>
    <xf numFmtId="0" fontId="4" fillId="0" borderId="32" xfId="0" applyFont="1" applyBorder="1" applyAlignment="1">
      <alignment vertical="top" wrapText="1"/>
    </xf>
    <xf numFmtId="0" fontId="4" fillId="0" borderId="36" xfId="0" applyFont="1" applyBorder="1" applyAlignment="1">
      <alignment vertical="top" wrapText="1"/>
    </xf>
    <xf numFmtId="3" fontId="15" fillId="2" borderId="16" xfId="0" applyNumberFormat="1" applyFont="1" applyFill="1" applyBorder="1" applyAlignment="1" applyProtection="1">
      <alignment horizontal="center" wrapText="1"/>
      <protection/>
    </xf>
    <xf numFmtId="3" fontId="15" fillId="2" borderId="18" xfId="0" applyNumberFormat="1" applyFont="1" applyFill="1" applyBorder="1" applyAlignment="1" applyProtection="1">
      <alignment horizontal="center" wrapText="1"/>
      <protection/>
    </xf>
    <xf numFmtId="0" fontId="0" fillId="33" borderId="0" xfId="0" applyFont="1" applyFill="1" applyAlignment="1" applyProtection="1">
      <alignment/>
      <protection/>
    </xf>
    <xf numFmtId="168" fontId="0" fillId="33" borderId="50" xfId="48" applyNumberFormat="1" applyFont="1" applyFill="1" applyBorder="1" applyAlignment="1" applyProtection="1">
      <alignment/>
      <protection/>
    </xf>
    <xf numFmtId="167" fontId="0" fillId="33" borderId="50" xfId="0" applyNumberFormat="1" applyFill="1" applyBorder="1" applyAlignment="1" applyProtection="1">
      <alignment/>
      <protection/>
    </xf>
    <xf numFmtId="9" fontId="70" fillId="34" borderId="18" xfId="48" applyFont="1" applyFill="1" applyBorder="1" applyAlignment="1" applyProtection="1">
      <alignment horizontal="left"/>
      <protection/>
    </xf>
    <xf numFmtId="0" fontId="71" fillId="34" borderId="41" xfId="0" applyFont="1" applyFill="1" applyBorder="1" applyAlignment="1">
      <alignment wrapText="1"/>
    </xf>
    <xf numFmtId="164" fontId="71" fillId="34" borderId="51" xfId="34" applyNumberFormat="1" applyFont="1" applyFill="1" applyBorder="1" applyAlignment="1" applyProtection="1">
      <alignment horizontal="center" wrapText="1"/>
      <protection locked="0"/>
    </xf>
    <xf numFmtId="0" fontId="0" fillId="0" borderId="63" xfId="0" applyBorder="1" applyAlignment="1">
      <alignment/>
    </xf>
    <xf numFmtId="0" fontId="4" fillId="0" borderId="36" xfId="0" applyFont="1" applyBorder="1" applyAlignment="1">
      <alignment horizontal="left" vertical="top" wrapText="1"/>
    </xf>
    <xf numFmtId="0" fontId="4" fillId="0" borderId="46" xfId="0" applyFont="1" applyBorder="1" applyAlignment="1">
      <alignment horizontal="left" vertical="top"/>
    </xf>
    <xf numFmtId="0" fontId="4" fillId="0" borderId="0" xfId="0" applyFont="1" applyFill="1" applyBorder="1" applyAlignment="1">
      <alignment horizontal="left" vertical="center"/>
    </xf>
    <xf numFmtId="0" fontId="4" fillId="0" borderId="56" xfId="0" applyFont="1" applyBorder="1" applyAlignment="1">
      <alignment wrapText="1"/>
    </xf>
    <xf numFmtId="0" fontId="16" fillId="34" borderId="16" xfId="0" applyFont="1" applyFill="1" applyBorder="1" applyAlignment="1" applyProtection="1">
      <alignment wrapText="1"/>
      <protection/>
    </xf>
    <xf numFmtId="0" fontId="14" fillId="34" borderId="29" xfId="0" applyFont="1" applyFill="1" applyBorder="1" applyAlignment="1" applyProtection="1">
      <alignment vertical="top" wrapText="1"/>
      <protection/>
    </xf>
    <xf numFmtId="0" fontId="0" fillId="0" borderId="0" xfId="0" applyBorder="1" applyAlignment="1">
      <alignment wrapText="1"/>
    </xf>
    <xf numFmtId="16" fontId="29" fillId="34" borderId="42" xfId="0" applyNumberFormat="1" applyFont="1" applyFill="1" applyBorder="1" applyAlignment="1" applyProtection="1">
      <alignment vertical="top" wrapText="1"/>
      <protection/>
    </xf>
    <xf numFmtId="0" fontId="14" fillId="34" borderId="41" xfId="0" applyFont="1" applyFill="1" applyBorder="1" applyAlignment="1" applyProtection="1">
      <alignment vertical="top" wrapText="1"/>
      <protection/>
    </xf>
    <xf numFmtId="0" fontId="14" fillId="34" borderId="33" xfId="0" applyFont="1" applyFill="1" applyBorder="1" applyAlignment="1" applyProtection="1">
      <alignment vertical="top" wrapText="1"/>
      <protection/>
    </xf>
    <xf numFmtId="16" fontId="14" fillId="34" borderId="41" xfId="0" applyNumberFormat="1" applyFont="1" applyFill="1" applyBorder="1" applyAlignment="1" applyProtection="1">
      <alignment vertical="top" wrapText="1"/>
      <protection/>
    </xf>
    <xf numFmtId="0" fontId="17" fillId="34" borderId="16" xfId="0" applyFont="1" applyFill="1" applyBorder="1" applyAlignment="1" applyProtection="1">
      <alignment wrapText="1"/>
      <protection/>
    </xf>
    <xf numFmtId="0" fontId="12" fillId="2" borderId="37" xfId="0" applyFont="1" applyFill="1" applyBorder="1" applyAlignment="1" applyProtection="1">
      <alignment/>
      <protection/>
    </xf>
    <xf numFmtId="3" fontId="15" fillId="6" borderId="46" xfId="0" applyNumberFormat="1" applyFont="1" applyFill="1" applyBorder="1" applyAlignment="1" applyProtection="1">
      <alignment horizontal="center" vertical="center" wrapText="1"/>
      <protection locked="0"/>
    </xf>
    <xf numFmtId="0" fontId="14" fillId="34" borderId="72" xfId="0" applyFont="1" applyFill="1" applyBorder="1" applyAlignment="1" applyProtection="1">
      <alignment horizontal="center" vertical="top" wrapText="1"/>
      <protection/>
    </xf>
    <xf numFmtId="0" fontId="14" fillId="34" borderId="73" xfId="0" applyFont="1" applyFill="1" applyBorder="1" applyAlignment="1" applyProtection="1">
      <alignment horizontal="center" vertical="top" wrapText="1"/>
      <protection/>
    </xf>
    <xf numFmtId="0" fontId="13" fillId="34" borderId="17" xfId="0" applyFont="1" applyFill="1" applyBorder="1" applyAlignment="1" applyProtection="1">
      <alignment horizontal="center" vertical="center" wrapText="1"/>
      <protection/>
    </xf>
    <xf numFmtId="0" fontId="13" fillId="34" borderId="19" xfId="0" applyFont="1" applyFill="1" applyBorder="1" applyAlignment="1" applyProtection="1">
      <alignment horizontal="center" vertical="center" wrapText="1"/>
      <protection/>
    </xf>
    <xf numFmtId="0" fontId="12" fillId="34" borderId="16" xfId="0" applyFont="1" applyFill="1" applyBorder="1" applyAlignment="1" applyProtection="1">
      <alignment wrapText="1"/>
      <protection/>
    </xf>
    <xf numFmtId="0" fontId="17" fillId="34" borderId="0" xfId="0" applyFont="1" applyFill="1" applyBorder="1" applyAlignment="1" applyProtection="1">
      <alignment horizontal="left" wrapText="1"/>
      <protection/>
    </xf>
    <xf numFmtId="0" fontId="13" fillId="7" borderId="28" xfId="0" applyFont="1" applyFill="1" applyBorder="1" applyAlignment="1" applyProtection="1">
      <alignment horizontal="center" vertical="center" wrapText="1"/>
      <protection/>
    </xf>
    <xf numFmtId="0" fontId="13" fillId="6" borderId="28" xfId="0" applyFont="1" applyFill="1" applyBorder="1" applyAlignment="1" applyProtection="1">
      <alignment vertical="top" wrapText="1"/>
      <protection/>
    </xf>
    <xf numFmtId="3" fontId="15" fillId="6" borderId="28" xfId="0" applyNumberFormat="1" applyFont="1" applyFill="1" applyBorder="1" applyAlignment="1" applyProtection="1">
      <alignment horizontal="center" vertical="center" wrapText="1"/>
      <protection locked="0"/>
    </xf>
    <xf numFmtId="3" fontId="15" fillId="7" borderId="56" xfId="0" applyNumberFormat="1" applyFont="1" applyFill="1" applyBorder="1" applyAlignment="1" applyProtection="1">
      <alignment horizontal="center" vertical="center" wrapText="1"/>
      <protection locked="0"/>
    </xf>
    <xf numFmtId="0" fontId="3" fillId="2" borderId="38" xfId="0" applyFont="1" applyFill="1" applyBorder="1" applyAlignment="1">
      <alignment/>
    </xf>
    <xf numFmtId="0" fontId="7" fillId="34" borderId="0" xfId="0" applyFont="1" applyFill="1" applyBorder="1" applyAlignment="1">
      <alignment wrapText="1"/>
    </xf>
    <xf numFmtId="0" fontId="0" fillId="34" borderId="0" xfId="0" applyFont="1" applyFill="1" applyBorder="1" applyAlignment="1">
      <alignment wrapText="1"/>
    </xf>
    <xf numFmtId="0" fontId="6" fillId="0" borderId="0" xfId="0" applyFont="1" applyFill="1" applyBorder="1" applyAlignment="1">
      <alignment horizontal="justify" vertical="top" wrapText="1"/>
    </xf>
    <xf numFmtId="0" fontId="6" fillId="0" borderId="0" xfId="0" applyFont="1" applyFill="1" applyBorder="1" applyAlignment="1">
      <alignment vertical="top" wrapText="1"/>
    </xf>
    <xf numFmtId="0" fontId="4" fillId="34" borderId="0" xfId="0" applyFont="1" applyFill="1" applyBorder="1" applyAlignment="1">
      <alignment horizontal="center" wrapText="1"/>
    </xf>
    <xf numFmtId="0" fontId="0" fillId="34" borderId="0" xfId="0" applyFill="1" applyBorder="1" applyAlignment="1">
      <alignment horizontal="center" wrapText="1"/>
    </xf>
    <xf numFmtId="0" fontId="109" fillId="34" borderId="0" xfId="0" applyFont="1" applyFill="1" applyBorder="1" applyAlignment="1">
      <alignment wrapText="1"/>
    </xf>
    <xf numFmtId="0" fontId="0" fillId="34" borderId="0" xfId="0" applyFont="1" applyFill="1" applyBorder="1" applyAlignment="1" applyProtection="1">
      <alignment wrapText="1"/>
      <protection/>
    </xf>
    <xf numFmtId="0" fontId="0" fillId="34" borderId="0" xfId="0" applyFill="1" applyAlignment="1">
      <alignment wrapText="1"/>
    </xf>
    <xf numFmtId="0" fontId="15" fillId="34" borderId="47" xfId="0" applyFont="1" applyFill="1" applyBorder="1" applyAlignment="1" applyProtection="1">
      <alignment horizontal="center" vertical="center" wrapText="1"/>
      <protection/>
    </xf>
    <xf numFmtId="0" fontId="0" fillId="34" borderId="23" xfId="0" applyFill="1" applyBorder="1" applyAlignment="1" applyProtection="1">
      <alignment horizontal="center" vertical="center"/>
      <protection/>
    </xf>
    <xf numFmtId="0" fontId="16" fillId="34" borderId="16" xfId="0" applyFont="1" applyFill="1" applyBorder="1" applyAlignment="1" applyProtection="1">
      <alignment wrapText="1"/>
      <protection/>
    </xf>
    <xf numFmtId="0" fontId="16" fillId="34" borderId="18" xfId="0" applyFont="1" applyFill="1" applyBorder="1" applyAlignment="1" applyProtection="1">
      <alignment wrapText="1"/>
      <protection/>
    </xf>
    <xf numFmtId="0" fontId="14" fillId="34" borderId="29" xfId="0" applyFont="1" applyFill="1" applyBorder="1" applyAlignment="1" applyProtection="1">
      <alignment vertical="top" wrapText="1"/>
      <protection/>
    </xf>
    <xf numFmtId="0" fontId="14" fillId="34" borderId="30" xfId="0" applyFont="1" applyFill="1" applyBorder="1" applyAlignment="1" applyProtection="1">
      <alignment vertical="top" wrapText="1"/>
      <protection/>
    </xf>
    <xf numFmtId="0" fontId="19" fillId="34" borderId="0" xfId="0" applyFont="1" applyFill="1" applyBorder="1" applyAlignment="1" applyProtection="1">
      <alignment wrapText="1"/>
      <protection/>
    </xf>
    <xf numFmtId="0" fontId="0" fillId="0" borderId="0" xfId="0" applyBorder="1" applyAlignment="1">
      <alignment wrapText="1"/>
    </xf>
    <xf numFmtId="0" fontId="14" fillId="34" borderId="41" xfId="0" applyFont="1" applyFill="1" applyBorder="1" applyAlignment="1" applyProtection="1">
      <alignment vertical="top" wrapText="1"/>
      <protection/>
    </xf>
    <xf numFmtId="0" fontId="14" fillId="34" borderId="11" xfId="0" applyFont="1" applyFill="1" applyBorder="1" applyAlignment="1" applyProtection="1">
      <alignment vertical="top" wrapText="1"/>
      <protection/>
    </xf>
    <xf numFmtId="0" fontId="16" fillId="39" borderId="55" xfId="0" applyFont="1" applyFill="1" applyBorder="1" applyAlignment="1" applyProtection="1">
      <alignment/>
      <protection/>
    </xf>
    <xf numFmtId="0" fontId="0" fillId="39" borderId="56" xfId="0" applyFill="1" applyBorder="1" applyAlignment="1" applyProtection="1">
      <alignment/>
      <protection/>
    </xf>
    <xf numFmtId="0" fontId="0" fillId="39" borderId="46" xfId="0" applyFill="1" applyBorder="1" applyAlignment="1" applyProtection="1">
      <alignment/>
      <protection/>
    </xf>
    <xf numFmtId="0" fontId="110" fillId="34" borderId="0" xfId="0" applyFont="1" applyFill="1" applyAlignment="1" applyProtection="1">
      <alignment wrapText="1"/>
      <protection/>
    </xf>
    <xf numFmtId="0" fontId="0" fillId="34" borderId="24" xfId="0" applyFont="1" applyFill="1" applyBorder="1" applyAlignment="1" applyProtection="1">
      <alignment horizontal="left" vertical="top" wrapText="1"/>
      <protection locked="0"/>
    </xf>
    <xf numFmtId="0" fontId="0" fillId="34" borderId="25"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61"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71" xfId="0" applyFill="1" applyBorder="1" applyAlignment="1" applyProtection="1">
      <alignment horizontal="left" vertical="top" wrapText="1"/>
      <protection locked="0"/>
    </xf>
    <xf numFmtId="0" fontId="0" fillId="34" borderId="47" xfId="0" applyFill="1" applyBorder="1" applyAlignment="1" applyProtection="1">
      <alignment horizontal="left" vertical="top" wrapText="1"/>
      <protection locked="0"/>
    </xf>
    <xf numFmtId="0" fontId="0" fillId="34" borderId="23"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16" fontId="29" fillId="34" borderId="42" xfId="0" applyNumberFormat="1" applyFont="1" applyFill="1" applyBorder="1" applyAlignment="1" applyProtection="1">
      <alignment vertical="top" wrapText="1"/>
      <protection/>
    </xf>
    <xf numFmtId="0" fontId="29" fillId="34" borderId="13" xfId="0" applyFont="1" applyFill="1" applyBorder="1" applyAlignment="1" applyProtection="1">
      <alignment vertical="top" wrapText="1"/>
      <protection/>
    </xf>
    <xf numFmtId="0" fontId="14" fillId="34" borderId="33" xfId="0" applyFont="1" applyFill="1" applyBorder="1" applyAlignment="1" applyProtection="1">
      <alignment vertical="top" wrapText="1"/>
      <protection/>
    </xf>
    <xf numFmtId="0" fontId="14" fillId="34" borderId="12" xfId="0" applyFont="1" applyFill="1" applyBorder="1" applyAlignment="1" applyProtection="1">
      <alignment vertical="top" wrapText="1"/>
      <protection/>
    </xf>
    <xf numFmtId="16" fontId="14" fillId="34" borderId="41" xfId="0" applyNumberFormat="1" applyFont="1" applyFill="1" applyBorder="1" applyAlignment="1" applyProtection="1">
      <alignment vertical="top" wrapText="1"/>
      <protection/>
    </xf>
    <xf numFmtId="0" fontId="28" fillId="36" borderId="0" xfId="0" applyFont="1" applyFill="1" applyAlignment="1">
      <alignment wrapText="1"/>
    </xf>
    <xf numFmtId="0" fontId="21"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Fill="1" applyAlignment="1" applyProtection="1">
      <alignment wrapText="1"/>
      <protection/>
    </xf>
    <xf numFmtId="0" fontId="21"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21" fillId="0" borderId="0" xfId="0" applyFont="1" applyFill="1" applyAlignment="1" applyProtection="1">
      <alignment/>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justify" wrapText="1"/>
      <protection/>
    </xf>
    <xf numFmtId="0" fontId="21" fillId="0" borderId="0" xfId="0" applyFont="1" applyFill="1" applyAlignment="1" applyProtection="1">
      <alignment wrapText="1"/>
      <protection/>
    </xf>
    <xf numFmtId="0" fontId="0" fillId="0" borderId="0" xfId="0" applyFont="1" applyFill="1" applyAlignment="1" applyProtection="1">
      <alignment/>
      <protection/>
    </xf>
    <xf numFmtId="3" fontId="21" fillId="0" borderId="0" xfId="0" applyNumberFormat="1" applyFont="1" applyFill="1" applyAlignment="1" applyProtection="1">
      <alignment horizontal="left"/>
      <protection/>
    </xf>
    <xf numFmtId="0" fontId="21" fillId="0" borderId="0" xfId="0" applyFont="1" applyFill="1" applyAlignment="1" applyProtection="1">
      <alignment horizontal="left"/>
      <protection/>
    </xf>
    <xf numFmtId="0" fontId="0" fillId="0" borderId="0" xfId="0" applyAlignment="1" applyProtection="1">
      <alignment/>
      <protection/>
    </xf>
    <xf numFmtId="0" fontId="56" fillId="0" borderId="0" xfId="0" applyFont="1" applyFill="1" applyAlignment="1" applyProtection="1">
      <alignment horizontal="left" vertical="top" wrapText="1"/>
      <protection/>
    </xf>
    <xf numFmtId="0" fontId="0" fillId="0" borderId="0" xfId="0" applyAlignment="1" applyProtection="1">
      <alignment wrapText="1"/>
      <protection/>
    </xf>
    <xf numFmtId="0" fontId="56"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21" fillId="0" borderId="0" xfId="0" applyFont="1" applyFill="1" applyAlignment="1" applyProtection="1">
      <alignment vertical="top" wrapText="1"/>
      <protection/>
    </xf>
    <xf numFmtId="0" fontId="0" fillId="0" borderId="0" xfId="0" applyFont="1" applyFill="1" applyAlignment="1" applyProtection="1">
      <alignment wrapText="1"/>
      <protection/>
    </xf>
    <xf numFmtId="0" fontId="21" fillId="0" borderId="0" xfId="0" applyFont="1" applyFill="1" applyAlignment="1" applyProtection="1">
      <alignment horizontal="left"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165" fontId="32" fillId="0" borderId="0" xfId="0" applyNumberFormat="1" applyFont="1" applyFill="1" applyAlignment="1" applyProtection="1">
      <alignment horizontal="right"/>
      <protection/>
    </xf>
    <xf numFmtId="0" fontId="0" fillId="0" borderId="0" xfId="0" applyFill="1" applyAlignment="1" applyProtection="1">
      <alignment/>
      <protection/>
    </xf>
    <xf numFmtId="0" fontId="0" fillId="0" borderId="0" xfId="0" applyFont="1" applyFill="1" applyAlignment="1" applyProtection="1">
      <alignment horizontal="justify" vertical="top" wrapText="1"/>
      <protection/>
    </xf>
    <xf numFmtId="0" fontId="111" fillId="34" borderId="0" xfId="0" applyFont="1" applyFill="1" applyAlignment="1" applyProtection="1">
      <alignment vertical="top" wrapText="1"/>
      <protection/>
    </xf>
    <xf numFmtId="0" fontId="109" fillId="0" borderId="0" xfId="0" applyFont="1" applyAlignment="1">
      <alignment vertical="top" wrapText="1"/>
    </xf>
    <xf numFmtId="0" fontId="109" fillId="0" borderId="23" xfId="0" applyFont="1" applyBorder="1" applyAlignment="1">
      <alignment vertical="top" wrapText="1"/>
    </xf>
    <xf numFmtId="0" fontId="17" fillId="34" borderId="16" xfId="0" applyFont="1" applyFill="1" applyBorder="1" applyAlignment="1" applyProtection="1">
      <alignment wrapText="1"/>
      <protection/>
    </xf>
    <xf numFmtId="0" fontId="17" fillId="34" borderId="18" xfId="0" applyFont="1" applyFill="1" applyBorder="1" applyAlignment="1" applyProtection="1">
      <alignment wrapText="1"/>
      <protection/>
    </xf>
    <xf numFmtId="0" fontId="0" fillId="34" borderId="61" xfId="0" applyFont="1" applyFill="1" applyBorder="1" applyAlignment="1" applyProtection="1">
      <alignment horizontal="left" vertical="top" wrapText="1"/>
      <protection locked="0"/>
    </xf>
    <xf numFmtId="0" fontId="6" fillId="34" borderId="37" xfId="0" applyFont="1" applyFill="1" applyBorder="1" applyAlignment="1" applyProtection="1">
      <alignment horizontal="left" wrapText="1"/>
      <protection/>
    </xf>
    <xf numFmtId="0" fontId="0" fillId="0" borderId="38" xfId="0" applyBorder="1" applyAlignment="1">
      <alignment horizontal="left" wrapText="1"/>
    </xf>
    <xf numFmtId="0" fontId="0" fillId="0" borderId="39" xfId="0" applyBorder="1" applyAlignment="1">
      <alignment horizontal="left" wrapText="1"/>
    </xf>
    <xf numFmtId="0" fontId="0" fillId="0" borderId="61" xfId="0" applyBorder="1" applyAlignment="1">
      <alignment wrapText="1"/>
    </xf>
    <xf numFmtId="0" fontId="0" fillId="0" borderId="71" xfId="0" applyBorder="1" applyAlignment="1">
      <alignment wrapText="1"/>
    </xf>
    <xf numFmtId="0" fontId="0" fillId="0" borderId="23" xfId="0" applyBorder="1" applyAlignment="1">
      <alignment vertical="center"/>
    </xf>
    <xf numFmtId="0" fontId="0" fillId="0" borderId="15" xfId="0" applyBorder="1" applyAlignment="1">
      <alignment/>
    </xf>
    <xf numFmtId="0" fontId="4" fillId="0" borderId="54" xfId="0" applyFont="1" applyBorder="1" applyAlignment="1">
      <alignment vertical="top" wrapText="1"/>
    </xf>
    <xf numFmtId="0" fontId="0" fillId="0" borderId="53" xfId="0" applyBorder="1" applyAlignment="1">
      <alignment/>
    </xf>
    <xf numFmtId="0" fontId="0" fillId="0" borderId="44" xfId="0" applyBorder="1" applyAlignment="1">
      <alignment/>
    </xf>
    <xf numFmtId="0" fontId="4" fillId="0" borderId="52" xfId="0" applyFont="1" applyFill="1" applyBorder="1" applyAlignment="1">
      <alignment vertical="top" wrapText="1"/>
    </xf>
    <xf numFmtId="0" fontId="0" fillId="0" borderId="50" xfId="0" applyFill="1" applyBorder="1" applyAlignment="1">
      <alignment/>
    </xf>
    <xf numFmtId="0" fontId="0" fillId="0" borderId="51" xfId="0" applyFill="1" applyBorder="1" applyAlignment="1">
      <alignment/>
    </xf>
    <xf numFmtId="0" fontId="4" fillId="0" borderId="50" xfId="0" applyFont="1" applyBorder="1" applyAlignment="1">
      <alignment vertical="top" wrapText="1"/>
    </xf>
    <xf numFmtId="0" fontId="0" fillId="0" borderId="50" xfId="0" applyBorder="1" applyAlignment="1">
      <alignment/>
    </xf>
    <xf numFmtId="0" fontId="0" fillId="0" borderId="51" xfId="0" applyBorder="1" applyAlignment="1">
      <alignment/>
    </xf>
    <xf numFmtId="0" fontId="4" fillId="0" borderId="52" xfId="0" applyFont="1" applyBorder="1" applyAlignment="1">
      <alignment vertical="top" wrapText="1"/>
    </xf>
    <xf numFmtId="0" fontId="24"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24" xfId="0" applyFont="1" applyBorder="1" applyAlignment="1">
      <alignment vertical="top" wrapText="1"/>
    </xf>
    <xf numFmtId="0" fontId="0" fillId="0" borderId="25" xfId="0" applyBorder="1" applyAlignment="1">
      <alignment/>
    </xf>
    <xf numFmtId="0" fontId="0" fillId="0" borderId="14" xfId="0" applyBorder="1" applyAlignment="1">
      <alignment/>
    </xf>
    <xf numFmtId="0" fontId="4" fillId="0" borderId="47" xfId="0" applyFont="1" applyBorder="1" applyAlignment="1">
      <alignment vertical="top" wrapText="1"/>
    </xf>
    <xf numFmtId="0" fontId="0" fillId="0" borderId="23" xfId="0" applyBorder="1" applyAlignment="1">
      <alignment/>
    </xf>
    <xf numFmtId="0" fontId="4" fillId="0" borderId="55" xfId="0" applyFont="1" applyBorder="1" applyAlignment="1">
      <alignment vertical="top" wrapText="1"/>
    </xf>
    <xf numFmtId="0" fontId="4" fillId="0" borderId="46" xfId="0" applyFont="1" applyBorder="1" applyAlignment="1">
      <alignment vertical="top" wrapText="1"/>
    </xf>
    <xf numFmtId="0" fontId="4" fillId="0" borderId="32" xfId="0" applyFont="1" applyBorder="1" applyAlignment="1">
      <alignment vertical="top" wrapText="1"/>
    </xf>
    <xf numFmtId="0" fontId="4" fillId="0" borderId="61" xfId="0" applyFont="1" applyBorder="1" applyAlignment="1">
      <alignment vertical="top" wrapText="1"/>
    </xf>
    <xf numFmtId="0" fontId="4" fillId="0" borderId="0" xfId="0" applyFont="1" applyBorder="1" applyAlignment="1">
      <alignment vertical="top" wrapText="1"/>
    </xf>
    <xf numFmtId="0" fontId="4" fillId="0" borderId="71" xfId="0" applyFont="1" applyBorder="1" applyAlignment="1">
      <alignment vertical="top" wrapText="1"/>
    </xf>
    <xf numFmtId="0" fontId="4" fillId="0" borderId="56" xfId="0" applyFont="1" applyBorder="1" applyAlignment="1">
      <alignment vertical="top" wrapText="1"/>
    </xf>
    <xf numFmtId="0" fontId="4" fillId="0" borderId="47" xfId="0" applyFont="1" applyBorder="1" applyAlignment="1">
      <alignment vertical="center" wrapText="1"/>
    </xf>
    <xf numFmtId="0" fontId="4" fillId="0" borderId="25" xfId="0" applyFont="1" applyBorder="1" applyAlignment="1">
      <alignment vertical="top" wrapText="1"/>
    </xf>
    <xf numFmtId="0" fontId="4" fillId="0" borderId="49" xfId="0" applyFont="1" applyBorder="1" applyAlignment="1">
      <alignment vertical="top" wrapText="1"/>
    </xf>
    <xf numFmtId="0" fontId="0" fillId="0" borderId="48" xfId="0" applyBorder="1" applyAlignment="1">
      <alignment/>
    </xf>
    <xf numFmtId="0" fontId="0" fillId="0" borderId="43" xfId="0" applyBorder="1" applyAlignment="1">
      <alignment/>
    </xf>
    <xf numFmtId="0" fontId="4" fillId="0" borderId="36" xfId="0" applyFont="1" applyBorder="1" applyAlignment="1">
      <alignment vertical="top" wrapText="1"/>
    </xf>
    <xf numFmtId="0" fontId="25"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6" fillId="0" borderId="12" xfId="0" applyFont="1" applyBorder="1" applyAlignment="1" applyProtection="1">
      <alignment vertical="center"/>
      <protection/>
    </xf>
    <xf numFmtId="0" fontId="0" fillId="0" borderId="60" xfId="0" applyBorder="1" applyAlignment="1" applyProtection="1">
      <alignment/>
      <protection/>
    </xf>
    <xf numFmtId="0" fontId="0" fillId="0" borderId="63" xfId="0" applyBorder="1" applyAlignment="1" applyProtection="1">
      <alignment/>
      <protection/>
    </xf>
    <xf numFmtId="14" fontId="6" fillId="0" borderId="57" xfId="0" applyNumberFormat="1" applyFont="1" applyBorder="1" applyAlignment="1" applyProtection="1">
      <alignment vertical="center"/>
      <protection/>
    </xf>
    <xf numFmtId="0" fontId="6" fillId="0" borderId="57" xfId="0" applyFont="1" applyBorder="1" applyAlignment="1" applyProtection="1">
      <alignment vertical="center"/>
      <protection/>
    </xf>
    <xf numFmtId="0" fontId="22" fillId="0" borderId="62" xfId="0" applyFont="1" applyBorder="1" applyAlignment="1" applyProtection="1">
      <alignment vertical="top" wrapText="1"/>
      <protection/>
    </xf>
    <xf numFmtId="0" fontId="0" fillId="0" borderId="60" xfId="0" applyBorder="1" applyAlignment="1" applyProtection="1">
      <alignment/>
      <protection/>
    </xf>
    <xf numFmtId="0" fontId="0" fillId="0" borderId="64" xfId="0" applyBorder="1" applyAlignment="1" applyProtection="1">
      <alignment/>
      <protection/>
    </xf>
    <xf numFmtId="0" fontId="22" fillId="0" borderId="60" xfId="0" applyFont="1" applyBorder="1" applyAlignment="1" applyProtection="1">
      <alignment vertical="top"/>
      <protection/>
    </xf>
    <xf numFmtId="0" fontId="0" fillId="0" borderId="60" xfId="0" applyBorder="1" applyAlignment="1" applyProtection="1">
      <alignment vertical="top"/>
      <protection/>
    </xf>
    <xf numFmtId="0" fontId="0" fillId="0" borderId="64" xfId="0" applyBorder="1" applyAlignment="1" applyProtection="1">
      <alignment vertical="top"/>
      <protection/>
    </xf>
    <xf numFmtId="0" fontId="22" fillId="0" borderId="47" xfId="0" applyFont="1" applyBorder="1" applyAlignment="1" applyProtection="1">
      <alignment vertical="top" wrapText="1"/>
      <protection/>
    </xf>
    <xf numFmtId="0" fontId="0" fillId="0" borderId="23" xfId="0" applyBorder="1" applyAlignment="1" applyProtection="1">
      <alignment/>
      <protection/>
    </xf>
    <xf numFmtId="0" fontId="0" fillId="0" borderId="74" xfId="0" applyBorder="1" applyAlignment="1" applyProtection="1">
      <alignment/>
      <protection/>
    </xf>
    <xf numFmtId="0" fontId="0" fillId="0" borderId="74" xfId="0" applyFont="1" applyBorder="1" applyAlignment="1" applyProtection="1">
      <alignment vertical="top" wrapText="1"/>
      <protection/>
    </xf>
    <xf numFmtId="0" fontId="0" fillId="0" borderId="75" xfId="0" applyBorder="1" applyAlignment="1" applyProtection="1">
      <alignment vertical="top"/>
      <protection/>
    </xf>
    <xf numFmtId="0" fontId="22" fillId="0" borderId="13" xfId="0" applyFont="1" applyBorder="1" applyAlignment="1" applyProtection="1">
      <alignment vertical="top" wrapText="1"/>
      <protection/>
    </xf>
    <xf numFmtId="0" fontId="0" fillId="0" borderId="76" xfId="0" applyBorder="1" applyAlignment="1" applyProtection="1">
      <alignment vertical="top" wrapText="1"/>
      <protection/>
    </xf>
    <xf numFmtId="0" fontId="0" fillId="0" borderId="77" xfId="0" applyBorder="1" applyAlignment="1" applyProtection="1">
      <alignment vertical="top" wrapText="1"/>
      <protection/>
    </xf>
    <xf numFmtId="3" fontId="6" fillId="0" borderId="21" xfId="0" applyNumberFormat="1"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52" xfId="0" applyFont="1" applyBorder="1" applyAlignment="1" applyProtection="1">
      <alignment horizontal="center"/>
      <protection/>
    </xf>
    <xf numFmtId="0" fontId="8" fillId="0" borderId="57" xfId="0" applyFont="1" applyBorder="1" applyAlignment="1" applyProtection="1">
      <alignment horizontal="right"/>
      <protection/>
    </xf>
    <xf numFmtId="0" fontId="0" fillId="0" borderId="57" xfId="0" applyBorder="1" applyAlignment="1" applyProtection="1">
      <alignment horizontal="right"/>
      <protection/>
    </xf>
    <xf numFmtId="0" fontId="4" fillId="0" borderId="50" xfId="0" applyFont="1" applyBorder="1" applyAlignment="1" applyProtection="1">
      <alignment vertical="top"/>
      <protection/>
    </xf>
    <xf numFmtId="0" fontId="0" fillId="0" borderId="50" xfId="0" applyBorder="1" applyAlignment="1" applyProtection="1">
      <alignment/>
      <protection/>
    </xf>
    <xf numFmtId="0" fontId="0" fillId="0" borderId="25" xfId="0" applyFont="1" applyBorder="1" applyAlignment="1" applyProtection="1">
      <alignment horizontal="left" vertical="top" wrapText="1"/>
      <protection/>
    </xf>
    <xf numFmtId="0" fontId="0" fillId="0" borderId="25"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38" xfId="0" applyBorder="1" applyAlignment="1" applyProtection="1">
      <alignment horizontal="center"/>
      <protection/>
    </xf>
    <xf numFmtId="0" fontId="0" fillId="0" borderId="45" xfId="0" applyBorder="1" applyAlignment="1" applyProtection="1">
      <alignment horizontal="center"/>
      <protection/>
    </xf>
    <xf numFmtId="0" fontId="4" fillId="0" borderId="11" xfId="0" applyFont="1" applyBorder="1" applyAlignment="1" applyProtection="1">
      <alignment vertical="top"/>
      <protection/>
    </xf>
    <xf numFmtId="0" fontId="0" fillId="0" borderId="52" xfId="0" applyBorder="1" applyAlignment="1" applyProtection="1">
      <alignment/>
      <protection/>
    </xf>
    <xf numFmtId="0" fontId="0" fillId="0" borderId="57" xfId="0" applyFont="1" applyBorder="1" applyAlignment="1" applyProtection="1">
      <alignment horizontal="left" vertical="top" wrapText="1"/>
      <protection/>
    </xf>
    <xf numFmtId="0" fontId="0" fillId="0" borderId="57" xfId="0" applyBorder="1" applyAlignment="1" applyProtection="1">
      <alignment horizontal="left" vertical="top" wrapText="1"/>
      <protection/>
    </xf>
    <xf numFmtId="0" fontId="0" fillId="0" borderId="68" xfId="0" applyBorder="1" applyAlignment="1" applyProtection="1">
      <alignment wrapText="1"/>
      <protection/>
    </xf>
    <xf numFmtId="0" fontId="4" fillId="0" borderId="24" xfId="0" applyFont="1" applyBorder="1" applyAlignment="1" applyProtection="1">
      <alignment vertical="top" wrapText="1"/>
      <protection/>
    </xf>
    <xf numFmtId="0" fontId="0" fillId="0" borderId="25" xfId="0" applyFont="1" applyBorder="1" applyAlignment="1" applyProtection="1">
      <alignment vertical="top" wrapText="1"/>
      <protection/>
    </xf>
    <xf numFmtId="0" fontId="0" fillId="0" borderId="25" xfId="0" applyBorder="1" applyAlignment="1">
      <alignment wrapText="1"/>
    </xf>
    <xf numFmtId="0" fontId="0" fillId="0" borderId="0" xfId="0" applyFont="1" applyBorder="1" applyAlignment="1" applyProtection="1">
      <alignment vertical="top" wrapText="1"/>
      <protection/>
    </xf>
    <xf numFmtId="0" fontId="0" fillId="0" borderId="71" xfId="0" applyBorder="1" applyAlignment="1" applyProtection="1">
      <alignment vertical="top" wrapText="1"/>
      <protection/>
    </xf>
    <xf numFmtId="0" fontId="6" fillId="0" borderId="24" xfId="0" applyFont="1" applyBorder="1" applyAlignment="1" applyProtection="1">
      <alignment vertical="center"/>
      <protection/>
    </xf>
    <xf numFmtId="0" fontId="0" fillId="0" borderId="25" xfId="0" applyBorder="1" applyAlignment="1">
      <alignment/>
    </xf>
    <xf numFmtId="0" fontId="0" fillId="0" borderId="14" xfId="0" applyBorder="1" applyAlignment="1">
      <alignment/>
    </xf>
    <xf numFmtId="0" fontId="4" fillId="0" borderId="37" xfId="0" applyFont="1" applyBorder="1" applyAlignment="1">
      <alignment vertical="top"/>
    </xf>
    <xf numFmtId="0" fontId="0" fillId="0" borderId="45" xfId="0" applyBorder="1" applyAlignment="1">
      <alignment/>
    </xf>
    <xf numFmtId="0" fontId="0" fillId="0" borderId="38" xfId="0" applyBorder="1" applyAlignment="1">
      <alignment/>
    </xf>
    <xf numFmtId="0" fontId="25" fillId="0" borderId="23" xfId="0" applyFont="1" applyBorder="1" applyAlignment="1" applyProtection="1">
      <alignment horizontal="center" vertical="top" wrapText="1"/>
      <protection/>
    </xf>
    <xf numFmtId="3" fontId="0" fillId="0" borderId="38" xfId="0" applyNumberFormat="1" applyBorder="1" applyAlignment="1" applyProtection="1">
      <alignment/>
      <protection/>
    </xf>
    <xf numFmtId="0" fontId="0" fillId="0" borderId="25" xfId="0" applyFont="1" applyBorder="1" applyAlignment="1" applyProtection="1">
      <alignment horizontal="left" vertical="top" wrapText="1"/>
      <protection/>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76" xfId="0" applyBorder="1" applyAlignment="1">
      <alignment vertical="top" wrapText="1"/>
    </xf>
    <xf numFmtId="0" fontId="0" fillId="0" borderId="77" xfId="0" applyBorder="1" applyAlignment="1">
      <alignment vertical="top" wrapText="1"/>
    </xf>
    <xf numFmtId="0" fontId="25" fillId="0" borderId="61" xfId="0" applyFont="1" applyBorder="1" applyAlignment="1" applyProtection="1">
      <alignment vertical="top" wrapText="1"/>
      <protection/>
    </xf>
    <xf numFmtId="0" fontId="25" fillId="0" borderId="71" xfId="0" applyFont="1" applyBorder="1" applyAlignment="1" applyProtection="1">
      <alignment vertical="top" wrapText="1"/>
      <protection/>
    </xf>
    <xf numFmtId="0" fontId="22" fillId="0" borderId="61"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71" xfId="0" applyBorder="1" applyAlignment="1">
      <alignment horizontal="left" vertical="top" wrapText="1"/>
    </xf>
    <xf numFmtId="0" fontId="0" fillId="0" borderId="23" xfId="0" applyBorder="1" applyAlignment="1" applyProtection="1">
      <alignment vertical="top" wrapText="1"/>
      <protection/>
    </xf>
    <xf numFmtId="0" fontId="0" fillId="0" borderId="15" xfId="0" applyBorder="1" applyAlignment="1" applyProtection="1">
      <alignment vertical="top" wrapText="1"/>
      <protection/>
    </xf>
    <xf numFmtId="0" fontId="22" fillId="0" borderId="25" xfId="0" applyFont="1" applyBorder="1" applyAlignment="1" applyProtection="1">
      <alignment vertical="top" wrapText="1"/>
      <protection/>
    </xf>
    <xf numFmtId="0" fontId="22" fillId="0" borderId="14" xfId="0" applyFont="1" applyBorder="1" applyAlignment="1" applyProtection="1">
      <alignment vertical="top" wrapText="1"/>
      <protection/>
    </xf>
    <xf numFmtId="0" fontId="25" fillId="0" borderId="47" xfId="0" applyFont="1" applyBorder="1" applyAlignment="1" applyProtection="1">
      <alignment vertical="top" wrapText="1"/>
      <protection/>
    </xf>
    <xf numFmtId="0" fontId="25" fillId="0" borderId="23" xfId="0" applyFont="1" applyBorder="1" applyAlignment="1" applyProtection="1">
      <alignment vertical="top" wrapText="1"/>
      <protection/>
    </xf>
    <xf numFmtId="0" fontId="25" fillId="0" borderId="15" xfId="0" applyFont="1" applyBorder="1" applyAlignment="1" applyProtection="1">
      <alignment vertical="top" wrapText="1"/>
      <protection/>
    </xf>
    <xf numFmtId="0" fontId="22" fillId="0" borderId="78" xfId="0" applyFont="1" applyBorder="1" applyAlignment="1" applyProtection="1">
      <alignment vertical="top" wrapText="1"/>
      <protection/>
    </xf>
    <xf numFmtId="0" fontId="0" fillId="0" borderId="54" xfId="0" applyBorder="1" applyAlignment="1">
      <alignment vertical="top" wrapText="1"/>
    </xf>
    <xf numFmtId="0" fontId="22" fillId="0" borderId="24" xfId="0" applyFont="1" applyBorder="1" applyAlignment="1" applyProtection="1">
      <alignment vertical="top" wrapText="1"/>
      <protection/>
    </xf>
    <xf numFmtId="0" fontId="6" fillId="0" borderId="38" xfId="0" applyFont="1" applyBorder="1" applyAlignment="1" applyProtection="1">
      <alignment vertical="center"/>
      <protection/>
    </xf>
    <xf numFmtId="0" fontId="0" fillId="0" borderId="38" xfId="0" applyBorder="1" applyAlignment="1">
      <alignment vertical="center"/>
    </xf>
    <xf numFmtId="0" fontId="0" fillId="0" borderId="45" xfId="0" applyBorder="1" applyAlignment="1">
      <alignment vertical="center"/>
    </xf>
    <xf numFmtId="0" fontId="22" fillId="0" borderId="24" xfId="0" applyFont="1" applyBorder="1" applyAlignment="1" applyProtection="1">
      <alignment horizontal="center" vertical="top" wrapText="1"/>
      <protection/>
    </xf>
    <xf numFmtId="0" fontId="22" fillId="0" borderId="25" xfId="0" applyFont="1" applyBorder="1" applyAlignment="1" applyProtection="1">
      <alignment horizontal="center" vertical="top" wrapText="1"/>
      <protection/>
    </xf>
    <xf numFmtId="0" fontId="0" fillId="0" borderId="25"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57" xfId="0" applyBorder="1" applyAlignment="1" applyProtection="1">
      <alignment horizontal="center" vertical="top" wrapText="1"/>
      <protection/>
    </xf>
    <xf numFmtId="0" fontId="0" fillId="0" borderId="68" xfId="0" applyBorder="1" applyAlignment="1" applyProtection="1">
      <alignment horizontal="center" vertical="top" wrapText="1"/>
      <protection/>
    </xf>
    <xf numFmtId="14" fontId="6" fillId="0" borderId="23" xfId="0" applyNumberFormat="1" applyFont="1" applyBorder="1" applyAlignment="1">
      <alignment vertical="center"/>
    </xf>
    <xf numFmtId="0" fontId="6" fillId="0" borderId="23" xfId="0" applyFont="1" applyBorder="1" applyAlignment="1">
      <alignment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2"/>
      </font>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9525</xdr:rowOff>
    </xdr:from>
    <xdr:ext cx="5334000" cy="9172575"/>
    <xdr:sp>
      <xdr:nvSpPr>
        <xdr:cNvPr id="1" name="AutoShape 13"/>
        <xdr:cNvSpPr>
          <a:spLocks noChangeAspect="1"/>
        </xdr:cNvSpPr>
      </xdr:nvSpPr>
      <xdr:spPr>
        <a:xfrm>
          <a:off x="800100" y="600075"/>
          <a:ext cx="5334000" cy="917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6</xdr:row>
      <xdr:rowOff>133350</xdr:rowOff>
    </xdr:from>
    <xdr:to>
      <xdr:col>1</xdr:col>
      <xdr:colOff>857250</xdr:colOff>
      <xdr:row>11</xdr:row>
      <xdr:rowOff>95250</xdr:rowOff>
    </xdr:to>
    <xdr:sp>
      <xdr:nvSpPr>
        <xdr:cNvPr id="1" name="Šipka nahoru 1"/>
        <xdr:cNvSpPr>
          <a:spLocks/>
        </xdr:cNvSpPr>
      </xdr:nvSpPr>
      <xdr:spPr>
        <a:xfrm>
          <a:off x="647700" y="1266825"/>
          <a:ext cx="466725" cy="771525"/>
        </a:xfrm>
        <a:prstGeom prst="upArrow">
          <a:avLst>
            <a:gd name="adj" fmla="val -1993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24</xdr:row>
      <xdr:rowOff>114300</xdr:rowOff>
    </xdr:from>
    <xdr:to>
      <xdr:col>25</xdr:col>
      <xdr:colOff>247650</xdr:colOff>
      <xdr:row>29</xdr:row>
      <xdr:rowOff>161925</xdr:rowOff>
    </xdr:to>
    <xdr:sp>
      <xdr:nvSpPr>
        <xdr:cNvPr id="1" name="Šipka doleva 1"/>
        <xdr:cNvSpPr>
          <a:spLocks/>
        </xdr:cNvSpPr>
      </xdr:nvSpPr>
      <xdr:spPr>
        <a:xfrm>
          <a:off x="9667875" y="5067300"/>
          <a:ext cx="3133725" cy="1095375"/>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247650</xdr:rowOff>
    </xdr:from>
    <xdr:to>
      <xdr:col>21</xdr:col>
      <xdr:colOff>180975</xdr:colOff>
      <xdr:row>36</xdr:row>
      <xdr:rowOff>152400</xdr:rowOff>
    </xdr:to>
    <xdr:sp>
      <xdr:nvSpPr>
        <xdr:cNvPr id="1" name="Šipka doleva 1"/>
        <xdr:cNvSpPr>
          <a:spLocks/>
        </xdr:cNvSpPr>
      </xdr:nvSpPr>
      <xdr:spPr>
        <a:xfrm>
          <a:off x="7124700" y="8029575"/>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D20"/>
  <sheetViews>
    <sheetView tabSelected="1" view="pageBreakPreview" zoomScaleSheetLayoutView="100" zoomScalePageLayoutView="0" workbookViewId="0" topLeftCell="A1">
      <selection activeCell="C6" sqref="C6"/>
    </sheetView>
  </sheetViews>
  <sheetFormatPr defaultColWidth="9.140625" defaultRowHeight="12.75"/>
  <cols>
    <col min="1" max="1" width="9.140625" style="228" customWidth="1"/>
    <col min="2" max="2" width="2.8515625" style="228" customWidth="1"/>
    <col min="3" max="3" width="83.00390625" style="228" customWidth="1"/>
    <col min="4" max="4" width="3.8515625" style="228" customWidth="1"/>
    <col min="5" max="16384" width="9.140625" style="228" customWidth="1"/>
  </cols>
  <sheetData>
    <row r="2" spans="2:4" ht="12.75">
      <c r="B2" s="229"/>
      <c r="C2" s="229"/>
      <c r="D2" s="229"/>
    </row>
    <row r="3" spans="2:4" ht="21">
      <c r="B3" s="229"/>
      <c r="C3" s="231" t="s">
        <v>1192</v>
      </c>
      <c r="D3" s="229"/>
    </row>
    <row r="4" spans="2:4" ht="15.75">
      <c r="B4" s="229"/>
      <c r="C4" s="232"/>
      <c r="D4" s="229"/>
    </row>
    <row r="5" spans="2:4" ht="16.5" customHeight="1">
      <c r="B5" s="229"/>
      <c r="C5" s="233" t="s">
        <v>1</v>
      </c>
      <c r="D5" s="229"/>
    </row>
    <row r="6" spans="2:4" ht="27.75" customHeight="1">
      <c r="B6" s="229"/>
      <c r="C6" s="233" t="s">
        <v>2</v>
      </c>
      <c r="D6" s="229"/>
    </row>
    <row r="7" spans="2:4" ht="15.75">
      <c r="B7" s="229"/>
      <c r="C7" s="233" t="s">
        <v>3</v>
      </c>
      <c r="D7" s="229"/>
    </row>
    <row r="8" spans="2:4" ht="15.75">
      <c r="B8" s="229"/>
      <c r="C8" s="233" t="s">
        <v>1193</v>
      </c>
      <c r="D8" s="229"/>
    </row>
    <row r="9" spans="2:4" ht="15.75">
      <c r="B9" s="229"/>
      <c r="C9" s="233" t="s">
        <v>1194</v>
      </c>
      <c r="D9" s="229"/>
    </row>
    <row r="10" spans="2:4" ht="15.75">
      <c r="B10" s="229"/>
      <c r="C10" s="233" t="s">
        <v>1195</v>
      </c>
      <c r="D10" s="229"/>
    </row>
    <row r="11" spans="2:4" ht="15.75">
      <c r="B11" s="229"/>
      <c r="C11" s="233"/>
      <c r="D11" s="229"/>
    </row>
    <row r="12" spans="2:4" ht="15.75">
      <c r="B12" s="229"/>
      <c r="C12" s="233" t="s">
        <v>1196</v>
      </c>
      <c r="D12" s="229"/>
    </row>
    <row r="13" spans="2:4" ht="12.75">
      <c r="B13" s="229"/>
      <c r="C13" s="234" t="s">
        <v>1197</v>
      </c>
      <c r="D13" s="229"/>
    </row>
    <row r="14" spans="2:4" ht="106.5" customHeight="1">
      <c r="B14" s="229"/>
      <c r="C14" s="235" t="s">
        <v>43</v>
      </c>
      <c r="D14" s="229"/>
    </row>
    <row r="15" spans="2:4" ht="79.5" customHeight="1">
      <c r="B15" s="229"/>
      <c r="C15" s="235" t="s">
        <v>1198</v>
      </c>
      <c r="D15" s="229"/>
    </row>
    <row r="16" spans="2:4" ht="72" customHeight="1">
      <c r="B16" s="229"/>
      <c r="C16" s="235" t="s">
        <v>1199</v>
      </c>
      <c r="D16" s="229"/>
    </row>
    <row r="17" spans="2:4" ht="28.5" customHeight="1">
      <c r="B17" s="229"/>
      <c r="C17" s="235" t="s">
        <v>1200</v>
      </c>
      <c r="D17" s="229"/>
    </row>
    <row r="18" spans="2:4" ht="44.25" customHeight="1">
      <c r="B18" s="229"/>
      <c r="C18" s="235" t="s">
        <v>1201</v>
      </c>
      <c r="D18" s="229"/>
    </row>
    <row r="19" spans="2:4" ht="43.5" customHeight="1">
      <c r="B19" s="229"/>
      <c r="C19" s="235" t="s">
        <v>12</v>
      </c>
      <c r="D19" s="229"/>
    </row>
    <row r="20" ht="31.5">
      <c r="C20" s="239" t="s">
        <v>5</v>
      </c>
    </row>
    <row r="21" ht="12.75"/>
    <row r="22" ht="12.75"/>
    <row r="23" ht="12.75"/>
    <row r="24" ht="12.75"/>
    <row r="25" ht="12.75"/>
    <row r="26" ht="12.75"/>
    <row r="27" ht="12.75"/>
    <row r="28" ht="12.75"/>
    <row r="29" ht="12.75"/>
    <row r="30" ht="12.75"/>
    <row r="31" ht="12.75"/>
  </sheetData>
  <sheetProtection password="C782" sheet="1"/>
  <hyperlinks>
    <hyperlink ref="C13" r:id="rId1" display="mailto:iguman@kr-kralovehradecky.cz"/>
  </hyperlinks>
  <printOptions/>
  <pageMargins left="0.7874015748031497" right="0.7874015748031497" top="0.984251968503937" bottom="0.984251968503937" header="0.5118110236220472" footer="0.5118110236220472"/>
  <pageSetup fitToHeight="1" fitToWidth="1"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4" customWidth="1"/>
    <col min="2" max="2" width="8.140625" style="4" customWidth="1"/>
    <col min="3" max="3" width="6.28125" style="4" customWidth="1"/>
    <col min="4" max="4" width="8.421875" style="4" customWidth="1"/>
    <col min="5" max="7" width="4.8515625" style="4" customWidth="1"/>
    <col min="8" max="8" width="5.28125" style="4" customWidth="1"/>
    <col min="9" max="9" width="5.140625" style="4" customWidth="1"/>
    <col min="10" max="10" width="6.421875" style="4" customWidth="1"/>
    <col min="11" max="12" width="5.140625" style="4" customWidth="1"/>
    <col min="13" max="13" width="10.140625" style="4" customWidth="1"/>
    <col min="14" max="14" width="5.28125" style="4" customWidth="1"/>
    <col min="15" max="15" width="13.140625" style="4" customWidth="1"/>
    <col min="16" max="16" width="4.8515625" style="4" customWidth="1"/>
    <col min="17" max="16384" width="9.140625" style="4" customWidth="1"/>
  </cols>
  <sheetData>
    <row r="2" spans="3:17" ht="21.75" customHeight="1">
      <c r="C2" s="99" t="s">
        <v>173</v>
      </c>
      <c r="F2" s="5"/>
      <c r="G2" s="5"/>
      <c r="H2" s="5"/>
      <c r="I2" s="5"/>
      <c r="J2" s="5"/>
      <c r="K2" s="3"/>
      <c r="L2" s="3"/>
      <c r="M2" s="3"/>
      <c r="N2" s="3"/>
      <c r="O2" s="3"/>
      <c r="P2" s="3"/>
      <c r="Q2" s="157">
        <f>Žádost!D2</f>
        <v>0</v>
      </c>
    </row>
    <row r="3" spans="3:17" ht="21.75" customHeight="1">
      <c r="C3" s="98" t="s">
        <v>251</v>
      </c>
      <c r="F3" s="5"/>
      <c r="G3" s="5"/>
      <c r="H3" s="5"/>
      <c r="I3" s="5"/>
      <c r="J3" s="5"/>
      <c r="K3" s="3"/>
      <c r="L3" s="3"/>
      <c r="M3" s="3"/>
      <c r="N3" s="3"/>
      <c r="O3" s="3"/>
      <c r="P3" s="3"/>
      <c r="Q3" s="3"/>
    </row>
    <row r="4" spans="3:17" ht="21.75" customHeight="1" thickBot="1">
      <c r="C4" s="99"/>
      <c r="F4" s="5"/>
      <c r="G4" s="5"/>
      <c r="H4" s="5"/>
      <c r="I4" s="5"/>
      <c r="J4" s="5"/>
      <c r="K4" s="3"/>
      <c r="L4" s="3"/>
      <c r="M4" s="3"/>
      <c r="N4" s="3"/>
      <c r="O4" s="3"/>
      <c r="P4" s="3"/>
      <c r="Q4" s="3"/>
    </row>
    <row r="5" spans="6:17" ht="16.5" thickBot="1">
      <c r="F5" s="14"/>
      <c r="G5" s="5"/>
      <c r="H5" s="5"/>
      <c r="I5" s="5"/>
      <c r="J5" s="5"/>
      <c r="K5" s="595" t="s">
        <v>248</v>
      </c>
      <c r="L5" s="596"/>
      <c r="M5" s="88" t="s">
        <v>249</v>
      </c>
      <c r="N5" s="595" t="s">
        <v>250</v>
      </c>
      <c r="O5" s="597"/>
      <c r="P5" s="596"/>
      <c r="Q5" s="3"/>
    </row>
    <row r="6" spans="6:17" ht="19.5" thickBot="1">
      <c r="F6" s="14"/>
      <c r="G6" s="5"/>
      <c r="H6" s="5"/>
      <c r="I6" s="5"/>
      <c r="J6" s="5"/>
      <c r="K6" s="94"/>
      <c r="L6" s="93"/>
      <c r="M6" s="91"/>
      <c r="N6" s="95"/>
      <c r="O6" s="96"/>
      <c r="P6" s="97"/>
      <c r="Q6" s="15"/>
    </row>
    <row r="7" spans="3:17" ht="17.25" customHeight="1" thickBot="1">
      <c r="C7" s="92"/>
      <c r="D7" s="89" t="s">
        <v>253</v>
      </c>
      <c r="F7" s="16"/>
      <c r="G7" s="16"/>
      <c r="H7" s="16"/>
      <c r="I7" s="5"/>
      <c r="J7" s="5"/>
      <c r="K7" s="3"/>
      <c r="L7" s="15"/>
      <c r="M7" s="15"/>
      <c r="N7" s="15"/>
      <c r="O7" s="15"/>
      <c r="P7" s="87"/>
      <c r="Q7" s="15"/>
    </row>
    <row r="8" spans="3:17" ht="17.25" customHeight="1" thickBot="1">
      <c r="C8" s="90"/>
      <c r="D8" s="10" t="s">
        <v>254</v>
      </c>
      <c r="F8" s="16"/>
      <c r="G8" s="16"/>
      <c r="H8" s="16"/>
      <c r="I8" s="5"/>
      <c r="J8" s="5"/>
      <c r="K8" s="3"/>
      <c r="L8" s="15"/>
      <c r="M8" s="15"/>
      <c r="N8" s="15"/>
      <c r="O8" s="15"/>
      <c r="P8" s="87"/>
      <c r="Q8" s="15"/>
    </row>
    <row r="9" spans="3:17" ht="17.25" customHeight="1" thickBot="1">
      <c r="C9" s="148" t="s">
        <v>265</v>
      </c>
      <c r="D9" s="10" t="s">
        <v>266</v>
      </c>
      <c r="F9" s="5"/>
      <c r="G9" s="5"/>
      <c r="H9" s="5"/>
      <c r="I9" s="5"/>
      <c r="J9" s="5"/>
      <c r="K9" s="3"/>
      <c r="L9" s="15"/>
      <c r="M9" s="15"/>
      <c r="N9" s="15"/>
      <c r="O9" s="15"/>
      <c r="P9" s="15"/>
      <c r="Q9" s="15"/>
    </row>
    <row r="10" spans="2:17" ht="18.75">
      <c r="B10" s="98" t="s">
        <v>252</v>
      </c>
      <c r="F10" s="14"/>
      <c r="G10" s="5"/>
      <c r="H10" s="5"/>
      <c r="I10" s="5"/>
      <c r="J10" s="5"/>
      <c r="K10" s="3"/>
      <c r="L10" s="15"/>
      <c r="M10" s="86"/>
      <c r="N10" s="86"/>
      <c r="O10" s="15"/>
      <c r="P10" s="15"/>
      <c r="Q10" s="15"/>
    </row>
    <row r="11" spans="4:17" ht="15.75">
      <c r="D11" s="10" t="s">
        <v>255</v>
      </c>
      <c r="F11" s="16"/>
      <c r="G11" s="16"/>
      <c r="H11" s="5"/>
      <c r="I11" s="5"/>
      <c r="J11" s="5"/>
      <c r="K11" s="3"/>
      <c r="L11" s="15"/>
      <c r="M11" s="15"/>
      <c r="N11" s="15"/>
      <c r="O11" s="15"/>
      <c r="P11" s="15"/>
      <c r="Q11" s="15"/>
    </row>
    <row r="12" spans="6:17" ht="12.75">
      <c r="F12" s="16"/>
      <c r="G12" s="16"/>
      <c r="H12" s="5"/>
      <c r="I12" s="5"/>
      <c r="J12" s="5"/>
      <c r="K12" s="3"/>
      <c r="L12" s="15"/>
      <c r="M12" s="15"/>
      <c r="N12" s="15"/>
      <c r="O12" s="15"/>
      <c r="P12" s="15"/>
      <c r="Q12" s="15"/>
    </row>
    <row r="13" spans="6:17" ht="12.75">
      <c r="F13" s="5"/>
      <c r="G13" s="5"/>
      <c r="H13" s="5"/>
      <c r="L13" s="5"/>
      <c r="M13" s="5"/>
      <c r="N13" s="5"/>
      <c r="O13" s="5"/>
      <c r="P13" s="5"/>
      <c r="Q13" s="5"/>
    </row>
    <row r="14" spans="2:12" ht="13.5" thickBot="1">
      <c r="B14" s="5"/>
      <c r="C14" s="5"/>
      <c r="D14" s="5"/>
      <c r="E14" s="5"/>
      <c r="F14" s="5"/>
      <c r="G14" s="5"/>
      <c r="H14" s="5"/>
      <c r="I14" s="5"/>
      <c r="J14" s="5"/>
      <c r="K14" s="5"/>
      <c r="L14" s="5"/>
    </row>
    <row r="15" spans="2:16" ht="18.75" customHeight="1" thickBot="1">
      <c r="B15" s="598"/>
      <c r="C15" s="598"/>
      <c r="D15" s="598"/>
      <c r="E15" s="598"/>
      <c r="F15" s="598"/>
      <c r="G15" s="598"/>
      <c r="H15" s="598"/>
      <c r="I15" s="598"/>
      <c r="J15" s="598"/>
      <c r="K15" s="598"/>
      <c r="L15" s="85"/>
      <c r="M15" s="17" t="s">
        <v>174</v>
      </c>
      <c r="N15" s="18"/>
      <c r="O15" s="19" t="s">
        <v>175</v>
      </c>
      <c r="P15" s="20"/>
    </row>
    <row r="16" spans="2:16" ht="18.75" customHeight="1" thickBot="1">
      <c r="B16" s="17" t="s">
        <v>176</v>
      </c>
      <c r="C16" s="18" t="s">
        <v>177</v>
      </c>
      <c r="D16" s="18" t="s">
        <v>178</v>
      </c>
      <c r="E16" s="18" t="s">
        <v>179</v>
      </c>
      <c r="F16" s="18" t="s">
        <v>180</v>
      </c>
      <c r="G16" s="18" t="s">
        <v>172</v>
      </c>
      <c r="H16" s="18" t="s">
        <v>145</v>
      </c>
      <c r="I16" s="18" t="s">
        <v>146</v>
      </c>
      <c r="J16" s="18" t="s">
        <v>147</v>
      </c>
      <c r="K16" s="18" t="s">
        <v>181</v>
      </c>
      <c r="L16" s="20" t="s">
        <v>247</v>
      </c>
      <c r="M16" s="17" t="s">
        <v>182</v>
      </c>
      <c r="N16" s="18" t="s">
        <v>183</v>
      </c>
      <c r="O16" s="19" t="s">
        <v>184</v>
      </c>
      <c r="P16" s="20" t="s">
        <v>183</v>
      </c>
    </row>
    <row r="17" spans="2:18" ht="18.75" customHeight="1">
      <c r="B17" s="124"/>
      <c r="C17" s="125"/>
      <c r="D17" s="175" t="s">
        <v>238</v>
      </c>
      <c r="E17" s="172" t="e">
        <f>IF(J17=5321,VLOOKUP(G29,'Pracovní 3'!$L$3:$M$462,2,FALSE),0)</f>
        <v>#N/A</v>
      </c>
      <c r="F17" s="132"/>
      <c r="G17" s="132">
        <v>28</v>
      </c>
      <c r="H17" s="132" t="e">
        <f>VLOOKUP(Žádost!$C11,Žádost!$C$495:$E$530,2,FALSE)</f>
        <v>#N/A</v>
      </c>
      <c r="I17" s="132" t="e">
        <f>VLOOKUP(Žádost!$C11,Žádost!$C$495:$E$530,3,FALSE)</f>
        <v>#N/A</v>
      </c>
      <c r="J17" s="132" t="e">
        <f>VLOOKUP(Žádost!C12,Žádost!$C$533:$F$549,4,FALSE)</f>
        <v>#N/A</v>
      </c>
      <c r="K17" s="126"/>
      <c r="L17" s="127"/>
      <c r="M17" s="128"/>
      <c r="N17" s="125"/>
      <c r="O17" s="21">
        <f>'Smlouva '!F65</f>
        <v>0</v>
      </c>
      <c r="P17" s="129"/>
      <c r="R17" s="180"/>
    </row>
    <row r="18" spans="2:16" ht="18.75" customHeight="1">
      <c r="B18" s="130"/>
      <c r="C18" s="131"/>
      <c r="E18" s="132"/>
      <c r="F18" s="132"/>
      <c r="G18" s="132"/>
      <c r="H18" s="132"/>
      <c r="I18" s="132"/>
      <c r="J18" s="132"/>
      <c r="K18" s="133"/>
      <c r="L18" s="134"/>
      <c r="M18" s="135"/>
      <c r="N18" s="131"/>
      <c r="O18" s="136"/>
      <c r="P18" s="137"/>
    </row>
    <row r="19" spans="2:16" ht="18.75" customHeight="1">
      <c r="B19" s="130"/>
      <c r="C19" s="131"/>
      <c r="D19" s="132"/>
      <c r="E19" s="132"/>
      <c r="F19" s="132"/>
      <c r="G19" s="132"/>
      <c r="H19" s="132"/>
      <c r="I19" s="132"/>
      <c r="J19" s="132"/>
      <c r="K19" s="133"/>
      <c r="L19" s="134"/>
      <c r="M19" s="135"/>
      <c r="N19" s="131"/>
      <c r="O19" s="136"/>
      <c r="P19" s="137"/>
    </row>
    <row r="20" spans="2:16" ht="18.75" customHeight="1">
      <c r="B20" s="130"/>
      <c r="C20" s="131"/>
      <c r="D20" s="132"/>
      <c r="E20" s="132"/>
      <c r="F20" s="132"/>
      <c r="G20" s="132"/>
      <c r="H20" s="132"/>
      <c r="I20" s="132"/>
      <c r="J20" s="132"/>
      <c r="K20" s="133"/>
      <c r="L20" s="134"/>
      <c r="M20" s="135"/>
      <c r="N20" s="131"/>
      <c r="O20" s="136"/>
      <c r="P20" s="137"/>
    </row>
    <row r="21" spans="2:16" ht="18.75" customHeight="1">
      <c r="B21" s="130"/>
      <c r="C21" s="131"/>
      <c r="D21" s="132"/>
      <c r="E21" s="132"/>
      <c r="F21" s="132"/>
      <c r="G21" s="132"/>
      <c r="H21" s="132"/>
      <c r="I21" s="132"/>
      <c r="J21" s="132"/>
      <c r="K21" s="133"/>
      <c r="L21" s="134"/>
      <c r="M21" s="135"/>
      <c r="N21" s="131"/>
      <c r="O21" s="136"/>
      <c r="P21" s="137"/>
    </row>
    <row r="22" spans="2:16" ht="18.75" customHeight="1">
      <c r="B22" s="130"/>
      <c r="C22" s="131"/>
      <c r="D22" s="132"/>
      <c r="E22" s="132"/>
      <c r="F22" s="132"/>
      <c r="G22" s="132"/>
      <c r="H22" s="132"/>
      <c r="I22" s="132"/>
      <c r="J22" s="132"/>
      <c r="K22" s="133"/>
      <c r="L22" s="134"/>
      <c r="M22" s="135"/>
      <c r="N22" s="131"/>
      <c r="O22" s="136"/>
      <c r="P22" s="137"/>
    </row>
    <row r="23" spans="2:16" ht="18.75" customHeight="1">
      <c r="B23" s="130"/>
      <c r="C23" s="131"/>
      <c r="D23" s="132"/>
      <c r="E23" s="132"/>
      <c r="F23" s="132"/>
      <c r="G23" s="132"/>
      <c r="H23" s="132"/>
      <c r="I23" s="132"/>
      <c r="J23" s="132"/>
      <c r="K23" s="133"/>
      <c r="L23" s="134"/>
      <c r="M23" s="135"/>
      <c r="N23" s="131"/>
      <c r="O23" s="136"/>
      <c r="P23" s="137"/>
    </row>
    <row r="24" spans="2:16" ht="18.75" customHeight="1">
      <c r="B24" s="130"/>
      <c r="C24" s="131"/>
      <c r="D24" s="132"/>
      <c r="E24" s="132"/>
      <c r="F24" s="132"/>
      <c r="G24" s="132"/>
      <c r="H24" s="132"/>
      <c r="I24" s="132"/>
      <c r="J24" s="132"/>
      <c r="K24" s="133"/>
      <c r="L24" s="134"/>
      <c r="M24" s="135"/>
      <c r="N24" s="131"/>
      <c r="O24" s="136"/>
      <c r="P24" s="137"/>
    </row>
    <row r="25" spans="2:16" ht="18.75" customHeight="1">
      <c r="B25" s="130"/>
      <c r="C25" s="131"/>
      <c r="D25" s="132"/>
      <c r="E25" s="132"/>
      <c r="F25" s="132"/>
      <c r="G25" s="132"/>
      <c r="H25" s="132"/>
      <c r="I25" s="132"/>
      <c r="J25" s="132"/>
      <c r="K25" s="133"/>
      <c r="L25" s="134"/>
      <c r="M25" s="135"/>
      <c r="N25" s="131"/>
      <c r="O25" s="136"/>
      <c r="P25" s="137"/>
    </row>
    <row r="26" spans="2:16" ht="18.75" customHeight="1">
      <c r="B26" s="130"/>
      <c r="C26" s="131"/>
      <c r="D26" s="132"/>
      <c r="E26" s="132"/>
      <c r="F26" s="132"/>
      <c r="G26" s="132"/>
      <c r="H26" s="132"/>
      <c r="I26" s="132"/>
      <c r="J26" s="132"/>
      <c r="K26" s="133"/>
      <c r="L26" s="134"/>
      <c r="M26" s="135"/>
      <c r="N26" s="131"/>
      <c r="O26" s="136"/>
      <c r="P26" s="137"/>
    </row>
    <row r="27" spans="2:16" ht="18.75" customHeight="1" thickBot="1">
      <c r="B27" s="138"/>
      <c r="C27" s="139"/>
      <c r="D27" s="140"/>
      <c r="E27" s="140"/>
      <c r="F27" s="140"/>
      <c r="G27" s="140"/>
      <c r="H27" s="140"/>
      <c r="I27" s="140"/>
      <c r="J27" s="140"/>
      <c r="K27" s="141"/>
      <c r="L27" s="142"/>
      <c r="M27" s="143"/>
      <c r="N27" s="139"/>
      <c r="O27" s="144"/>
      <c r="P27" s="145"/>
    </row>
    <row r="28" spans="2:16" ht="27.75" customHeight="1">
      <c r="B28" s="587" t="s">
        <v>244</v>
      </c>
      <c r="C28" s="588"/>
      <c r="D28" s="588"/>
      <c r="E28" s="589"/>
      <c r="F28" s="589"/>
      <c r="G28" s="600">
        <f>IF(Žádost!D2="POO",Žádost!C13,Žádost!C7)</f>
        <v>0</v>
      </c>
      <c r="H28" s="601"/>
      <c r="I28" s="601"/>
      <c r="J28" s="601"/>
      <c r="K28" s="601"/>
      <c r="L28" s="601"/>
      <c r="M28" s="601"/>
      <c r="N28" s="601"/>
      <c r="O28" s="601"/>
      <c r="P28" s="602"/>
    </row>
    <row r="29" spans="2:16" ht="20.25" customHeight="1">
      <c r="B29" s="163"/>
      <c r="C29" s="163"/>
      <c r="D29" s="163"/>
      <c r="E29" s="163"/>
      <c r="F29" s="164" t="s">
        <v>280</v>
      </c>
      <c r="G29" s="171">
        <f>IF(Žádost!D2="POO",Žádost!C14,Žádost!C10)</f>
        <v>0</v>
      </c>
      <c r="H29" s="5"/>
      <c r="I29" s="5"/>
      <c r="J29" s="5"/>
      <c r="K29" s="5"/>
      <c r="L29" s="5"/>
      <c r="M29" s="5"/>
      <c r="N29" s="5"/>
      <c r="O29" s="5"/>
      <c r="P29" s="5"/>
    </row>
    <row r="30" spans="2:16" ht="27.75" customHeight="1">
      <c r="B30" s="163"/>
      <c r="C30" s="163"/>
      <c r="D30" s="163"/>
      <c r="E30" s="163"/>
      <c r="F30" s="170" t="s">
        <v>264</v>
      </c>
      <c r="G30" s="608">
        <f>Žádost!C8</f>
        <v>0</v>
      </c>
      <c r="H30" s="609"/>
      <c r="I30" s="609"/>
      <c r="J30" s="609"/>
      <c r="K30" s="609"/>
      <c r="L30" s="609"/>
      <c r="M30" s="609"/>
      <c r="N30" s="609"/>
      <c r="O30" s="609"/>
      <c r="P30" s="610"/>
    </row>
    <row r="31" spans="2:16" ht="20.25" customHeight="1" thickBot="1">
      <c r="B31" s="166" t="s">
        <v>1178</v>
      </c>
      <c r="C31" s="165"/>
      <c r="D31" s="165">
        <f>IF(Žádost!D2="POO",Žádost!C34,Žádost!C32)</f>
        <v>0</v>
      </c>
      <c r="E31" s="165"/>
      <c r="F31" s="165"/>
      <c r="G31" s="158"/>
      <c r="H31" s="159"/>
      <c r="I31" s="159"/>
      <c r="J31" s="169" t="s">
        <v>1179</v>
      </c>
      <c r="K31" s="159"/>
      <c r="L31" s="159"/>
      <c r="M31" s="167" t="str">
        <f>'Smlouva '!G6</f>
        <v>KK 14-</v>
      </c>
      <c r="N31" s="167"/>
      <c r="O31" s="167"/>
      <c r="P31" s="160"/>
    </row>
    <row r="32" spans="2:16" s="3" customFormat="1" ht="18" customHeight="1" thickBot="1">
      <c r="B32" s="100" t="s">
        <v>256</v>
      </c>
      <c r="C32" s="599">
        <f>SUM(O17:O27)</f>
        <v>0</v>
      </c>
      <c r="D32" s="597"/>
      <c r="E32" s="104"/>
      <c r="F32" s="105"/>
      <c r="G32" s="100" t="s">
        <v>257</v>
      </c>
      <c r="H32" s="101"/>
      <c r="I32" s="101"/>
      <c r="J32" s="109" t="s">
        <v>1180</v>
      </c>
      <c r="K32" s="101"/>
      <c r="L32" s="101"/>
      <c r="M32" s="101"/>
      <c r="N32" s="101"/>
      <c r="O32" s="102"/>
      <c r="P32" s="103"/>
    </row>
    <row r="33" spans="2:16" ht="15.75" customHeight="1" thickBot="1">
      <c r="B33" s="108" t="s">
        <v>258</v>
      </c>
      <c r="C33" s="101"/>
      <c r="D33" s="101"/>
      <c r="E33" s="102"/>
      <c r="F33" s="102"/>
      <c r="G33" s="101"/>
      <c r="H33" s="101"/>
      <c r="I33" s="101"/>
      <c r="J33" s="101"/>
      <c r="K33" s="101"/>
      <c r="L33" s="101"/>
      <c r="M33" s="109"/>
      <c r="N33" s="101"/>
      <c r="O33" s="101"/>
      <c r="P33" s="110"/>
    </row>
    <row r="34" spans="2:16" ht="26.25" customHeight="1" thickBot="1">
      <c r="B34" s="111" t="s">
        <v>259</v>
      </c>
      <c r="C34" s="112"/>
      <c r="D34" s="112"/>
      <c r="E34" s="104"/>
      <c r="F34" s="112"/>
      <c r="G34" s="113"/>
      <c r="H34" s="114"/>
      <c r="I34" s="112"/>
      <c r="J34" s="112"/>
      <c r="K34" s="112"/>
      <c r="L34" s="112"/>
      <c r="M34" s="621"/>
      <c r="N34" s="622"/>
      <c r="O34" s="622"/>
      <c r="P34" s="623"/>
    </row>
    <row r="35" spans="2:18" ht="29.25" customHeight="1" thickBot="1">
      <c r="B35" s="116" t="s">
        <v>262</v>
      </c>
      <c r="C35" s="117"/>
      <c r="D35" s="117"/>
      <c r="E35" s="147" t="s">
        <v>265</v>
      </c>
      <c r="F35" s="120"/>
      <c r="G35" s="123" t="s">
        <v>260</v>
      </c>
      <c r="H35" s="115"/>
      <c r="I35" s="112"/>
      <c r="J35" s="112"/>
      <c r="K35" s="112"/>
      <c r="L35" s="146" t="s">
        <v>265</v>
      </c>
      <c r="M35" s="592" t="s">
        <v>278</v>
      </c>
      <c r="N35" s="593"/>
      <c r="O35" s="593"/>
      <c r="P35" s="594"/>
      <c r="R35" s="161"/>
    </row>
    <row r="36" spans="2:16" ht="29.25" customHeight="1" thickBot="1">
      <c r="B36" s="118"/>
      <c r="C36" s="119"/>
      <c r="D36" s="119"/>
      <c r="E36" s="122"/>
      <c r="F36" s="121"/>
      <c r="G36" s="106" t="s">
        <v>261</v>
      </c>
      <c r="H36" s="82"/>
      <c r="I36" s="81"/>
      <c r="J36" s="81"/>
      <c r="K36" s="81"/>
      <c r="L36" s="81"/>
      <c r="M36" s="107"/>
      <c r="N36" s="631">
        <v>40939</v>
      </c>
      <c r="O36" s="632"/>
      <c r="P36" s="84"/>
    </row>
    <row r="37" spans="2:16" ht="15.75" customHeight="1">
      <c r="B37" s="620" t="s">
        <v>1181</v>
      </c>
      <c r="C37" s="613"/>
      <c r="D37" s="613"/>
      <c r="E37" s="614"/>
      <c r="F37" s="613" t="s">
        <v>263</v>
      </c>
      <c r="G37" s="613"/>
      <c r="H37" s="613"/>
      <c r="I37" s="613"/>
      <c r="J37" s="614"/>
      <c r="K37" s="624" t="s">
        <v>185</v>
      </c>
      <c r="L37" s="625"/>
      <c r="M37" s="626"/>
      <c r="N37" s="626"/>
      <c r="O37" s="626"/>
      <c r="P37" s="627"/>
    </row>
    <row r="38" spans="2:16" ht="14.25" customHeight="1">
      <c r="B38" s="607" t="s">
        <v>1203</v>
      </c>
      <c r="C38" s="550"/>
      <c r="D38" s="550"/>
      <c r="E38" s="591"/>
      <c r="F38" s="590" t="s">
        <v>212</v>
      </c>
      <c r="G38" s="550"/>
      <c r="H38" s="550"/>
      <c r="I38" s="550"/>
      <c r="J38" s="591"/>
      <c r="K38" s="628"/>
      <c r="L38" s="629"/>
      <c r="M38" s="629"/>
      <c r="N38" s="629"/>
      <c r="O38" s="629"/>
      <c r="P38" s="630"/>
    </row>
    <row r="39" spans="2:16" ht="12.75" customHeight="1" hidden="1">
      <c r="B39" s="605"/>
      <c r="C39" s="549"/>
      <c r="D39" s="549"/>
      <c r="E39" s="606"/>
      <c r="F39" s="550"/>
      <c r="G39" s="550"/>
      <c r="H39" s="550"/>
      <c r="I39" s="550"/>
      <c r="J39" s="591"/>
      <c r="K39" s="22"/>
      <c r="L39" s="23"/>
      <c r="M39" s="23"/>
      <c r="N39" s="23"/>
      <c r="O39" s="23"/>
      <c r="P39" s="24"/>
    </row>
    <row r="40" spans="2:16" ht="31.5" customHeight="1" thickBot="1">
      <c r="B40" s="615"/>
      <c r="C40" s="616"/>
      <c r="D40" s="616"/>
      <c r="E40" s="617"/>
      <c r="F40" s="611"/>
      <c r="G40" s="611"/>
      <c r="H40" s="611"/>
      <c r="I40" s="611"/>
      <c r="J40" s="612"/>
      <c r="K40" s="618" t="s">
        <v>186</v>
      </c>
      <c r="L40" s="603"/>
      <c r="M40" s="619"/>
      <c r="N40" s="567" t="s">
        <v>187</v>
      </c>
      <c r="O40" s="603"/>
      <c r="P40" s="604"/>
    </row>
  </sheetData>
  <sheetProtection/>
  <mergeCells count="21">
    <mergeCell ref="N36:O36"/>
    <mergeCell ref="N40:P40"/>
    <mergeCell ref="B39:E39"/>
    <mergeCell ref="B38:E38"/>
    <mergeCell ref="G30:P30"/>
    <mergeCell ref="F40:J40"/>
    <mergeCell ref="F37:J37"/>
    <mergeCell ref="B40:E40"/>
    <mergeCell ref="K40:M40"/>
    <mergeCell ref="F39:J39"/>
    <mergeCell ref="B37:E37"/>
    <mergeCell ref="B28:F28"/>
    <mergeCell ref="F38:J38"/>
    <mergeCell ref="M35:P35"/>
    <mergeCell ref="K5:L5"/>
    <mergeCell ref="N5:P5"/>
    <mergeCell ref="B15:K15"/>
    <mergeCell ref="C32:D32"/>
    <mergeCell ref="G28:P28"/>
    <mergeCell ref="M34:P34"/>
    <mergeCell ref="K37:P38"/>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E76"/>
  <sheetViews>
    <sheetView showZeros="0" zoomScalePageLayoutView="0" workbookViewId="0" topLeftCell="A1">
      <selection activeCell="B66" sqref="B66"/>
    </sheetView>
  </sheetViews>
  <sheetFormatPr defaultColWidth="9.140625" defaultRowHeight="12.75"/>
  <cols>
    <col min="1" max="1" width="33.8515625" style="4" customWidth="1"/>
    <col min="2" max="2" width="18.421875" style="4" customWidth="1"/>
    <col min="3" max="4" width="9.140625" style="4" customWidth="1"/>
    <col min="5" max="5" width="33.8515625" style="4" customWidth="1"/>
    <col min="6" max="16384" width="9.140625" style="4" customWidth="1"/>
  </cols>
  <sheetData>
    <row r="1" spans="1:5" ht="39" thickBot="1">
      <c r="A1" s="299" t="str">
        <f>Žádost!B7</f>
        <v>Název poskytovatele sociální služby   1)                                    (Dle registru služeb) </v>
      </c>
      <c r="B1" s="300">
        <f>Žádost!C7</f>
        <v>0</v>
      </c>
      <c r="E1" s="299" t="s">
        <v>66</v>
      </c>
    </row>
    <row r="2" spans="1:5" ht="25.5">
      <c r="A2" s="301" t="str">
        <f>Žádost!B8</f>
        <v>Název zařízení  poskytujícího sociální službu</v>
      </c>
      <c r="B2" s="302">
        <f>Žádost!C8</f>
        <v>0</v>
      </c>
      <c r="E2" s="301" t="s">
        <v>48</v>
      </c>
    </row>
    <row r="3" spans="1:5" ht="12.75">
      <c r="A3" s="303" t="str">
        <f>Žádost!B9</f>
        <v>Číslo registrace sociální služby:</v>
      </c>
      <c r="B3" s="304">
        <f>Žádost!C9</f>
        <v>0</v>
      </c>
      <c r="E3" s="303" t="s">
        <v>63</v>
      </c>
    </row>
    <row r="4" spans="1:5" ht="14.25">
      <c r="A4" s="303" t="str">
        <f>Žádost!B10</f>
        <v>IČ     1)</v>
      </c>
      <c r="B4" s="305">
        <f>Žádost!C10</f>
        <v>0</v>
      </c>
      <c r="E4" s="303" t="s">
        <v>64</v>
      </c>
    </row>
    <row r="5" spans="1:5" ht="25.5">
      <c r="A5" s="303" t="str">
        <f>Žádost!B11</f>
        <v>Poskytovaná sociální služba (nevpisujte, vyberte ze seznamu)</v>
      </c>
      <c r="B5" s="304">
        <f>Žádost!C11</f>
        <v>0</v>
      </c>
      <c r="E5" s="303" t="s">
        <v>233</v>
      </c>
    </row>
    <row r="6" spans="1:5" ht="26.25" thickBot="1">
      <c r="A6" s="306" t="str">
        <f>Žádost!B12</f>
        <v>Právní forma organizace (nevpisujte, vyberte ze seznamu):</v>
      </c>
      <c r="B6" s="307">
        <f>Žádost!C12</f>
        <v>0</v>
      </c>
      <c r="E6" s="306" t="s">
        <v>234</v>
      </c>
    </row>
    <row r="7" spans="1:5" ht="38.25">
      <c r="A7" s="308" t="str">
        <f>Žádost!B13</f>
        <v>Název zřizovatele:     1) 2)                                                             (vyplňují pouze příspěvkové organizace obcí a měst)</v>
      </c>
      <c r="B7" s="302">
        <f>Žádost!C13</f>
        <v>0</v>
      </c>
      <c r="E7" s="308" t="s">
        <v>33</v>
      </c>
    </row>
    <row r="8" spans="1:5" ht="39" thickBot="1">
      <c r="A8" s="309" t="str">
        <f>Žádost!B14</f>
        <v>IČ   zřizovatele  1) 2)                                                                           (vyplňují pouze příspěvkové organizace obcí a měst)</v>
      </c>
      <c r="B8" s="310">
        <f>Žádost!C14</f>
        <v>0</v>
      </c>
      <c r="E8" s="309" t="s">
        <v>34</v>
      </c>
    </row>
    <row r="9" spans="1:5" ht="27">
      <c r="A9" s="311" t="str">
        <f>Žádost!B15</f>
        <v>Celkové neinvestiční náklady služby:2014     1)</v>
      </c>
      <c r="B9" s="312">
        <f>Žádost!C15</f>
        <v>0</v>
      </c>
      <c r="E9" s="311" t="s">
        <v>6</v>
      </c>
    </row>
    <row r="10" spans="1:5" ht="25.5">
      <c r="A10" s="303" t="str">
        <f>Žádost!B16</f>
        <v>Dotace MPSV 2014 (skutečně přidělená)</v>
      </c>
      <c r="B10" s="313">
        <f>Žádost!C16</f>
        <v>0</v>
      </c>
      <c r="E10" s="303" t="s">
        <v>7</v>
      </c>
    </row>
    <row r="11" spans="1:5" ht="25.5">
      <c r="A11" s="303" t="str">
        <f>Žádost!B17</f>
        <v>Příjmy od klientů a ostatní tržby 2014 (předpoklad)</v>
      </c>
      <c r="B11" s="313">
        <f>Žádost!C17</f>
        <v>0</v>
      </c>
      <c r="E11" s="303" t="s">
        <v>8</v>
      </c>
    </row>
    <row r="12" spans="1:5" ht="12.75">
      <c r="A12" s="303" t="str">
        <f>Žádost!B18</f>
        <v>Příspěvek zřizovatele 2014:</v>
      </c>
      <c r="B12" s="313">
        <f>Žádost!C18</f>
        <v>0</v>
      </c>
      <c r="E12" s="303" t="s">
        <v>9</v>
      </c>
    </row>
    <row r="13" spans="1:5" ht="12.75">
      <c r="A13" s="303" t="str">
        <f>Žádost!B19</f>
        <v>Ostatní dotace a dary 2014:</v>
      </c>
      <c r="B13" s="313">
        <f>Žádost!C19</f>
        <v>0</v>
      </c>
      <c r="E13" s="303" t="s">
        <v>10</v>
      </c>
    </row>
    <row r="14" spans="1:5" ht="26.25" customHeight="1">
      <c r="A14" s="314" t="str">
        <f>Žádost!B20</f>
        <v>Část dotace z roku 2013 čerpaná v roce 2014</v>
      </c>
      <c r="B14" s="313">
        <f>Žádost!C20</f>
        <v>0</v>
      </c>
      <c r="E14" s="314">
        <f>Žádost!F20</f>
        <v>0</v>
      </c>
    </row>
    <row r="15" spans="1:5" ht="25.5">
      <c r="A15" s="314" t="str">
        <f>Žádost!B21</f>
        <v>Požadovaná neinvestiční dotace od Královéhradeckého kraje na rok 2014:</v>
      </c>
      <c r="B15" s="315">
        <f>Žádost!C21</f>
        <v>0</v>
      </c>
      <c r="E15" s="314" t="s">
        <v>11</v>
      </c>
    </row>
    <row r="16" spans="1:5" ht="25.5">
      <c r="A16" s="303" t="str">
        <f>Žádost!B22</f>
        <v>Adresa zařízení, poskytujícího sociální službu</v>
      </c>
      <c r="B16" s="304">
        <f>Žádost!C22</f>
        <v>0</v>
      </c>
      <c r="E16" s="303" t="s">
        <v>49</v>
      </c>
    </row>
    <row r="17" spans="1:5" ht="27">
      <c r="A17" s="303" t="str">
        <f>Žádost!B23</f>
        <v>Sídlo organizace poskytovatele    1)                            (Obec, PSČ, ulice  č.p.)</v>
      </c>
      <c r="B17" s="304">
        <f>Žádost!C23</f>
        <v>0</v>
      </c>
      <c r="E17" s="303" t="s">
        <v>195</v>
      </c>
    </row>
    <row r="18" spans="1:5" ht="14.25">
      <c r="A18" s="303" t="str">
        <f>Žádost!B24</f>
        <v>Statutární zástupce organizace     1)</v>
      </c>
      <c r="B18" s="304">
        <f>Žádost!C24</f>
        <v>0</v>
      </c>
      <c r="E18" s="303" t="s">
        <v>65</v>
      </c>
    </row>
    <row r="19" spans="1:5" ht="27">
      <c r="A19" s="303" t="str">
        <f>Žádost!B25</f>
        <v>Osoba zodpovědná za realizaci služby     1)</v>
      </c>
      <c r="B19" s="304">
        <f>Žádost!C25</f>
        <v>0</v>
      </c>
      <c r="E19" s="303" t="s">
        <v>121</v>
      </c>
    </row>
    <row r="20" spans="1:5" ht="14.25">
      <c r="A20" s="303" t="str">
        <f>Žádost!B26</f>
        <v>Telefon (zodpovědná osoba):       1)</v>
      </c>
      <c r="B20" s="316">
        <f>Žádost!C26</f>
        <v>0</v>
      </c>
      <c r="E20" s="303" t="s">
        <v>123</v>
      </c>
    </row>
    <row r="21" spans="1:5" ht="12.75">
      <c r="A21" s="303" t="str">
        <f>Žádost!B27</f>
        <v>Fax (zodpovědná osoba):</v>
      </c>
      <c r="B21" s="316">
        <f>Žádost!C27</f>
        <v>0</v>
      </c>
      <c r="E21" s="303" t="s">
        <v>122</v>
      </c>
    </row>
    <row r="22" spans="1:5" ht="12.75">
      <c r="A22" s="303" t="str">
        <f>Žádost!B28</f>
        <v>E-mail (zodpovědná osoba):</v>
      </c>
      <c r="B22" s="317">
        <f>Žádost!C28</f>
        <v>0</v>
      </c>
      <c r="E22" s="303" t="s">
        <v>124</v>
      </c>
    </row>
    <row r="23" spans="1:5" ht="25.5">
      <c r="A23" s="303" t="str">
        <f>Žádost!B29</f>
        <v>Osoba zodpovědná za vyúčtování dotace….</v>
      </c>
      <c r="B23" s="318">
        <f>Žádost!C29</f>
        <v>0</v>
      </c>
      <c r="E23" s="303" t="s">
        <v>218</v>
      </c>
    </row>
    <row r="24" spans="1:5" ht="25.5">
      <c r="A24" s="303" t="str">
        <f>Žádost!B30</f>
        <v>Telefon ( osoba zodpovědná za vyúčtování dotace):       </v>
      </c>
      <c r="B24" s="318">
        <f>Žádost!C30</f>
        <v>0</v>
      </c>
      <c r="E24" s="303" t="s">
        <v>219</v>
      </c>
    </row>
    <row r="25" spans="1:5" ht="25.5">
      <c r="A25" s="303" t="str">
        <f>Žádost!B31</f>
        <v>Adresa WWW stránek poskytovatele služby:</v>
      </c>
      <c r="B25" s="317">
        <f>Žádost!C31</f>
        <v>0</v>
      </c>
      <c r="E25" s="303" t="s">
        <v>125</v>
      </c>
    </row>
    <row r="26" spans="1:5" ht="25.5">
      <c r="A26" s="319" t="str">
        <f>Žádost!B32</f>
        <v>Číslo účtu/kód banky      poskytovatele soc.služby</v>
      </c>
      <c r="B26" s="304">
        <f>Žádost!C32</f>
        <v>0</v>
      </c>
      <c r="E26" s="319" t="s">
        <v>241</v>
      </c>
    </row>
    <row r="27" spans="1:5" ht="27.75" thickBot="1">
      <c r="A27" s="320" t="str">
        <f>Žádost!B33</f>
        <v>Název banky poskytovatele soc. služby        1)</v>
      </c>
      <c r="B27" s="321">
        <f>Žádost!C33</f>
        <v>0</v>
      </c>
      <c r="E27" s="320" t="s">
        <v>242</v>
      </c>
    </row>
    <row r="28" spans="1:5" ht="51">
      <c r="A28" s="322" t="str">
        <f>Žádost!B34</f>
        <v>Číslo účtu/kód banky      zřizovatele   1) 2)             (vyplňují pouze příspěvkové organizace obcí a měst)</v>
      </c>
      <c r="B28" s="302">
        <f>Žádost!C34</f>
        <v>0</v>
      </c>
      <c r="E28" s="322" t="s">
        <v>35</v>
      </c>
    </row>
    <row r="29" spans="1:5" ht="39" thickBot="1">
      <c r="A29" s="309" t="str">
        <f>Žádost!B35</f>
        <v>Název banky zřizovatele        1) 2)                                               (vyplňují pouze příspěvkové organizace obcí a měst)</v>
      </c>
      <c r="B29" s="321">
        <f>Žádost!C35</f>
        <v>0</v>
      </c>
      <c r="E29" s="309" t="s">
        <v>36</v>
      </c>
    </row>
    <row r="30" ht="13.5" thickBot="1"/>
    <row r="31" spans="1:5" ht="30.75" thickBot="1">
      <c r="A31" s="433" t="str">
        <f>'Příloha 1 k žádosti'!D10</f>
        <v>Celkové náklady na realizaci služby v roce 2013  3)</v>
      </c>
      <c r="B31" s="50">
        <f>'Příloha 1 k žádosti'!D22</f>
        <v>0</v>
      </c>
      <c r="E31" s="426" t="s">
        <v>37</v>
      </c>
    </row>
    <row r="32" spans="1:5" ht="16.5" thickBot="1">
      <c r="A32" s="433">
        <f>'Příloha 1 k žádosti'!D16</f>
        <v>0</v>
      </c>
      <c r="B32" s="50">
        <f>'Příloha 1 k žádosti'!E22</f>
        <v>0</v>
      </c>
      <c r="E32" s="297"/>
    </row>
    <row r="33" spans="1:5" ht="15.75">
      <c r="A33" s="434"/>
      <c r="E33" s="434"/>
    </row>
    <row r="34" spans="1:5" ht="13.5" thickBot="1">
      <c r="A34" s="323" t="s">
        <v>1219</v>
      </c>
      <c r="B34" s="242"/>
      <c r="E34" s="323" t="s">
        <v>13</v>
      </c>
    </row>
    <row r="35" spans="1:5" ht="15.75" thickBot="1">
      <c r="A35" s="419" t="s">
        <v>38</v>
      </c>
      <c r="B35" s="50">
        <f>'Příloha 1 k žádosti'!F11</f>
        <v>0</v>
      </c>
      <c r="E35" s="419" t="s">
        <v>38</v>
      </c>
    </row>
    <row r="36" spans="1:5" ht="12.75">
      <c r="A36" s="420" t="s">
        <v>74</v>
      </c>
      <c r="B36" s="324">
        <f>'Příloha 1 k žádosti'!F12</f>
        <v>0</v>
      </c>
      <c r="E36" s="420" t="s">
        <v>74</v>
      </c>
    </row>
    <row r="37" spans="1:5" ht="12.75">
      <c r="A37" s="423" t="s">
        <v>75</v>
      </c>
      <c r="B37" s="324">
        <f>'Příloha 1 k žádosti'!F13</f>
        <v>0</v>
      </c>
      <c r="E37" s="423" t="s">
        <v>75</v>
      </c>
    </row>
    <row r="38" spans="1:5" ht="12.75">
      <c r="A38" s="423" t="s">
        <v>76</v>
      </c>
      <c r="B38" s="324">
        <f>'Příloha 1 k žádosti'!F14</f>
        <v>0</v>
      </c>
      <c r="E38" s="423" t="s">
        <v>76</v>
      </c>
    </row>
    <row r="39" spans="1:5" ht="12.75">
      <c r="A39" s="423" t="s">
        <v>77</v>
      </c>
      <c r="B39" s="324">
        <f>'Příloha 1 k žádosti'!F15</f>
        <v>0</v>
      </c>
      <c r="E39" s="423" t="s">
        <v>77</v>
      </c>
    </row>
    <row r="40" spans="1:5" ht="12.75">
      <c r="A40" s="423" t="s">
        <v>78</v>
      </c>
      <c r="B40" s="324">
        <f>'Příloha 1 k žádosti'!F16</f>
        <v>0</v>
      </c>
      <c r="E40" s="423" t="s">
        <v>78</v>
      </c>
    </row>
    <row r="41" spans="1:5" ht="15" thickBot="1">
      <c r="A41" s="424" t="s">
        <v>1263</v>
      </c>
      <c r="B41" s="325">
        <f>'Příloha 1 k žádosti'!F17</f>
        <v>0</v>
      </c>
      <c r="E41" s="424" t="s">
        <v>230</v>
      </c>
    </row>
    <row r="42" spans="1:5" ht="15.75" thickBot="1">
      <c r="A42" s="419" t="s">
        <v>79</v>
      </c>
      <c r="B42" s="50">
        <f>'Příloha 1 k žádosti'!F18</f>
        <v>0</v>
      </c>
      <c r="E42" s="419" t="s">
        <v>79</v>
      </c>
    </row>
    <row r="43" spans="1:5" ht="25.5">
      <c r="A43" s="423" t="s">
        <v>224</v>
      </c>
      <c r="B43" s="326">
        <f>'Příloha 1 k žádosti'!F19</f>
        <v>0</v>
      </c>
      <c r="E43" s="423" t="s">
        <v>224</v>
      </c>
    </row>
    <row r="44" spans="1:5" ht="14.25">
      <c r="A44" s="425" t="s">
        <v>223</v>
      </c>
      <c r="B44" s="327">
        <f>'Příloha 1 k žádosti'!F20</f>
        <v>0</v>
      </c>
      <c r="E44" s="425" t="s">
        <v>223</v>
      </c>
    </row>
    <row r="45" spans="1:5" ht="26.25" thickBot="1">
      <c r="A45" s="422" t="s">
        <v>1264</v>
      </c>
      <c r="B45" s="328">
        <f>'Příloha 1 k žádosti'!F21</f>
        <v>0</v>
      </c>
      <c r="E45" s="422" t="s">
        <v>232</v>
      </c>
    </row>
    <row r="46" spans="1:5" ht="16.5" thickBot="1">
      <c r="A46" s="426" t="s">
        <v>226</v>
      </c>
      <c r="B46" s="64">
        <f>'Příloha 1 k žádosti'!F22</f>
        <v>0</v>
      </c>
      <c r="E46" s="426" t="s">
        <v>226</v>
      </c>
    </row>
    <row r="48" spans="1:5" ht="13.5" thickBot="1">
      <c r="A48" s="323" t="s">
        <v>1220</v>
      </c>
      <c r="E48" s="323" t="s">
        <v>39</v>
      </c>
    </row>
    <row r="49" spans="1:5" ht="15.75" thickBot="1">
      <c r="A49" s="419" t="s">
        <v>38</v>
      </c>
      <c r="B49" s="50">
        <f>'Příloha 1 k žádosti'!G11</f>
        <v>0</v>
      </c>
      <c r="E49" s="419" t="s">
        <v>38</v>
      </c>
    </row>
    <row r="50" spans="1:5" ht="12.75">
      <c r="A50" s="420" t="s">
        <v>74</v>
      </c>
      <c r="B50" s="324">
        <f>'Příloha 1 k žádosti'!G12</f>
        <v>0</v>
      </c>
      <c r="E50" s="420" t="s">
        <v>74</v>
      </c>
    </row>
    <row r="51" spans="1:5" ht="12.75">
      <c r="A51" s="423" t="s">
        <v>75</v>
      </c>
      <c r="B51" s="324">
        <f>'Příloha 1 k žádosti'!G13</f>
        <v>0</v>
      </c>
      <c r="E51" s="423" t="s">
        <v>75</v>
      </c>
    </row>
    <row r="52" spans="1:5" ht="12.75">
      <c r="A52" s="423" t="s">
        <v>76</v>
      </c>
      <c r="B52" s="324">
        <f>'Příloha 1 k žádosti'!G14</f>
        <v>0</v>
      </c>
      <c r="E52" s="423" t="s">
        <v>76</v>
      </c>
    </row>
    <row r="53" spans="1:5" ht="12.75">
      <c r="A53" s="423" t="s">
        <v>77</v>
      </c>
      <c r="B53" s="324">
        <f>'Příloha 1 k žádosti'!G15</f>
        <v>0</v>
      </c>
      <c r="E53" s="423" t="s">
        <v>77</v>
      </c>
    </row>
    <row r="54" spans="1:5" ht="12.75">
      <c r="A54" s="423" t="s">
        <v>78</v>
      </c>
      <c r="B54" s="324">
        <f>'Příloha 1 k žádosti'!G16</f>
        <v>0</v>
      </c>
      <c r="E54" s="423" t="s">
        <v>78</v>
      </c>
    </row>
    <row r="55" spans="1:5" ht="15" thickBot="1">
      <c r="A55" s="424" t="s">
        <v>1263</v>
      </c>
      <c r="B55" s="325">
        <f>'Příloha 1 k žádosti'!G17</f>
        <v>0</v>
      </c>
      <c r="E55" s="424" t="s">
        <v>230</v>
      </c>
    </row>
    <row r="56" spans="1:5" ht="15.75" thickBot="1">
      <c r="A56" s="419" t="s">
        <v>79</v>
      </c>
      <c r="B56" s="50">
        <f>'Příloha 1 k žádosti'!G18</f>
        <v>0</v>
      </c>
      <c r="E56" s="419" t="s">
        <v>79</v>
      </c>
    </row>
    <row r="57" spans="1:5" ht="25.5">
      <c r="A57" s="423" t="s">
        <v>224</v>
      </c>
      <c r="B57" s="326">
        <f>'Příloha 1 k žádosti'!G19</f>
        <v>0</v>
      </c>
      <c r="E57" s="423" t="s">
        <v>224</v>
      </c>
    </row>
    <row r="58" spans="1:5" ht="14.25">
      <c r="A58" s="425" t="s">
        <v>223</v>
      </c>
      <c r="B58" s="327">
        <f>'Příloha 1 k žádosti'!G20</f>
        <v>0</v>
      </c>
      <c r="E58" s="425" t="s">
        <v>223</v>
      </c>
    </row>
    <row r="59" spans="1:5" ht="26.25" thickBot="1">
      <c r="A59" s="422" t="s">
        <v>1264</v>
      </c>
      <c r="B59" s="328">
        <f>'Příloha 1 k žádosti'!G21</f>
        <v>0</v>
      </c>
      <c r="E59" s="422" t="s">
        <v>232</v>
      </c>
    </row>
    <row r="60" spans="1:5" ht="16.5" thickBot="1">
      <c r="A60" s="426" t="s">
        <v>226</v>
      </c>
      <c r="B60" s="50">
        <f>'Příloha 1 k žádosti'!G22</f>
        <v>0</v>
      </c>
      <c r="E60" s="426" t="s">
        <v>226</v>
      </c>
    </row>
    <row r="61" ht="15">
      <c r="B61" s="329">
        <f>'Příloha 1 k žádosti'!G23</f>
        <v>0</v>
      </c>
    </row>
    <row r="62" spans="1:5" ht="120" customHeight="1">
      <c r="A62" s="330" t="s">
        <v>40</v>
      </c>
      <c r="B62" s="331">
        <f>'Příloha 1 k žádosti'!B26</f>
        <v>0</v>
      </c>
      <c r="E62" s="330" t="s">
        <v>40</v>
      </c>
    </row>
    <row r="64" spans="1:5" ht="13.5" thickBot="1">
      <c r="A64" s="323" t="s">
        <v>41</v>
      </c>
      <c r="E64" s="323" t="s">
        <v>41</v>
      </c>
    </row>
    <row r="65" spans="1:5" ht="15.75" thickBot="1">
      <c r="A65" s="419" t="s">
        <v>38</v>
      </c>
      <c r="B65" s="50">
        <f>'Příloha 1 k žádosti'!H11</f>
        <v>0</v>
      </c>
      <c r="E65" s="419" t="s">
        <v>38</v>
      </c>
    </row>
    <row r="66" spans="1:5" ht="12.75">
      <c r="A66" s="420" t="s">
        <v>74</v>
      </c>
      <c r="B66" s="332">
        <f>'Příloha 1 k žádosti'!H12</f>
        <v>0</v>
      </c>
      <c r="E66" s="420" t="s">
        <v>74</v>
      </c>
    </row>
    <row r="67" spans="1:5" ht="12.75">
      <c r="A67" s="423" t="s">
        <v>75</v>
      </c>
      <c r="B67" s="332">
        <f>'Příloha 1 k žádosti'!H13</f>
        <v>0</v>
      </c>
      <c r="E67" s="423" t="s">
        <v>75</v>
      </c>
    </row>
    <row r="68" spans="1:5" ht="12.75">
      <c r="A68" s="423" t="s">
        <v>76</v>
      </c>
      <c r="B68" s="332">
        <f>'Příloha 1 k žádosti'!H14</f>
        <v>0</v>
      </c>
      <c r="E68" s="423" t="s">
        <v>76</v>
      </c>
    </row>
    <row r="69" spans="1:5" ht="12.75">
      <c r="A69" s="423" t="s">
        <v>77</v>
      </c>
      <c r="B69" s="332">
        <f>'Příloha 1 k žádosti'!H15</f>
        <v>0</v>
      </c>
      <c r="E69" s="423" t="s">
        <v>77</v>
      </c>
    </row>
    <row r="70" spans="1:5" ht="12.75">
      <c r="A70" s="423" t="s">
        <v>78</v>
      </c>
      <c r="B70" s="332">
        <f>'Příloha 1 k žádosti'!H16</f>
        <v>0</v>
      </c>
      <c r="E70" s="423" t="s">
        <v>78</v>
      </c>
    </row>
    <row r="71" spans="1:5" ht="15" thickBot="1">
      <c r="A71" s="424" t="s">
        <v>1263</v>
      </c>
      <c r="B71" s="333">
        <f>'Příloha 1 k žádosti'!H17</f>
        <v>0</v>
      </c>
      <c r="E71" s="424" t="s">
        <v>230</v>
      </c>
    </row>
    <row r="72" spans="1:5" ht="15.75" thickBot="1">
      <c r="A72" s="419" t="s">
        <v>79</v>
      </c>
      <c r="B72" s="298">
        <f>'Příloha 1 k žádosti'!H18</f>
        <v>0</v>
      </c>
      <c r="E72" s="419" t="s">
        <v>79</v>
      </c>
    </row>
    <row r="73" spans="1:5" ht="25.5">
      <c r="A73" s="423" t="s">
        <v>224</v>
      </c>
      <c r="B73" s="334">
        <f>'Příloha 1 k žádosti'!H19</f>
        <v>0</v>
      </c>
      <c r="E73" s="423" t="s">
        <v>224</v>
      </c>
    </row>
    <row r="74" spans="1:5" ht="12.75">
      <c r="A74" s="425" t="s">
        <v>223</v>
      </c>
      <c r="B74" s="335">
        <f>'Příloha 1 k žádosti'!H20</f>
        <v>0</v>
      </c>
      <c r="E74" s="425" t="s">
        <v>223</v>
      </c>
    </row>
    <row r="75" spans="1:5" ht="26.25" thickBot="1">
      <c r="A75" s="422" t="s">
        <v>1264</v>
      </c>
      <c r="B75" s="336">
        <f>'Příloha 1 k žádosti'!H21</f>
        <v>0</v>
      </c>
      <c r="E75" s="422" t="s">
        <v>232</v>
      </c>
    </row>
    <row r="76" spans="1:5" ht="16.5" thickBot="1">
      <c r="A76" s="426" t="s">
        <v>226</v>
      </c>
      <c r="B76" s="298">
        <f>'Příloha 1 k žádosti'!H22</f>
        <v>0</v>
      </c>
      <c r="E76" s="426" t="s">
        <v>226</v>
      </c>
    </row>
  </sheetData>
  <sheetProtection/>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55"/>
  <sheetViews>
    <sheetView showZeros="0" view="pageBreakPreview" zoomScale="115" zoomScaleSheetLayoutView="115" zoomScalePageLayoutView="0" workbookViewId="0" topLeftCell="A1">
      <selection activeCell="C17" sqref="C17"/>
    </sheetView>
  </sheetViews>
  <sheetFormatPr defaultColWidth="9.140625" defaultRowHeight="12.75"/>
  <cols>
    <col min="1" max="1" width="9.140625" style="31" customWidth="1"/>
    <col min="2" max="2" width="44.00390625" style="1" customWidth="1"/>
    <col min="3" max="3" width="47.28125" style="2" customWidth="1"/>
    <col min="4" max="5" width="9.140625" style="31" customWidth="1"/>
    <col min="6" max="6" width="21.7109375" style="31" customWidth="1"/>
    <col min="7" max="16384" width="9.140625" style="31" customWidth="1"/>
  </cols>
  <sheetData>
    <row r="1" spans="1:5" ht="12.75">
      <c r="A1" s="183"/>
      <c r="B1" s="181"/>
      <c r="C1" s="187"/>
      <c r="D1" s="183"/>
      <c r="E1" s="183"/>
    </row>
    <row r="2" spans="1:5" ht="18.75">
      <c r="A2" s="183"/>
      <c r="B2" s="192" t="s">
        <v>67</v>
      </c>
      <c r="C2" s="193"/>
      <c r="D2" s="183">
        <f>IF(C12=0,0,VLOOKUP(C12,$C$533:$E$549,3,FALSE))</f>
        <v>0</v>
      </c>
      <c r="E2" s="183"/>
    </row>
    <row r="3" spans="1:5" ht="9.75" customHeight="1">
      <c r="A3" s="183"/>
      <c r="B3" s="444" t="s">
        <v>1238</v>
      </c>
      <c r="C3" s="445"/>
      <c r="D3" s="183"/>
      <c r="E3" s="188"/>
    </row>
    <row r="4" spans="1:5" ht="12.75">
      <c r="A4" s="183"/>
      <c r="B4" s="445"/>
      <c r="C4" s="445"/>
      <c r="D4" s="183"/>
      <c r="E4" s="183"/>
    </row>
    <row r="5" spans="1:5" ht="8.25" customHeight="1">
      <c r="A5" s="183"/>
      <c r="B5" s="445"/>
      <c r="C5" s="445"/>
      <c r="D5" s="183"/>
      <c r="E5" s="189"/>
    </row>
    <row r="6" spans="1:5" ht="6.75" customHeight="1" thickBot="1">
      <c r="A6" s="183"/>
      <c r="B6" s="190"/>
      <c r="C6" s="191"/>
      <c r="D6" s="183"/>
      <c r="E6" s="189"/>
    </row>
    <row r="7" spans="2:3" ht="32.25" customHeight="1" thickBot="1">
      <c r="B7" s="218" t="s">
        <v>66</v>
      </c>
      <c r="C7" s="219"/>
    </row>
    <row r="8" spans="2:3" ht="24" customHeight="1">
      <c r="B8" s="194" t="s">
        <v>48</v>
      </c>
      <c r="C8" s="78"/>
    </row>
    <row r="9" spans="2:3" ht="16.5" customHeight="1">
      <c r="B9" s="195" t="s">
        <v>63</v>
      </c>
      <c r="C9" s="196"/>
    </row>
    <row r="10" spans="2:5" ht="16.5" customHeight="1">
      <c r="B10" s="195" t="s">
        <v>64</v>
      </c>
      <c r="C10" s="197"/>
      <c r="E10" s="236"/>
    </row>
    <row r="11" spans="2:3" ht="24" customHeight="1">
      <c r="B11" s="198" t="s">
        <v>233</v>
      </c>
      <c r="C11" s="196"/>
    </row>
    <row r="12" spans="2:3" ht="27" customHeight="1" thickBot="1">
      <c r="B12" s="202" t="s">
        <v>234</v>
      </c>
      <c r="C12" s="203"/>
    </row>
    <row r="13" spans="2:3" ht="30" customHeight="1">
      <c r="B13" s="205" t="s">
        <v>1190</v>
      </c>
      <c r="C13" s="78"/>
    </row>
    <row r="14" spans="2:3" ht="27.75" customHeight="1" thickBot="1">
      <c r="B14" s="201" t="s">
        <v>1191</v>
      </c>
      <c r="C14" s="206"/>
    </row>
    <row r="15" spans="2:3" ht="17.25" customHeight="1">
      <c r="B15" s="241" t="s">
        <v>1239</v>
      </c>
      <c r="C15" s="204"/>
    </row>
    <row r="16" spans="2:3" ht="17.25" customHeight="1">
      <c r="B16" s="198" t="s">
        <v>1240</v>
      </c>
      <c r="C16" s="199"/>
    </row>
    <row r="17" spans="2:3" ht="17.25" customHeight="1">
      <c r="B17" s="198" t="s">
        <v>1241</v>
      </c>
      <c r="C17" s="199"/>
    </row>
    <row r="18" spans="2:3" ht="17.25" customHeight="1">
      <c r="B18" s="198" t="s">
        <v>1242</v>
      </c>
      <c r="C18" s="199"/>
    </row>
    <row r="19" spans="2:3" ht="17.25" customHeight="1">
      <c r="B19" s="198" t="s">
        <v>1243</v>
      </c>
      <c r="C19" s="199"/>
    </row>
    <row r="20" spans="2:3" ht="17.25" customHeight="1">
      <c r="B20" s="207" t="s">
        <v>1246</v>
      </c>
      <c r="C20" s="413"/>
    </row>
    <row r="21" spans="2:3" ht="25.5">
      <c r="B21" s="412" t="s">
        <v>1244</v>
      </c>
      <c r="C21" s="413"/>
    </row>
    <row r="22" spans="2:3" ht="28.5" customHeight="1">
      <c r="B22" s="195" t="s">
        <v>49</v>
      </c>
      <c r="C22" s="196"/>
    </row>
    <row r="23" spans="2:3" ht="30" customHeight="1">
      <c r="B23" s="195" t="s">
        <v>195</v>
      </c>
      <c r="C23" s="196"/>
    </row>
    <row r="24" spans="2:3" ht="15.75" customHeight="1">
      <c r="B24" s="195" t="s">
        <v>65</v>
      </c>
      <c r="C24" s="196"/>
    </row>
    <row r="25" spans="2:3" ht="15.75" customHeight="1">
      <c r="B25" s="195" t="s">
        <v>121</v>
      </c>
      <c r="C25" s="196"/>
    </row>
    <row r="26" spans="2:3" ht="15.75" customHeight="1">
      <c r="B26" s="195" t="s">
        <v>123</v>
      </c>
      <c r="C26" s="200"/>
    </row>
    <row r="27" spans="2:3" ht="15.75" customHeight="1">
      <c r="B27" s="195" t="s">
        <v>122</v>
      </c>
      <c r="C27" s="200"/>
    </row>
    <row r="28" spans="2:3" ht="15.75" customHeight="1">
      <c r="B28" s="195" t="s">
        <v>124</v>
      </c>
      <c r="C28" s="395"/>
    </row>
    <row r="29" spans="2:3" ht="15.75" customHeight="1">
      <c r="B29" s="195" t="s">
        <v>218</v>
      </c>
      <c r="C29" s="196"/>
    </row>
    <row r="30" spans="2:3" ht="15.75" customHeight="1">
      <c r="B30" s="195" t="s">
        <v>219</v>
      </c>
      <c r="C30" s="200"/>
    </row>
    <row r="31" spans="2:3" ht="15.75" customHeight="1">
      <c r="B31" s="195" t="s">
        <v>125</v>
      </c>
      <c r="C31" s="395"/>
    </row>
    <row r="32" spans="2:3" ht="15.75" customHeight="1">
      <c r="B32" s="207" t="s">
        <v>241</v>
      </c>
      <c r="C32" s="196"/>
    </row>
    <row r="33" spans="2:3" ht="15.75" customHeight="1" thickBot="1">
      <c r="B33" s="79" t="s">
        <v>242</v>
      </c>
      <c r="C33" s="80"/>
    </row>
    <row r="34" spans="2:4" ht="27" customHeight="1">
      <c r="B34" s="208" t="s">
        <v>1186</v>
      </c>
      <c r="C34" s="78"/>
      <c r="D34" s="183"/>
    </row>
    <row r="35" spans="2:4" ht="28.5" customHeight="1" thickBot="1">
      <c r="B35" s="201" t="s">
        <v>1187</v>
      </c>
      <c r="C35" s="80"/>
      <c r="D35" s="183"/>
    </row>
    <row r="36" spans="1:4" ht="6" customHeight="1">
      <c r="A36" s="183"/>
      <c r="B36" s="440" t="s">
        <v>1189</v>
      </c>
      <c r="C36" s="441"/>
      <c r="D36" s="183"/>
    </row>
    <row r="37" spans="1:4" ht="12.75" customHeight="1">
      <c r="A37" s="183"/>
      <c r="B37" s="441"/>
      <c r="C37" s="441"/>
      <c r="D37" s="183"/>
    </row>
    <row r="38" spans="1:4" ht="15" customHeight="1">
      <c r="A38" s="183"/>
      <c r="B38" s="209" t="s">
        <v>1188</v>
      </c>
      <c r="C38" s="213"/>
      <c r="D38" s="183"/>
    </row>
    <row r="39" spans="1:7" ht="27.75" customHeight="1">
      <c r="A39" s="183"/>
      <c r="B39" s="442" t="s">
        <v>1245</v>
      </c>
      <c r="C39" s="443"/>
      <c r="D39" s="182"/>
      <c r="E39" s="30"/>
      <c r="F39" s="30"/>
      <c r="G39" s="30"/>
    </row>
    <row r="40" spans="2:7" s="183" customFormat="1" ht="3.75" customHeight="1">
      <c r="B40" s="210"/>
      <c r="C40" s="184"/>
      <c r="D40" s="182"/>
      <c r="E40" s="182"/>
      <c r="F40" s="182"/>
      <c r="G40" s="182"/>
    </row>
    <row r="41" spans="2:7" s="183" customFormat="1" ht="13.5" customHeight="1">
      <c r="B41" s="211" t="s">
        <v>192</v>
      </c>
      <c r="C41" s="185"/>
      <c r="D41" s="182"/>
      <c r="E41" s="182"/>
      <c r="F41" s="182"/>
      <c r="G41" s="182"/>
    </row>
    <row r="42" spans="2:7" s="183" customFormat="1" ht="15" customHeight="1">
      <c r="B42" s="211" t="s">
        <v>193</v>
      </c>
      <c r="C42" s="186">
        <v>41358</v>
      </c>
      <c r="D42" s="182"/>
      <c r="E42" s="182"/>
      <c r="F42" s="182"/>
      <c r="G42" s="182"/>
    </row>
    <row r="43" spans="1:7" ht="7.5" customHeight="1">
      <c r="A43" s="183"/>
      <c r="B43" s="210"/>
      <c r="C43" s="214"/>
      <c r="D43" s="182"/>
      <c r="E43" s="30"/>
      <c r="F43" s="30"/>
      <c r="G43" s="30"/>
    </row>
    <row r="44" spans="1:4" ht="23.25" customHeight="1">
      <c r="A44" s="183"/>
      <c r="B44" s="446" t="e">
        <f>IF((C21+C20)/C15&gt;0.3,"Pozor!!!! Podíl požadované dotace je vyšší než 30%  nákladů. Započítává se i část dotace z roku 2013 čerpaná v roce 2014",0)</f>
        <v>#DIV/0!</v>
      </c>
      <c r="C44" s="215">
        <f>C24</f>
        <v>0</v>
      </c>
      <c r="D44" s="183"/>
    </row>
    <row r="45" spans="2:3" s="183" customFormat="1" ht="12.75">
      <c r="B45" s="446"/>
      <c r="C45" s="217" t="s">
        <v>194</v>
      </c>
    </row>
    <row r="46" s="183" customFormat="1" ht="12.75">
      <c r="C46" s="216"/>
    </row>
    <row r="47" spans="2:3" ht="12.75">
      <c r="B47" s="31"/>
      <c r="C47" s="32"/>
    </row>
    <row r="48" spans="2:3" ht="12.75">
      <c r="B48" s="31"/>
      <c r="C48" s="32"/>
    </row>
    <row r="49" spans="2:3" ht="12.75">
      <c r="B49" s="31"/>
      <c r="C49" s="32"/>
    </row>
    <row r="50" spans="2:3" ht="12.75">
      <c r="B50" s="31"/>
      <c r="C50" s="32"/>
    </row>
    <row r="51" spans="2:3" ht="12.75">
      <c r="B51" s="31"/>
      <c r="C51" s="32"/>
    </row>
    <row r="52" spans="2:3" ht="12.75">
      <c r="B52" s="31"/>
      <c r="C52" s="32"/>
    </row>
    <row r="53" spans="2:3" ht="12.75">
      <c r="B53" s="31"/>
      <c r="C53" s="32"/>
    </row>
    <row r="54" spans="2:3" ht="12.75">
      <c r="B54" s="31"/>
      <c r="C54" s="32"/>
    </row>
    <row r="55" spans="2:3" ht="12.75">
      <c r="B55" s="31"/>
      <c r="C55" s="32"/>
    </row>
    <row r="56" spans="2:3" ht="12.75">
      <c r="B56" s="31"/>
      <c r="C56" s="32"/>
    </row>
    <row r="57" spans="2:3" ht="12.75">
      <c r="B57" s="31"/>
      <c r="C57" s="32"/>
    </row>
    <row r="58" spans="2:3" ht="12.75">
      <c r="B58" s="31"/>
      <c r="C58" s="32"/>
    </row>
    <row r="59" spans="2:3" ht="12.75">
      <c r="B59" s="31"/>
      <c r="C59" s="32"/>
    </row>
    <row r="60" spans="2:3" ht="12.75">
      <c r="B60" s="31"/>
      <c r="C60" s="32"/>
    </row>
    <row r="61" spans="2:3" ht="12.75">
      <c r="B61" s="31"/>
      <c r="C61" s="32"/>
    </row>
    <row r="62" spans="2:3" ht="12.75">
      <c r="B62" s="31"/>
      <c r="C62" s="32"/>
    </row>
    <row r="63" spans="2:3" ht="12.75">
      <c r="B63" s="31"/>
      <c r="C63" s="32"/>
    </row>
    <row r="64" spans="2:3" ht="12.75">
      <c r="B64" s="31"/>
      <c r="C64" s="32"/>
    </row>
    <row r="65" spans="2:3" ht="12.75">
      <c r="B65" s="31"/>
      <c r="C65" s="32"/>
    </row>
    <row r="66" spans="2:3" ht="12.75">
      <c r="B66" s="31"/>
      <c r="C66" s="32"/>
    </row>
    <row r="67" spans="2:3" ht="12.75">
      <c r="B67" s="31"/>
      <c r="C67" s="32"/>
    </row>
    <row r="68" spans="2:3" ht="12.75">
      <c r="B68" s="31"/>
      <c r="C68" s="32"/>
    </row>
    <row r="69" spans="2:3" ht="12.75">
      <c r="B69" s="31"/>
      <c r="C69" s="32"/>
    </row>
    <row r="70" spans="2:3" ht="12.75">
      <c r="B70" s="31"/>
      <c r="C70" s="32"/>
    </row>
    <row r="71" spans="2:3" ht="12.75">
      <c r="B71" s="31"/>
      <c r="C71" s="32"/>
    </row>
    <row r="72" spans="2:3" ht="12.75">
      <c r="B72" s="31"/>
      <c r="C72" s="32"/>
    </row>
    <row r="73" spans="2:3" ht="12.75">
      <c r="B73" s="31"/>
      <c r="C73" s="32"/>
    </row>
    <row r="74" spans="2:3" ht="12.75">
      <c r="B74" s="31"/>
      <c r="C74" s="32"/>
    </row>
    <row r="75" spans="2:3" ht="12.75">
      <c r="B75" s="31"/>
      <c r="C75" s="32"/>
    </row>
    <row r="76" spans="2:3" ht="12.75">
      <c r="B76" s="31"/>
      <c r="C76" s="32"/>
    </row>
    <row r="77" spans="2:3" ht="12.75">
      <c r="B77" s="31"/>
      <c r="C77" s="32"/>
    </row>
    <row r="78" spans="2:3" ht="12.75">
      <c r="B78" s="31"/>
      <c r="C78" s="32"/>
    </row>
    <row r="79" spans="2:3" ht="12.75">
      <c r="B79" s="31"/>
      <c r="C79" s="32"/>
    </row>
    <row r="80" spans="2:3" ht="12.75">
      <c r="B80" s="31"/>
      <c r="C80" s="32"/>
    </row>
    <row r="81" spans="2:3" ht="12.75">
      <c r="B81" s="31"/>
      <c r="C81" s="32"/>
    </row>
    <row r="82" spans="2:3" ht="12.75">
      <c r="B82" s="31"/>
      <c r="C82" s="32"/>
    </row>
    <row r="83" spans="2:3" ht="12.75">
      <c r="B83" s="31"/>
      <c r="C83" s="32"/>
    </row>
    <row r="84" spans="2:3" ht="12.75">
      <c r="B84" s="31"/>
      <c r="C84" s="32"/>
    </row>
    <row r="85" spans="2:3" ht="12.75">
      <c r="B85" s="31"/>
      <c r="C85" s="32"/>
    </row>
    <row r="86" spans="2:3" ht="12.75">
      <c r="B86" s="31"/>
      <c r="C86" s="32"/>
    </row>
    <row r="87" spans="2:3" ht="12.75">
      <c r="B87" s="31"/>
      <c r="C87" s="32"/>
    </row>
    <row r="88" spans="2:3" ht="12.75">
      <c r="B88" s="31"/>
      <c r="C88" s="32"/>
    </row>
    <row r="89" spans="2:3" ht="12.75">
      <c r="B89" s="31"/>
      <c r="C89" s="32"/>
    </row>
    <row r="90" spans="2:3" ht="12.75">
      <c r="B90" s="31"/>
      <c r="C90" s="32"/>
    </row>
    <row r="91" spans="2:3" ht="12.75">
      <c r="B91" s="31"/>
      <c r="C91" s="32"/>
    </row>
    <row r="92" spans="2:3" ht="12.75">
      <c r="B92" s="31"/>
      <c r="C92" s="32"/>
    </row>
    <row r="93" spans="2:3" ht="12.75">
      <c r="B93" s="31"/>
      <c r="C93" s="32"/>
    </row>
    <row r="94" spans="2:3" ht="12.75">
      <c r="B94" s="31"/>
      <c r="C94" s="32"/>
    </row>
    <row r="95" spans="2:3" ht="12.75">
      <c r="B95" s="31"/>
      <c r="C95" s="32"/>
    </row>
    <row r="96" spans="2:3" ht="12.75">
      <c r="B96" s="31"/>
      <c r="C96" s="32"/>
    </row>
    <row r="97" spans="2:3" ht="12.75">
      <c r="B97" s="31"/>
      <c r="C97" s="32"/>
    </row>
    <row r="98" spans="2:3" ht="12.75">
      <c r="B98" s="31"/>
      <c r="C98" s="32"/>
    </row>
    <row r="99" spans="2:3" ht="12.75">
      <c r="B99" s="31"/>
      <c r="C99" s="32"/>
    </row>
    <row r="100" spans="2:3" ht="12.75">
      <c r="B100" s="31"/>
      <c r="C100" s="32"/>
    </row>
    <row r="101" spans="2:3" ht="12.75">
      <c r="B101" s="31"/>
      <c r="C101" s="32"/>
    </row>
    <row r="102" spans="2:3" ht="12.75">
      <c r="B102" s="31"/>
      <c r="C102" s="32"/>
    </row>
    <row r="103" spans="2:3" ht="12.75">
      <c r="B103" s="31"/>
      <c r="C103" s="32"/>
    </row>
    <row r="104" spans="2:3" ht="12.75">
      <c r="B104" s="31"/>
      <c r="C104" s="32"/>
    </row>
    <row r="105" spans="2:3" ht="12.75">
      <c r="B105" s="31"/>
      <c r="C105" s="32"/>
    </row>
    <row r="106" spans="2:3" ht="12.75">
      <c r="B106" s="31"/>
      <c r="C106" s="32"/>
    </row>
    <row r="107" spans="2:3" ht="12.75">
      <c r="B107" s="31"/>
      <c r="C107" s="32"/>
    </row>
    <row r="108" spans="2:3" ht="12.75">
      <c r="B108" s="31"/>
      <c r="C108" s="32"/>
    </row>
    <row r="109" spans="2:3" ht="12.75">
      <c r="B109" s="31"/>
      <c r="C109" s="32"/>
    </row>
    <row r="110" spans="2:3" ht="12.75">
      <c r="B110" s="31"/>
      <c r="C110" s="32"/>
    </row>
    <row r="111" spans="2:3" ht="12.75">
      <c r="B111" s="31"/>
      <c r="C111" s="32"/>
    </row>
    <row r="112" spans="2:3" ht="12.75">
      <c r="B112" s="31"/>
      <c r="C112" s="32"/>
    </row>
    <row r="113" spans="2:3" ht="12.75">
      <c r="B113" s="31"/>
      <c r="C113" s="32"/>
    </row>
    <row r="114" spans="2:3" ht="12.75">
      <c r="B114" s="31"/>
      <c r="C114" s="32"/>
    </row>
    <row r="115" spans="2:3" ht="12.75">
      <c r="B115" s="31"/>
      <c r="C115" s="32"/>
    </row>
    <row r="116" spans="2:3" ht="12.75">
      <c r="B116" s="31"/>
      <c r="C116" s="32"/>
    </row>
    <row r="117" spans="2:3" ht="12.75">
      <c r="B117" s="31"/>
      <c r="C117" s="32"/>
    </row>
    <row r="118" spans="2:3" ht="12.75">
      <c r="B118" s="31"/>
      <c r="C118" s="32"/>
    </row>
    <row r="119" spans="2:3" ht="12.75">
      <c r="B119" s="31"/>
      <c r="C119" s="32"/>
    </row>
    <row r="120" spans="2:3" ht="12.75">
      <c r="B120" s="31"/>
      <c r="C120" s="32"/>
    </row>
    <row r="121" spans="2:3" ht="12.75">
      <c r="B121" s="31"/>
      <c r="C121" s="32"/>
    </row>
    <row r="122" spans="2:3" ht="12.75">
      <c r="B122" s="31"/>
      <c r="C122" s="32"/>
    </row>
    <row r="123" spans="2:3" ht="12.75">
      <c r="B123" s="31"/>
      <c r="C123" s="32"/>
    </row>
    <row r="124" spans="2:3" ht="12.75">
      <c r="B124" s="31"/>
      <c r="C124" s="32"/>
    </row>
    <row r="125" spans="2:3" ht="12.75">
      <c r="B125" s="31"/>
      <c r="C125" s="32"/>
    </row>
    <row r="126" spans="2:3" ht="12.75">
      <c r="B126" s="31"/>
      <c r="C126" s="32"/>
    </row>
    <row r="127" spans="2:3" ht="12.75">
      <c r="B127" s="31"/>
      <c r="C127" s="32"/>
    </row>
    <row r="128" spans="2:3" ht="12.75">
      <c r="B128" s="31"/>
      <c r="C128" s="32"/>
    </row>
    <row r="129" spans="2:3" ht="12.75">
      <c r="B129" s="31"/>
      <c r="C129" s="32"/>
    </row>
    <row r="130" spans="2:3" ht="12.75">
      <c r="B130" s="31"/>
      <c r="C130" s="32"/>
    </row>
    <row r="131" spans="2:3" ht="12.75">
      <c r="B131" s="31"/>
      <c r="C131" s="32"/>
    </row>
    <row r="132" spans="2:3" ht="12.75">
      <c r="B132" s="31"/>
      <c r="C132" s="32"/>
    </row>
    <row r="133" spans="2:3" ht="12.75">
      <c r="B133" s="31"/>
      <c r="C133" s="32"/>
    </row>
    <row r="134" spans="2:3" ht="12.75">
      <c r="B134" s="31"/>
      <c r="C134" s="32"/>
    </row>
    <row r="135" spans="2:3" ht="12.75">
      <c r="B135" s="31"/>
      <c r="C135" s="32"/>
    </row>
    <row r="136" spans="2:3" ht="12.75">
      <c r="B136" s="31"/>
      <c r="C136" s="32"/>
    </row>
    <row r="137" spans="2:3" ht="12.75">
      <c r="B137" s="31"/>
      <c r="C137" s="32"/>
    </row>
    <row r="138" spans="2:3" ht="12.75">
      <c r="B138" s="31"/>
      <c r="C138" s="32"/>
    </row>
    <row r="139" spans="2:3" ht="12.75">
      <c r="B139" s="31"/>
      <c r="C139" s="32"/>
    </row>
    <row r="140" spans="2:3" ht="12.75">
      <c r="B140" s="31"/>
      <c r="C140" s="32"/>
    </row>
    <row r="141" spans="2:3" ht="12.75">
      <c r="B141" s="31"/>
      <c r="C141" s="32"/>
    </row>
    <row r="142" spans="2:3" ht="12.75">
      <c r="B142" s="31"/>
      <c r="C142" s="32"/>
    </row>
    <row r="143" spans="2:3" ht="12.75">
      <c r="B143" s="31"/>
      <c r="C143" s="32"/>
    </row>
    <row r="144" spans="2:3" ht="12.75">
      <c r="B144" s="31"/>
      <c r="C144" s="32"/>
    </row>
    <row r="145" spans="2:3" ht="12.75">
      <c r="B145" s="31"/>
      <c r="C145" s="32"/>
    </row>
    <row r="146" spans="2:3" ht="12.75">
      <c r="B146" s="31"/>
      <c r="C146" s="32"/>
    </row>
    <row r="147" spans="2:3" ht="12.75">
      <c r="B147" s="31"/>
      <c r="C147" s="32"/>
    </row>
    <row r="148" spans="2:3" ht="12.75">
      <c r="B148" s="31"/>
      <c r="C148" s="32"/>
    </row>
    <row r="149" spans="2:3" ht="12.75">
      <c r="B149" s="31"/>
      <c r="C149" s="32"/>
    </row>
    <row r="150" spans="2:3" ht="12.75">
      <c r="B150" s="31"/>
      <c r="C150" s="32"/>
    </row>
    <row r="151" spans="2:3" ht="12.75">
      <c r="B151" s="31"/>
      <c r="C151" s="32"/>
    </row>
    <row r="152" spans="2:3" ht="12.75">
      <c r="B152" s="31"/>
      <c r="C152" s="32"/>
    </row>
    <row r="153" spans="2:3" ht="12.75">
      <c r="B153" s="31"/>
      <c r="C153" s="32"/>
    </row>
    <row r="154" spans="2:3" ht="12.75">
      <c r="B154" s="31"/>
      <c r="C154" s="32"/>
    </row>
    <row r="155" spans="2:3" ht="12.75">
      <c r="B155" s="31"/>
      <c r="C155" s="32"/>
    </row>
    <row r="156" spans="2:3" ht="12.75">
      <c r="B156" s="31"/>
      <c r="C156" s="32"/>
    </row>
    <row r="157" spans="2:3" ht="12.75">
      <c r="B157" s="31"/>
      <c r="C157" s="32"/>
    </row>
    <row r="158" spans="2:3" ht="12.75">
      <c r="B158" s="31"/>
      <c r="C158" s="32"/>
    </row>
    <row r="159" spans="2:3" ht="12.75">
      <c r="B159" s="31"/>
      <c r="C159" s="32"/>
    </row>
    <row r="160" spans="2:3" ht="12.75">
      <c r="B160" s="31"/>
      <c r="C160" s="32"/>
    </row>
    <row r="161" spans="2:3" ht="12.75">
      <c r="B161" s="31"/>
      <c r="C161" s="32"/>
    </row>
    <row r="162" spans="2:3" ht="12.75">
      <c r="B162" s="31"/>
      <c r="C162" s="32"/>
    </row>
    <row r="163" spans="2:3" ht="12.75">
      <c r="B163" s="31"/>
      <c r="C163" s="32"/>
    </row>
    <row r="164" spans="2:3" ht="12.75">
      <c r="B164" s="31"/>
      <c r="C164" s="32"/>
    </row>
    <row r="165" spans="2:3" ht="12.75">
      <c r="B165" s="31"/>
      <c r="C165" s="32"/>
    </row>
    <row r="166" spans="2:3" ht="12.75">
      <c r="B166" s="31"/>
      <c r="C166" s="32"/>
    </row>
    <row r="167" spans="2:3" ht="12.75">
      <c r="B167" s="31"/>
      <c r="C167" s="32"/>
    </row>
    <row r="168" spans="2:3" ht="12.75">
      <c r="B168" s="31"/>
      <c r="C168" s="32"/>
    </row>
    <row r="169" spans="2:3" ht="12.75">
      <c r="B169" s="31"/>
      <c r="C169" s="32"/>
    </row>
    <row r="170" spans="2:3" ht="12.75">
      <c r="B170" s="31"/>
      <c r="C170" s="32"/>
    </row>
    <row r="171" spans="2:3" ht="12.75">
      <c r="B171" s="31"/>
      <c r="C171" s="32"/>
    </row>
    <row r="172" spans="2:3" ht="12.75">
      <c r="B172" s="31"/>
      <c r="C172" s="32"/>
    </row>
    <row r="173" spans="2:3" ht="12.75">
      <c r="B173" s="31"/>
      <c r="C173" s="32"/>
    </row>
    <row r="174" spans="2:3" ht="12.75">
      <c r="B174" s="31"/>
      <c r="C174" s="32"/>
    </row>
    <row r="175" spans="2:3" ht="12.75">
      <c r="B175" s="31"/>
      <c r="C175" s="32"/>
    </row>
    <row r="176" spans="2:3" ht="12.75">
      <c r="B176" s="31"/>
      <c r="C176" s="32"/>
    </row>
    <row r="177" spans="2:3" ht="12.75">
      <c r="B177" s="31"/>
      <c r="C177" s="32"/>
    </row>
    <row r="178" spans="2:3" ht="12.75">
      <c r="B178" s="31"/>
      <c r="C178" s="32"/>
    </row>
    <row r="179" spans="2:3" ht="12.75">
      <c r="B179" s="31"/>
      <c r="C179" s="32"/>
    </row>
    <row r="180" spans="2:3" ht="12.75">
      <c r="B180" s="31"/>
      <c r="C180" s="32"/>
    </row>
    <row r="181" spans="2:3" ht="12.75">
      <c r="B181" s="31"/>
      <c r="C181" s="32"/>
    </row>
    <row r="182" spans="2:3" ht="12.75">
      <c r="B182" s="31"/>
      <c r="C182" s="32"/>
    </row>
    <row r="183" spans="2:3" ht="12.75">
      <c r="B183" s="31"/>
      <c r="C183" s="32"/>
    </row>
    <row r="184" spans="2:3" ht="12.75">
      <c r="B184" s="31"/>
      <c r="C184" s="32"/>
    </row>
    <row r="185" spans="2:3" ht="12.75">
      <c r="B185" s="31"/>
      <c r="C185" s="32"/>
    </row>
    <row r="186" spans="2:3" ht="12.75">
      <c r="B186" s="31"/>
      <c r="C186" s="32"/>
    </row>
    <row r="187" spans="2:3" ht="12.75">
      <c r="B187" s="31"/>
      <c r="C187" s="32"/>
    </row>
    <row r="188" spans="2:3" ht="12.75">
      <c r="B188" s="31"/>
      <c r="C188" s="32"/>
    </row>
    <row r="189" spans="2:3" ht="12.75">
      <c r="B189" s="31"/>
      <c r="C189" s="32"/>
    </row>
    <row r="190" spans="2:3" ht="12.75">
      <c r="B190" s="31"/>
      <c r="C190" s="32"/>
    </row>
    <row r="191" spans="2:3" ht="12.75">
      <c r="B191" s="31"/>
      <c r="C191" s="32"/>
    </row>
    <row r="192" spans="2:3" ht="12.75">
      <c r="B192" s="31"/>
      <c r="C192" s="32"/>
    </row>
    <row r="193" spans="2:3" ht="12.75">
      <c r="B193" s="31"/>
      <c r="C193" s="32"/>
    </row>
    <row r="194" spans="2:3" ht="12.75">
      <c r="B194" s="31"/>
      <c r="C194" s="32"/>
    </row>
    <row r="195" spans="2:3" ht="12.75">
      <c r="B195" s="31"/>
      <c r="C195" s="32"/>
    </row>
    <row r="196" spans="2:3" ht="12.75">
      <c r="B196" s="31"/>
      <c r="C196" s="32"/>
    </row>
    <row r="197" spans="2:3" ht="12.75">
      <c r="B197" s="31"/>
      <c r="C197" s="32"/>
    </row>
    <row r="198" spans="2:3" ht="12.75">
      <c r="B198" s="31"/>
      <c r="C198" s="32"/>
    </row>
    <row r="199" spans="2:3" ht="12.75">
      <c r="B199" s="31"/>
      <c r="C199" s="32"/>
    </row>
    <row r="200" spans="2:3" ht="12.75">
      <c r="B200" s="31"/>
      <c r="C200" s="32"/>
    </row>
    <row r="201" spans="2:3" ht="12.75">
      <c r="B201" s="31"/>
      <c r="C201" s="32"/>
    </row>
    <row r="202" spans="2:3" ht="12.75">
      <c r="B202" s="31"/>
      <c r="C202" s="32"/>
    </row>
    <row r="203" spans="2:3" ht="12.75">
      <c r="B203" s="31"/>
      <c r="C203" s="32"/>
    </row>
    <row r="204" spans="2:3" ht="12.75">
      <c r="B204" s="31"/>
      <c r="C204" s="32"/>
    </row>
    <row r="205" spans="2:3" ht="12.75">
      <c r="B205" s="31"/>
      <c r="C205" s="32"/>
    </row>
    <row r="206" spans="2:3" ht="12.75">
      <c r="B206" s="31"/>
      <c r="C206" s="32"/>
    </row>
    <row r="207" spans="2:3" ht="12.75">
      <c r="B207" s="31"/>
      <c r="C207" s="32"/>
    </row>
    <row r="208" spans="2:3" ht="12.75">
      <c r="B208" s="31"/>
      <c r="C208" s="32"/>
    </row>
    <row r="209" spans="2:3" ht="12.75">
      <c r="B209" s="31"/>
      <c r="C209" s="32"/>
    </row>
    <row r="210" spans="2:3" ht="12.75">
      <c r="B210" s="31"/>
      <c r="C210" s="32"/>
    </row>
    <row r="211" spans="2:3" ht="12.75">
      <c r="B211" s="31"/>
      <c r="C211" s="32"/>
    </row>
    <row r="212" spans="2:3" ht="12.75">
      <c r="B212" s="31"/>
      <c r="C212" s="32"/>
    </row>
    <row r="213" spans="2:3" ht="12.75">
      <c r="B213" s="31"/>
      <c r="C213" s="32"/>
    </row>
    <row r="214" spans="2:3" ht="12.75">
      <c r="B214" s="31"/>
      <c r="C214" s="32"/>
    </row>
    <row r="215" spans="2:3" ht="12.75">
      <c r="B215" s="31"/>
      <c r="C215" s="32"/>
    </row>
    <row r="216" spans="2:3" ht="12.75">
      <c r="B216" s="31"/>
      <c r="C216" s="32"/>
    </row>
    <row r="217" spans="2:3" ht="12.75">
      <c r="B217" s="31"/>
      <c r="C217" s="32"/>
    </row>
    <row r="218" spans="2:3" ht="12.75">
      <c r="B218" s="31"/>
      <c r="C218" s="32"/>
    </row>
    <row r="219" spans="2:3" ht="12.75">
      <c r="B219" s="31"/>
      <c r="C219" s="32"/>
    </row>
    <row r="220" spans="2:3" ht="12.75">
      <c r="B220" s="31"/>
      <c r="C220" s="32"/>
    </row>
    <row r="221" spans="2:3" ht="12.75">
      <c r="B221" s="31"/>
      <c r="C221" s="32"/>
    </row>
    <row r="222" spans="2:3" ht="12.75">
      <c r="B222" s="31"/>
      <c r="C222" s="32"/>
    </row>
    <row r="223" spans="2:3" ht="12.75">
      <c r="B223" s="31"/>
      <c r="C223" s="32"/>
    </row>
    <row r="224" spans="2:3" ht="12.75">
      <c r="B224" s="31"/>
      <c r="C224" s="32"/>
    </row>
    <row r="225" spans="2:3" ht="12.75">
      <c r="B225" s="31"/>
      <c r="C225" s="32"/>
    </row>
    <row r="226" spans="2:3" ht="12.75">
      <c r="B226" s="31"/>
      <c r="C226" s="32"/>
    </row>
    <row r="227" spans="2:3" ht="12.75">
      <c r="B227" s="31"/>
      <c r="C227" s="32"/>
    </row>
    <row r="228" spans="2:3" ht="12.75">
      <c r="B228" s="31"/>
      <c r="C228" s="32"/>
    </row>
    <row r="229" spans="2:3" ht="12.75">
      <c r="B229" s="31"/>
      <c r="C229" s="32"/>
    </row>
    <row r="230" spans="2:3" ht="12.75">
      <c r="B230" s="31"/>
      <c r="C230" s="32"/>
    </row>
    <row r="231" spans="2:3" ht="12.75">
      <c r="B231" s="31"/>
      <c r="C231" s="32"/>
    </row>
    <row r="232" spans="2:3" ht="12.75">
      <c r="B232" s="31"/>
      <c r="C232" s="32"/>
    </row>
    <row r="233" spans="2:3" ht="12.75">
      <c r="B233" s="31"/>
      <c r="C233" s="32"/>
    </row>
    <row r="234" spans="2:3" ht="12.75">
      <c r="B234" s="31"/>
      <c r="C234" s="32"/>
    </row>
    <row r="235" spans="2:3" ht="12.75">
      <c r="B235" s="31"/>
      <c r="C235" s="32"/>
    </row>
    <row r="236" spans="2:3" ht="12.75">
      <c r="B236" s="31"/>
      <c r="C236" s="32"/>
    </row>
    <row r="237" spans="2:3" ht="12.75">
      <c r="B237" s="31"/>
      <c r="C237" s="32"/>
    </row>
    <row r="238" spans="2:3" ht="12.75">
      <c r="B238" s="31"/>
      <c r="C238" s="32"/>
    </row>
    <row r="239" spans="2:3" ht="12.75">
      <c r="B239" s="31"/>
      <c r="C239" s="32"/>
    </row>
    <row r="240" spans="2:3" ht="12.75">
      <c r="B240" s="31"/>
      <c r="C240" s="32"/>
    </row>
    <row r="241" spans="2:3" ht="12.75">
      <c r="B241" s="31"/>
      <c r="C241" s="32"/>
    </row>
    <row r="242" spans="2:3" ht="12.75">
      <c r="B242" s="31"/>
      <c r="C242" s="32"/>
    </row>
    <row r="243" spans="2:3" ht="12.75">
      <c r="B243" s="31"/>
      <c r="C243" s="32"/>
    </row>
    <row r="244" spans="2:3" ht="12.75">
      <c r="B244" s="31"/>
      <c r="C244" s="32"/>
    </row>
    <row r="245" spans="2:3" ht="12.75">
      <c r="B245" s="31"/>
      <c r="C245" s="32"/>
    </row>
    <row r="246" spans="2:3" ht="12.75">
      <c r="B246" s="31"/>
      <c r="C246" s="32"/>
    </row>
    <row r="247" spans="2:3" ht="12.75">
      <c r="B247" s="31"/>
      <c r="C247" s="32"/>
    </row>
    <row r="248" spans="2:3" ht="12.75">
      <c r="B248" s="31"/>
      <c r="C248" s="32"/>
    </row>
    <row r="249" spans="2:3" ht="12.75">
      <c r="B249" s="31"/>
      <c r="C249" s="32"/>
    </row>
    <row r="250" spans="2:3" ht="12.75">
      <c r="B250" s="31"/>
      <c r="C250" s="32"/>
    </row>
    <row r="251" spans="2:3" ht="12.75">
      <c r="B251" s="31"/>
      <c r="C251" s="32"/>
    </row>
    <row r="252" spans="2:3" ht="12.75">
      <c r="B252" s="31"/>
      <c r="C252" s="32"/>
    </row>
    <row r="253" spans="2:3" ht="12.75">
      <c r="B253" s="31"/>
      <c r="C253" s="32"/>
    </row>
    <row r="254" spans="2:3" ht="12.75">
      <c r="B254" s="31"/>
      <c r="C254" s="32"/>
    </row>
    <row r="255" spans="2:3" ht="12.75">
      <c r="B255" s="31"/>
      <c r="C255" s="32"/>
    </row>
    <row r="256" spans="2:3" ht="12.75">
      <c r="B256" s="31"/>
      <c r="C256" s="32"/>
    </row>
    <row r="257" spans="2:3" ht="12.75">
      <c r="B257" s="31"/>
      <c r="C257" s="32"/>
    </row>
    <row r="258" spans="2:3" ht="12.75">
      <c r="B258" s="31"/>
      <c r="C258" s="32"/>
    </row>
    <row r="259" spans="2:3" ht="12.75">
      <c r="B259" s="31"/>
      <c r="C259" s="32"/>
    </row>
    <row r="260" spans="2:3" ht="12.75">
      <c r="B260" s="31"/>
      <c r="C260" s="32"/>
    </row>
    <row r="261" spans="2:3" ht="12.75">
      <c r="B261" s="31"/>
      <c r="C261" s="32"/>
    </row>
    <row r="262" spans="2:3" ht="12.75">
      <c r="B262" s="31"/>
      <c r="C262" s="32"/>
    </row>
    <row r="263" spans="2:3" ht="12.75">
      <c r="B263" s="31"/>
      <c r="C263" s="32"/>
    </row>
    <row r="264" spans="2:3" ht="12.75">
      <c r="B264" s="31"/>
      <c r="C264" s="32"/>
    </row>
    <row r="265" spans="2:3" ht="12.75">
      <c r="B265" s="31"/>
      <c r="C265" s="32"/>
    </row>
    <row r="266" spans="2:3" ht="12.75">
      <c r="B266" s="31"/>
      <c r="C266" s="32"/>
    </row>
    <row r="267" spans="2:3" ht="12.75">
      <c r="B267" s="31"/>
      <c r="C267" s="32"/>
    </row>
    <row r="268" spans="2:3" ht="12.75">
      <c r="B268" s="31"/>
      <c r="C268" s="32"/>
    </row>
    <row r="269" spans="2:3" ht="12.75">
      <c r="B269" s="31"/>
      <c r="C269" s="32"/>
    </row>
    <row r="270" spans="2:3" ht="12.75">
      <c r="B270" s="31"/>
      <c r="C270" s="32"/>
    </row>
    <row r="271" spans="2:3" ht="12.75">
      <c r="B271" s="31"/>
      <c r="C271" s="32"/>
    </row>
    <row r="272" spans="2:3" ht="12.75">
      <c r="B272" s="31"/>
      <c r="C272" s="32"/>
    </row>
    <row r="273" spans="2:3" ht="12.75">
      <c r="B273" s="31"/>
      <c r="C273" s="32"/>
    </row>
    <row r="274" spans="2:3" ht="12.75">
      <c r="B274" s="31"/>
      <c r="C274" s="32"/>
    </row>
    <row r="275" spans="2:3" ht="12.75">
      <c r="B275" s="31"/>
      <c r="C275" s="32"/>
    </row>
    <row r="276" spans="2:3" ht="12.75">
      <c r="B276" s="31"/>
      <c r="C276" s="32"/>
    </row>
    <row r="277" spans="2:3" ht="12.75">
      <c r="B277" s="31"/>
      <c r="C277" s="32"/>
    </row>
    <row r="278" spans="2:3" ht="12.75">
      <c r="B278" s="31"/>
      <c r="C278" s="32"/>
    </row>
    <row r="279" spans="2:3" ht="12.75">
      <c r="B279" s="31"/>
      <c r="C279" s="32"/>
    </row>
    <row r="280" spans="2:3" ht="12.75">
      <c r="B280" s="31"/>
      <c r="C280" s="32"/>
    </row>
    <row r="281" spans="2:3" ht="12.75">
      <c r="B281" s="31"/>
      <c r="C281" s="32"/>
    </row>
    <row r="282" spans="2:3" ht="12.75">
      <c r="B282" s="31"/>
      <c r="C282" s="32"/>
    </row>
    <row r="283" spans="2:3" ht="12.75">
      <c r="B283" s="31"/>
      <c r="C283" s="32"/>
    </row>
    <row r="284" spans="2:3" ht="12.75">
      <c r="B284" s="31"/>
      <c r="C284" s="32"/>
    </row>
    <row r="285" spans="2:3" ht="12.75">
      <c r="B285" s="31"/>
      <c r="C285" s="32"/>
    </row>
    <row r="286" spans="2:3" ht="12.75">
      <c r="B286" s="31"/>
      <c r="C286" s="32"/>
    </row>
    <row r="287" spans="2:3" ht="12.75">
      <c r="B287" s="31"/>
      <c r="C287" s="32"/>
    </row>
    <row r="288" spans="2:3" ht="12.75">
      <c r="B288" s="31"/>
      <c r="C288" s="32"/>
    </row>
    <row r="289" spans="2:3" ht="12.75">
      <c r="B289" s="31"/>
      <c r="C289" s="32"/>
    </row>
    <row r="290" spans="2:3" ht="12.75">
      <c r="B290" s="31"/>
      <c r="C290" s="32"/>
    </row>
    <row r="291" spans="2:3" ht="12.75">
      <c r="B291" s="31"/>
      <c r="C291" s="32"/>
    </row>
    <row r="292" spans="2:3" ht="12.75">
      <c r="B292" s="31"/>
      <c r="C292" s="32"/>
    </row>
    <row r="293" spans="2:3" ht="12.75">
      <c r="B293" s="31"/>
      <c r="C293" s="32"/>
    </row>
    <row r="294" spans="2:3" ht="12.75">
      <c r="B294" s="31"/>
      <c r="C294" s="32"/>
    </row>
    <row r="295" spans="2:3" ht="12.75">
      <c r="B295" s="31"/>
      <c r="C295" s="32"/>
    </row>
    <row r="296" spans="2:3" ht="12.75">
      <c r="B296" s="31"/>
      <c r="C296" s="32"/>
    </row>
    <row r="297" spans="2:3" ht="12.75">
      <c r="B297" s="31"/>
      <c r="C297" s="32"/>
    </row>
    <row r="298" spans="2:3" ht="12.75">
      <c r="B298" s="31"/>
      <c r="C298" s="32"/>
    </row>
    <row r="299" spans="2:3" ht="12.75">
      <c r="B299" s="31"/>
      <c r="C299" s="32"/>
    </row>
    <row r="300" spans="2:3" ht="12.75">
      <c r="B300" s="31"/>
      <c r="C300" s="32"/>
    </row>
    <row r="301" spans="2:3" ht="12.75">
      <c r="B301" s="31"/>
      <c r="C301" s="32"/>
    </row>
    <row r="302" spans="2:3" ht="12.75">
      <c r="B302" s="31"/>
      <c r="C302" s="32"/>
    </row>
    <row r="303" spans="2:3" ht="12.75">
      <c r="B303" s="31"/>
      <c r="C303" s="32"/>
    </row>
    <row r="304" spans="2:3" ht="12.75">
      <c r="B304" s="31"/>
      <c r="C304" s="32"/>
    </row>
    <row r="305" spans="2:3" ht="12.75">
      <c r="B305" s="31"/>
      <c r="C305" s="32"/>
    </row>
    <row r="306" spans="2:3" ht="12.75">
      <c r="B306" s="31"/>
      <c r="C306" s="32"/>
    </row>
    <row r="307" spans="2:3" ht="12.75">
      <c r="B307" s="31"/>
      <c r="C307" s="32"/>
    </row>
    <row r="308" spans="2:3" ht="12.75">
      <c r="B308" s="31"/>
      <c r="C308" s="32"/>
    </row>
    <row r="309" spans="2:3" ht="12.75">
      <c r="B309" s="31"/>
      <c r="C309" s="32"/>
    </row>
    <row r="310" spans="2:3" ht="12.75">
      <c r="B310" s="31"/>
      <c r="C310" s="32"/>
    </row>
    <row r="311" spans="2:3" ht="12.75">
      <c r="B311" s="31"/>
      <c r="C311" s="32"/>
    </row>
    <row r="312" spans="2:3" ht="12.75">
      <c r="B312" s="31"/>
      <c r="C312" s="32"/>
    </row>
    <row r="313" spans="2:3" ht="12.75">
      <c r="B313" s="31"/>
      <c r="C313" s="32"/>
    </row>
    <row r="314" spans="2:3" ht="12.75">
      <c r="B314" s="31"/>
      <c r="C314" s="32"/>
    </row>
    <row r="315" spans="2:3" ht="12.75">
      <c r="B315" s="31"/>
      <c r="C315" s="32"/>
    </row>
    <row r="316" spans="2:3" ht="12.75">
      <c r="B316" s="31"/>
      <c r="C316" s="32"/>
    </row>
    <row r="317" spans="2:3" ht="12.75">
      <c r="B317" s="31"/>
      <c r="C317" s="32"/>
    </row>
    <row r="318" spans="2:3" ht="12.75">
      <c r="B318" s="31"/>
      <c r="C318" s="32"/>
    </row>
    <row r="319" spans="2:3" ht="12.75">
      <c r="B319" s="31"/>
      <c r="C319" s="32"/>
    </row>
    <row r="320" spans="2:3" ht="12.75">
      <c r="B320" s="31"/>
      <c r="C320" s="32"/>
    </row>
    <row r="321" spans="2:3" ht="12.75">
      <c r="B321" s="31"/>
      <c r="C321" s="32"/>
    </row>
    <row r="322" spans="2:3" ht="12.75">
      <c r="B322" s="31"/>
      <c r="C322" s="32"/>
    </row>
    <row r="323" spans="2:3" ht="12.75">
      <c r="B323" s="31"/>
      <c r="C323" s="32"/>
    </row>
    <row r="324" spans="2:3" ht="12.75">
      <c r="B324" s="31"/>
      <c r="C324" s="32"/>
    </row>
    <row r="325" spans="2:3" ht="12.75">
      <c r="B325" s="31"/>
      <c r="C325" s="32"/>
    </row>
    <row r="326" spans="2:3" ht="12.75">
      <c r="B326" s="31"/>
      <c r="C326" s="32"/>
    </row>
    <row r="327" spans="2:3" ht="12.75">
      <c r="B327" s="31"/>
      <c r="C327" s="32"/>
    </row>
    <row r="328" spans="2:3" ht="12.75">
      <c r="B328" s="31"/>
      <c r="C328" s="32"/>
    </row>
    <row r="329" spans="2:3" ht="12.75">
      <c r="B329" s="31"/>
      <c r="C329" s="32"/>
    </row>
    <row r="330" spans="2:3" ht="12.75">
      <c r="B330" s="31"/>
      <c r="C330" s="32"/>
    </row>
    <row r="331" spans="2:3" ht="12.75">
      <c r="B331" s="31"/>
      <c r="C331" s="32"/>
    </row>
    <row r="332" spans="2:3" ht="12.75">
      <c r="B332" s="31"/>
      <c r="C332" s="32"/>
    </row>
    <row r="333" spans="2:3" ht="12.75">
      <c r="B333" s="31"/>
      <c r="C333" s="32"/>
    </row>
    <row r="334" spans="2:3" ht="12.75">
      <c r="B334" s="31"/>
      <c r="C334" s="32"/>
    </row>
    <row r="335" spans="2:3" ht="12.75">
      <c r="B335" s="31"/>
      <c r="C335" s="32"/>
    </row>
    <row r="336" spans="2:3" ht="12.75">
      <c r="B336" s="31"/>
      <c r="C336" s="32"/>
    </row>
    <row r="337" spans="2:3" ht="12.75">
      <c r="B337" s="31"/>
      <c r="C337" s="32"/>
    </row>
    <row r="338" spans="2:3" ht="12.75">
      <c r="B338" s="31"/>
      <c r="C338" s="32"/>
    </row>
    <row r="339" spans="2:3" ht="12.75">
      <c r="B339" s="31"/>
      <c r="C339" s="32"/>
    </row>
    <row r="340" spans="2:3" ht="12.75">
      <c r="B340" s="31"/>
      <c r="C340" s="32"/>
    </row>
    <row r="341" spans="2:3" ht="12.75">
      <c r="B341" s="31"/>
      <c r="C341" s="32"/>
    </row>
    <row r="342" spans="2:3" ht="12.75">
      <c r="B342" s="31"/>
      <c r="C342" s="32"/>
    </row>
    <row r="343" spans="2:3" ht="12.75">
      <c r="B343" s="31"/>
      <c r="C343" s="32"/>
    </row>
    <row r="344" spans="2:3" ht="12.75">
      <c r="B344" s="31"/>
      <c r="C344" s="32"/>
    </row>
    <row r="345" spans="2:3" ht="12.75">
      <c r="B345" s="31"/>
      <c r="C345" s="32"/>
    </row>
    <row r="346" spans="2:3" ht="12.75">
      <c r="B346" s="31"/>
      <c r="C346" s="32"/>
    </row>
    <row r="347" spans="2:3" ht="12.75">
      <c r="B347" s="31"/>
      <c r="C347" s="32"/>
    </row>
    <row r="348" spans="2:3" ht="12.75">
      <c r="B348" s="31"/>
      <c r="C348" s="32"/>
    </row>
    <row r="349" spans="2:3" ht="12.75">
      <c r="B349" s="31"/>
      <c r="C349" s="32"/>
    </row>
    <row r="350" spans="2:3" ht="12.75">
      <c r="B350" s="31"/>
      <c r="C350" s="32"/>
    </row>
    <row r="351" spans="2:3" ht="12.75">
      <c r="B351" s="31"/>
      <c r="C351" s="32"/>
    </row>
    <row r="352" spans="2:3" ht="12.75">
      <c r="B352" s="31"/>
      <c r="C352" s="32"/>
    </row>
    <row r="353" spans="2:3" ht="12.75">
      <c r="B353" s="31"/>
      <c r="C353" s="32"/>
    </row>
    <row r="354" spans="2:3" ht="12.75">
      <c r="B354" s="31"/>
      <c r="C354" s="32"/>
    </row>
    <row r="355" spans="2:3" ht="12.75">
      <c r="B355" s="31"/>
      <c r="C355" s="32"/>
    </row>
    <row r="356" spans="2:3" ht="12.75">
      <c r="B356" s="31"/>
      <c r="C356" s="32"/>
    </row>
    <row r="357" spans="2:3" ht="12.75">
      <c r="B357" s="31"/>
      <c r="C357" s="32"/>
    </row>
    <row r="358" spans="2:3" ht="12.75">
      <c r="B358" s="31"/>
      <c r="C358" s="32"/>
    </row>
    <row r="359" spans="2:3" ht="12.75">
      <c r="B359" s="31"/>
      <c r="C359" s="32"/>
    </row>
    <row r="360" spans="2:3" ht="12.75">
      <c r="B360" s="31"/>
      <c r="C360" s="32"/>
    </row>
    <row r="361" spans="2:3" ht="12.75">
      <c r="B361" s="31"/>
      <c r="C361" s="32"/>
    </row>
    <row r="362" spans="2:3" ht="12.75">
      <c r="B362" s="31"/>
      <c r="C362" s="32"/>
    </row>
    <row r="363" spans="2:3" ht="12.75">
      <c r="B363" s="31"/>
      <c r="C363" s="32"/>
    </row>
    <row r="364" spans="2:3" ht="12.75">
      <c r="B364" s="31"/>
      <c r="C364" s="32"/>
    </row>
    <row r="365" spans="2:3" ht="12.75">
      <c r="B365" s="31"/>
      <c r="C365" s="32"/>
    </row>
    <row r="366" spans="2:3" ht="12.75">
      <c r="B366" s="31"/>
      <c r="C366" s="32"/>
    </row>
    <row r="367" spans="2:3" ht="12.75">
      <c r="B367" s="31"/>
      <c r="C367" s="32"/>
    </row>
    <row r="368" spans="2:3" ht="12.75">
      <c r="B368" s="31"/>
      <c r="C368" s="32"/>
    </row>
    <row r="369" spans="2:3" ht="12.75">
      <c r="B369" s="31"/>
      <c r="C369" s="32"/>
    </row>
    <row r="370" spans="2:3" ht="12.75">
      <c r="B370" s="31"/>
      <c r="C370" s="32"/>
    </row>
    <row r="371" spans="2:3" ht="12.75">
      <c r="B371" s="31"/>
      <c r="C371" s="32"/>
    </row>
    <row r="372" spans="2:3" ht="12.75">
      <c r="B372" s="31"/>
      <c r="C372" s="32"/>
    </row>
    <row r="373" spans="2:3" ht="12.75">
      <c r="B373" s="31"/>
      <c r="C373" s="32"/>
    </row>
    <row r="374" spans="2:3" ht="12.75">
      <c r="B374" s="31"/>
      <c r="C374" s="32"/>
    </row>
    <row r="375" spans="2:3" ht="12.75">
      <c r="B375" s="31"/>
      <c r="C375" s="32"/>
    </row>
    <row r="376" spans="2:3" ht="12.75">
      <c r="B376" s="31"/>
      <c r="C376" s="32"/>
    </row>
    <row r="377" spans="2:3" ht="12.75">
      <c r="B377" s="31"/>
      <c r="C377" s="32"/>
    </row>
    <row r="378" spans="2:3" ht="12.75">
      <c r="B378" s="31"/>
      <c r="C378" s="32"/>
    </row>
    <row r="379" spans="2:3" ht="12.75">
      <c r="B379" s="31"/>
      <c r="C379" s="32"/>
    </row>
    <row r="380" spans="2:3" ht="12.75">
      <c r="B380" s="31"/>
      <c r="C380" s="32"/>
    </row>
    <row r="381" spans="2:3" ht="12.75">
      <c r="B381" s="31"/>
      <c r="C381" s="32"/>
    </row>
    <row r="382" spans="2:3" ht="12.75">
      <c r="B382" s="31"/>
      <c r="C382" s="32"/>
    </row>
    <row r="383" spans="2:3" ht="12.75">
      <c r="B383" s="31"/>
      <c r="C383" s="32"/>
    </row>
    <row r="384" spans="2:3" ht="12.75">
      <c r="B384" s="31"/>
      <c r="C384" s="32"/>
    </row>
    <row r="385" spans="2:3" ht="12.75">
      <c r="B385" s="31"/>
      <c r="C385" s="32"/>
    </row>
    <row r="386" spans="2:3" ht="12.75">
      <c r="B386" s="31"/>
      <c r="C386" s="32"/>
    </row>
    <row r="387" spans="2:3" ht="12.75">
      <c r="B387" s="31"/>
      <c r="C387" s="32"/>
    </row>
    <row r="388" spans="2:3" ht="12.75">
      <c r="B388" s="31"/>
      <c r="C388" s="32"/>
    </row>
    <row r="389" spans="2:3" ht="12.75">
      <c r="B389" s="31"/>
      <c r="C389" s="32"/>
    </row>
    <row r="390" spans="2:3" ht="12.75">
      <c r="B390" s="31"/>
      <c r="C390" s="32"/>
    </row>
    <row r="391" spans="2:3" ht="12.75">
      <c r="B391" s="31"/>
      <c r="C391" s="32"/>
    </row>
    <row r="392" spans="2:3" ht="12.75">
      <c r="B392" s="31"/>
      <c r="C392" s="32"/>
    </row>
    <row r="393" spans="2:3" ht="12.75">
      <c r="B393" s="31"/>
      <c r="C393" s="32"/>
    </row>
    <row r="394" spans="2:3" ht="12.75">
      <c r="B394" s="31"/>
      <c r="C394" s="32"/>
    </row>
    <row r="395" spans="2:3" ht="12.75">
      <c r="B395" s="31"/>
      <c r="C395" s="32"/>
    </row>
    <row r="396" spans="2:3" ht="12.75">
      <c r="B396" s="31"/>
      <c r="C396" s="32"/>
    </row>
    <row r="397" spans="2:3" ht="12.75">
      <c r="B397" s="31"/>
      <c r="C397" s="32"/>
    </row>
    <row r="398" spans="2:3" ht="12.75">
      <c r="B398" s="31"/>
      <c r="C398" s="32"/>
    </row>
    <row r="399" spans="2:3" ht="12.75">
      <c r="B399" s="31"/>
      <c r="C399" s="32"/>
    </row>
    <row r="400" spans="2:3" ht="12.75">
      <c r="B400" s="31"/>
      <c r="C400" s="32"/>
    </row>
    <row r="401" spans="2:3" ht="12.75">
      <c r="B401" s="31"/>
      <c r="C401" s="32"/>
    </row>
    <row r="402" spans="2:3" ht="12.75">
      <c r="B402" s="31"/>
      <c r="C402" s="32"/>
    </row>
    <row r="403" spans="2:3" ht="12.75">
      <c r="B403" s="31"/>
      <c r="C403" s="32"/>
    </row>
    <row r="404" spans="2:3" ht="12.75">
      <c r="B404" s="31"/>
      <c r="C404" s="32"/>
    </row>
    <row r="405" spans="2:3" ht="12.75">
      <c r="B405" s="31"/>
      <c r="C405" s="32"/>
    </row>
    <row r="406" spans="2:3" ht="12.75">
      <c r="B406" s="31"/>
      <c r="C406" s="32"/>
    </row>
    <row r="407" spans="2:3" ht="12.75">
      <c r="B407" s="31"/>
      <c r="C407" s="32"/>
    </row>
    <row r="408" spans="2:3" ht="12.75">
      <c r="B408" s="31"/>
      <c r="C408" s="32"/>
    </row>
    <row r="409" spans="2:3" ht="12.75">
      <c r="B409" s="31"/>
      <c r="C409" s="32"/>
    </row>
    <row r="410" spans="2:3" ht="12.75">
      <c r="B410" s="31"/>
      <c r="C410" s="32"/>
    </row>
    <row r="411" spans="2:3" ht="12.75">
      <c r="B411" s="31"/>
      <c r="C411" s="32"/>
    </row>
    <row r="412" spans="2:3" ht="12.75">
      <c r="B412" s="31"/>
      <c r="C412" s="32"/>
    </row>
    <row r="413" spans="2:3" ht="12.75">
      <c r="B413" s="31"/>
      <c r="C413" s="32"/>
    </row>
    <row r="414" spans="2:3" ht="12.75">
      <c r="B414" s="31"/>
      <c r="C414" s="32"/>
    </row>
    <row r="415" spans="2:3" ht="12.75">
      <c r="B415" s="31"/>
      <c r="C415" s="32"/>
    </row>
    <row r="416" spans="2:3" ht="12.75">
      <c r="B416" s="31"/>
      <c r="C416" s="32"/>
    </row>
    <row r="417" spans="2:3" ht="12.75">
      <c r="B417" s="31"/>
      <c r="C417" s="32"/>
    </row>
    <row r="418" spans="2:3" ht="12.75">
      <c r="B418" s="31"/>
      <c r="C418" s="32"/>
    </row>
    <row r="419" spans="2:3" ht="12.75">
      <c r="B419" s="31"/>
      <c r="C419" s="32"/>
    </row>
    <row r="420" spans="2:3" ht="12.75">
      <c r="B420" s="31"/>
      <c r="C420" s="32"/>
    </row>
    <row r="421" spans="2:3" ht="12.75">
      <c r="B421" s="31"/>
      <c r="C421" s="32"/>
    </row>
    <row r="422" spans="2:3" ht="12.75">
      <c r="B422" s="31"/>
      <c r="C422" s="32"/>
    </row>
    <row r="423" spans="2:3" ht="12.75">
      <c r="B423" s="31"/>
      <c r="C423" s="32"/>
    </row>
    <row r="424" spans="2:3" ht="12.75">
      <c r="B424" s="31"/>
      <c r="C424" s="32"/>
    </row>
    <row r="425" spans="2:3" ht="12.75">
      <c r="B425" s="31"/>
      <c r="C425" s="32"/>
    </row>
    <row r="426" spans="2:3" ht="12.75">
      <c r="B426" s="31"/>
      <c r="C426" s="32"/>
    </row>
    <row r="427" spans="2:3" ht="12.75">
      <c r="B427" s="31"/>
      <c r="C427" s="32"/>
    </row>
    <row r="428" spans="2:3" ht="12.75">
      <c r="B428" s="31"/>
      <c r="C428" s="32"/>
    </row>
    <row r="429" spans="2:3" ht="12.75">
      <c r="B429" s="31"/>
      <c r="C429" s="32"/>
    </row>
    <row r="430" spans="2:3" ht="12.75">
      <c r="B430" s="31"/>
      <c r="C430" s="32"/>
    </row>
    <row r="431" spans="2:3" ht="12.75">
      <c r="B431" s="31"/>
      <c r="C431" s="32"/>
    </row>
    <row r="432" spans="2:3" ht="12.75">
      <c r="B432" s="31"/>
      <c r="C432" s="32"/>
    </row>
    <row r="433" spans="2:3" ht="12.75">
      <c r="B433" s="31"/>
      <c r="C433" s="32"/>
    </row>
    <row r="434" spans="2:3" ht="12.75">
      <c r="B434" s="31"/>
      <c r="C434" s="32"/>
    </row>
    <row r="435" spans="2:3" ht="12.75">
      <c r="B435" s="31"/>
      <c r="C435" s="32"/>
    </row>
    <row r="436" spans="2:3" ht="12.75">
      <c r="B436" s="31"/>
      <c r="C436" s="32"/>
    </row>
    <row r="437" spans="2:3" ht="12.75">
      <c r="B437" s="31"/>
      <c r="C437" s="32"/>
    </row>
    <row r="438" spans="2:3" ht="12.75">
      <c r="B438" s="31"/>
      <c r="C438" s="32"/>
    </row>
    <row r="439" spans="2:3" ht="12.75">
      <c r="B439" s="31"/>
      <c r="C439" s="32"/>
    </row>
    <row r="440" spans="2:3" ht="12.75">
      <c r="B440" s="31"/>
      <c r="C440" s="32"/>
    </row>
    <row r="441" spans="2:3" ht="12.75">
      <c r="B441" s="31"/>
      <c r="C441" s="32"/>
    </row>
    <row r="442" spans="2:3" ht="12.75">
      <c r="B442" s="31"/>
      <c r="C442" s="32"/>
    </row>
    <row r="443" spans="2:3" ht="12.75">
      <c r="B443" s="31"/>
      <c r="C443" s="32"/>
    </row>
    <row r="444" spans="2:3" ht="12.75">
      <c r="B444" s="31"/>
      <c r="C444" s="32"/>
    </row>
    <row r="445" spans="2:3" ht="12.75">
      <c r="B445" s="31"/>
      <c r="C445" s="32"/>
    </row>
    <row r="446" spans="2:3" ht="12.75">
      <c r="B446" s="31"/>
      <c r="C446" s="32"/>
    </row>
    <row r="447" spans="2:3" ht="12.75">
      <c r="B447" s="31"/>
      <c r="C447" s="32"/>
    </row>
    <row r="448" spans="2:3" ht="12.75">
      <c r="B448" s="31"/>
      <c r="C448" s="32"/>
    </row>
    <row r="449" spans="2:3" ht="12.75">
      <c r="B449" s="31"/>
      <c r="C449" s="32"/>
    </row>
    <row r="450" spans="2:3" ht="12.75">
      <c r="B450" s="31"/>
      <c r="C450" s="32"/>
    </row>
    <row r="451" spans="2:3" ht="12.75">
      <c r="B451" s="31"/>
      <c r="C451" s="32"/>
    </row>
    <row r="452" spans="2:3" ht="12.75">
      <c r="B452" s="31"/>
      <c r="C452" s="32"/>
    </row>
    <row r="453" spans="2:3" ht="12.75">
      <c r="B453" s="31"/>
      <c r="C453" s="32"/>
    </row>
    <row r="454" spans="2:3" ht="12.75">
      <c r="B454" s="31"/>
      <c r="C454" s="32"/>
    </row>
    <row r="455" spans="2:3" ht="12.75">
      <c r="B455" s="31"/>
      <c r="C455" s="32"/>
    </row>
    <row r="456" spans="2:3" ht="12.75">
      <c r="B456" s="31"/>
      <c r="C456" s="32"/>
    </row>
    <row r="457" spans="2:3" ht="12.75">
      <c r="B457" s="31"/>
      <c r="C457" s="32"/>
    </row>
    <row r="458" spans="2:3" ht="12.75">
      <c r="B458" s="31"/>
      <c r="C458" s="32"/>
    </row>
    <row r="459" spans="2:3" ht="12.75">
      <c r="B459" s="31"/>
      <c r="C459" s="32"/>
    </row>
    <row r="460" spans="2:3" ht="12.75">
      <c r="B460" s="31"/>
      <c r="C460" s="32"/>
    </row>
    <row r="461" spans="2:3" ht="12.75">
      <c r="B461" s="31"/>
      <c r="C461" s="32"/>
    </row>
    <row r="462" spans="2:3" ht="12.75">
      <c r="B462" s="31"/>
      <c r="C462" s="32"/>
    </row>
    <row r="463" spans="2:3" ht="12.75">
      <c r="B463" s="31"/>
      <c r="C463" s="32"/>
    </row>
    <row r="464" spans="2:3" ht="12.75">
      <c r="B464" s="31"/>
      <c r="C464" s="32"/>
    </row>
    <row r="465" spans="2:3" ht="12.75">
      <c r="B465" s="31"/>
      <c r="C465" s="32"/>
    </row>
    <row r="466" spans="2:3" ht="12.75">
      <c r="B466" s="31"/>
      <c r="C466" s="32"/>
    </row>
    <row r="467" spans="2:3" ht="12.75">
      <c r="B467" s="31"/>
      <c r="C467" s="32"/>
    </row>
    <row r="468" spans="2:3" ht="12.75">
      <c r="B468" s="31"/>
      <c r="C468" s="32"/>
    </row>
    <row r="469" spans="2:3" ht="12.75">
      <c r="B469" s="31"/>
      <c r="C469" s="32"/>
    </row>
    <row r="470" spans="2:3" ht="12.75">
      <c r="B470" s="31"/>
      <c r="C470" s="32"/>
    </row>
    <row r="471" spans="2:3" ht="12.75">
      <c r="B471" s="31"/>
      <c r="C471" s="32"/>
    </row>
    <row r="472" spans="2:3" ht="12.75">
      <c r="B472" s="31"/>
      <c r="C472" s="32"/>
    </row>
    <row r="473" spans="2:3" ht="12.75">
      <c r="B473" s="31"/>
      <c r="C473" s="32"/>
    </row>
    <row r="474" spans="2:3" ht="12.75">
      <c r="B474" s="31"/>
      <c r="C474" s="32"/>
    </row>
    <row r="475" spans="2:3" ht="12.75">
      <c r="B475" s="31"/>
      <c r="C475" s="32"/>
    </row>
    <row r="476" spans="2:3" ht="12.75">
      <c r="B476" s="31"/>
      <c r="C476" s="32"/>
    </row>
    <row r="477" spans="2:3" ht="12.75">
      <c r="B477" s="31"/>
      <c r="C477" s="32"/>
    </row>
    <row r="478" spans="2:3" ht="12.75">
      <c r="B478" s="31"/>
      <c r="C478" s="32"/>
    </row>
    <row r="479" spans="2:3" ht="12.75">
      <c r="B479" s="31"/>
      <c r="C479" s="32"/>
    </row>
    <row r="480" spans="2:3" ht="12.75">
      <c r="B480" s="31"/>
      <c r="C480" s="32"/>
    </row>
    <row r="481" spans="2:3" ht="12.75">
      <c r="B481" s="31"/>
      <c r="C481" s="32"/>
    </row>
    <row r="482" spans="2:3" ht="12.75">
      <c r="B482" s="31"/>
      <c r="C482" s="32"/>
    </row>
    <row r="483" spans="2:3" ht="12.75">
      <c r="B483" s="31"/>
      <c r="C483" s="32"/>
    </row>
    <row r="484" spans="2:3" ht="12.75">
      <c r="B484" s="31"/>
      <c r="C484" s="32"/>
    </row>
    <row r="485" spans="2:3" ht="12.75">
      <c r="B485" s="31"/>
      <c r="C485" s="32"/>
    </row>
    <row r="486" spans="2:3" ht="12.75">
      <c r="B486" s="31"/>
      <c r="C486" s="32"/>
    </row>
    <row r="487" spans="2:3" ht="12.75">
      <c r="B487" s="31"/>
      <c r="C487" s="32"/>
    </row>
    <row r="488" spans="2:3" ht="12.75">
      <c r="B488" s="31"/>
      <c r="C488" s="32"/>
    </row>
    <row r="489" spans="2:3" ht="12.75">
      <c r="B489" s="31"/>
      <c r="C489" s="32"/>
    </row>
    <row r="490" spans="2:3" ht="12.75">
      <c r="B490" s="31"/>
      <c r="C490" s="32"/>
    </row>
    <row r="491" spans="2:3" ht="12.75">
      <c r="B491" s="31"/>
      <c r="C491" s="32"/>
    </row>
    <row r="492" spans="2:3" ht="12.75">
      <c r="B492" s="31"/>
      <c r="C492" s="32"/>
    </row>
    <row r="493" spans="2:3" ht="12.75">
      <c r="B493" s="31"/>
      <c r="C493" s="32"/>
    </row>
    <row r="494" spans="4:5" ht="12.75">
      <c r="D494" s="32" t="s">
        <v>145</v>
      </c>
      <c r="E494" s="32" t="s">
        <v>146</v>
      </c>
    </row>
    <row r="495" spans="2:5" ht="12.75">
      <c r="B495" t="s">
        <v>105</v>
      </c>
      <c r="C495" s="29" t="s">
        <v>105</v>
      </c>
      <c r="D495" s="31">
        <v>43</v>
      </c>
      <c r="E495" s="31">
        <v>11</v>
      </c>
    </row>
    <row r="496" spans="2:5" ht="12.75">
      <c r="B496" t="s">
        <v>85</v>
      </c>
      <c r="C496" s="29" t="s">
        <v>85</v>
      </c>
      <c r="D496" s="31">
        <v>43</v>
      </c>
      <c r="E496" s="31">
        <v>51</v>
      </c>
    </row>
    <row r="497" spans="2:5" ht="12.75">
      <c r="B497" t="s">
        <v>87</v>
      </c>
      <c r="C497" s="29" t="s">
        <v>87</v>
      </c>
      <c r="D497" s="31">
        <v>43</v>
      </c>
      <c r="E497" s="31">
        <v>51</v>
      </c>
    </row>
    <row r="498" spans="2:5" ht="12.75">
      <c r="B498" t="s">
        <v>90</v>
      </c>
      <c r="C498" s="29" t="s">
        <v>90</v>
      </c>
      <c r="D498" s="31">
        <v>43</v>
      </c>
      <c r="E498" s="31">
        <v>52</v>
      </c>
    </row>
    <row r="499" spans="2:5" ht="12.75">
      <c r="B499" t="s">
        <v>91</v>
      </c>
      <c r="C499" s="29" t="s">
        <v>91</v>
      </c>
      <c r="D499" s="31">
        <v>43</v>
      </c>
      <c r="E499" s="31">
        <v>53</v>
      </c>
    </row>
    <row r="500" spans="2:5" ht="12.75">
      <c r="B500" t="s">
        <v>92</v>
      </c>
      <c r="C500" s="29" t="s">
        <v>92</v>
      </c>
      <c r="D500" s="31">
        <v>43</v>
      </c>
      <c r="E500" s="31">
        <v>51</v>
      </c>
    </row>
    <row r="501" spans="2:5" ht="12.75">
      <c r="B501" t="s">
        <v>86</v>
      </c>
      <c r="C501" s="29" t="s">
        <v>86</v>
      </c>
      <c r="D501" s="31">
        <v>43</v>
      </c>
      <c r="E501" s="31">
        <v>59</v>
      </c>
    </row>
    <row r="502" spans="2:5" ht="12.75">
      <c r="B502" s="149" t="s">
        <v>217</v>
      </c>
      <c r="C502" s="150" t="s">
        <v>217</v>
      </c>
      <c r="D502" s="31">
        <v>43</v>
      </c>
      <c r="E502" s="31">
        <v>59</v>
      </c>
    </row>
    <row r="503" spans="2:5" ht="12.75">
      <c r="B503" t="s">
        <v>88</v>
      </c>
      <c r="C503" s="29" t="s">
        <v>88</v>
      </c>
      <c r="D503" s="31">
        <v>43</v>
      </c>
      <c r="E503" s="31">
        <v>56</v>
      </c>
    </row>
    <row r="504" spans="2:5" ht="12.75">
      <c r="B504" t="s">
        <v>89</v>
      </c>
      <c r="C504" s="29" t="s">
        <v>89</v>
      </c>
      <c r="D504" s="31">
        <v>43</v>
      </c>
      <c r="E504" s="31">
        <v>56</v>
      </c>
    </row>
    <row r="505" spans="2:5" ht="12.75">
      <c r="B505" t="s">
        <v>80</v>
      </c>
      <c r="C505" s="29" t="s">
        <v>80</v>
      </c>
      <c r="D505" s="31">
        <v>43</v>
      </c>
      <c r="E505" s="31">
        <v>55</v>
      </c>
    </row>
    <row r="506" spans="2:5" ht="12.75">
      <c r="B506" t="s">
        <v>81</v>
      </c>
      <c r="C506" s="29" t="s">
        <v>81</v>
      </c>
      <c r="D506" s="31">
        <v>43</v>
      </c>
      <c r="E506" s="31">
        <v>57</v>
      </c>
    </row>
    <row r="507" spans="2:5" ht="12.75">
      <c r="B507" t="s">
        <v>82</v>
      </c>
      <c r="C507" s="29" t="s">
        <v>82</v>
      </c>
      <c r="D507" s="31">
        <v>43</v>
      </c>
      <c r="E507" s="31">
        <v>57</v>
      </c>
    </row>
    <row r="508" spans="2:5" ht="12.75">
      <c r="B508" t="s">
        <v>83</v>
      </c>
      <c r="C508" s="29" t="s">
        <v>83</v>
      </c>
      <c r="D508" s="31">
        <v>43</v>
      </c>
      <c r="E508" s="31">
        <v>57</v>
      </c>
    </row>
    <row r="509" spans="2:5" ht="12.75">
      <c r="B509" t="s">
        <v>84</v>
      </c>
      <c r="C509" s="29" t="s">
        <v>84</v>
      </c>
      <c r="D509" s="31">
        <v>43</v>
      </c>
      <c r="E509" s="31">
        <v>54</v>
      </c>
    </row>
    <row r="510" spans="2:5" ht="12.75">
      <c r="B510" t="s">
        <v>207</v>
      </c>
      <c r="C510" s="29" t="s">
        <v>207</v>
      </c>
      <c r="D510" s="31">
        <v>43</v>
      </c>
      <c r="E510" s="31">
        <v>58</v>
      </c>
    </row>
    <row r="511" spans="2:5" ht="12.75">
      <c r="B511" t="s">
        <v>95</v>
      </c>
      <c r="C511" s="29" t="s">
        <v>95</v>
      </c>
      <c r="D511" s="31">
        <v>43</v>
      </c>
      <c r="E511" s="31">
        <v>71</v>
      </c>
    </row>
    <row r="512" spans="2:5" ht="12.75">
      <c r="B512" t="s">
        <v>96</v>
      </c>
      <c r="C512" s="29" t="s">
        <v>96</v>
      </c>
      <c r="D512" s="31">
        <v>43</v>
      </c>
      <c r="E512" s="31">
        <v>79</v>
      </c>
    </row>
    <row r="513" spans="2:5" ht="12.75">
      <c r="B513" t="s">
        <v>97</v>
      </c>
      <c r="C513" s="29" t="s">
        <v>97</v>
      </c>
      <c r="D513" s="31">
        <v>43</v>
      </c>
      <c r="E513" s="31">
        <v>79</v>
      </c>
    </row>
    <row r="514" spans="2:5" ht="12.75">
      <c r="B514" t="s">
        <v>93</v>
      </c>
      <c r="C514" s="29" t="s">
        <v>93</v>
      </c>
      <c r="D514" s="31">
        <v>43</v>
      </c>
      <c r="E514" s="31">
        <v>74</v>
      </c>
    </row>
    <row r="515" spans="2:5" ht="12.75">
      <c r="B515" t="s">
        <v>94</v>
      </c>
      <c r="C515" s="29" t="s">
        <v>94</v>
      </c>
      <c r="D515" s="31">
        <v>43</v>
      </c>
      <c r="E515" s="31">
        <v>73</v>
      </c>
    </row>
    <row r="516" spans="2:5" ht="12.75">
      <c r="B516" t="s">
        <v>98</v>
      </c>
      <c r="C516" s="29" t="s">
        <v>98</v>
      </c>
      <c r="D516" s="31">
        <v>43</v>
      </c>
      <c r="E516" s="31">
        <v>76</v>
      </c>
    </row>
    <row r="517" spans="2:5" ht="12.75">
      <c r="B517" t="s">
        <v>99</v>
      </c>
      <c r="C517" s="29" t="s">
        <v>99</v>
      </c>
      <c r="D517" s="31">
        <v>43</v>
      </c>
      <c r="E517" s="31">
        <v>72</v>
      </c>
    </row>
    <row r="518" spans="2:5" ht="12.75">
      <c r="B518" t="s">
        <v>100</v>
      </c>
      <c r="C518" s="29" t="s">
        <v>100</v>
      </c>
      <c r="D518" s="31">
        <v>43</v>
      </c>
      <c r="E518" s="31">
        <v>72</v>
      </c>
    </row>
    <row r="519" spans="2:5" ht="12.75">
      <c r="B519" t="s">
        <v>101</v>
      </c>
      <c r="C519" s="29" t="s">
        <v>101</v>
      </c>
      <c r="D519" s="31">
        <v>43</v>
      </c>
      <c r="E519" s="31">
        <v>74</v>
      </c>
    </row>
    <row r="520" spans="2:5" ht="12.75">
      <c r="B520" t="s">
        <v>102</v>
      </c>
      <c r="C520" s="29" t="s">
        <v>102</v>
      </c>
      <c r="D520" s="31">
        <v>43</v>
      </c>
      <c r="E520" s="31">
        <v>75</v>
      </c>
    </row>
    <row r="521" spans="2:5" ht="12.75">
      <c r="B521" t="s">
        <v>103</v>
      </c>
      <c r="C521" s="29" t="s">
        <v>103</v>
      </c>
      <c r="D521" s="31">
        <v>43</v>
      </c>
      <c r="E521" s="31">
        <v>74</v>
      </c>
    </row>
    <row r="522" spans="2:5" ht="12.75">
      <c r="B522" t="s">
        <v>104</v>
      </c>
      <c r="C522" s="29" t="s">
        <v>104</v>
      </c>
      <c r="D522" s="31">
        <v>43</v>
      </c>
      <c r="E522" s="31">
        <v>76</v>
      </c>
    </row>
    <row r="523" spans="2:5" ht="12.75">
      <c r="B523" t="s">
        <v>208</v>
      </c>
      <c r="C523" s="29" t="s">
        <v>208</v>
      </c>
      <c r="D523" s="31">
        <v>43</v>
      </c>
      <c r="E523" s="31">
        <v>71</v>
      </c>
    </row>
    <row r="524" spans="2:5" ht="12.75">
      <c r="B524" t="s">
        <v>209</v>
      </c>
      <c r="C524" s="29" t="s">
        <v>209</v>
      </c>
      <c r="D524" s="31">
        <v>43</v>
      </c>
      <c r="E524" s="31">
        <v>79</v>
      </c>
    </row>
    <row r="525" spans="2:5" ht="12.75">
      <c r="B525" t="s">
        <v>200</v>
      </c>
      <c r="C525" s="29" t="s">
        <v>200</v>
      </c>
      <c r="D525" s="31">
        <v>43</v>
      </c>
      <c r="E525" s="31">
        <v>77</v>
      </c>
    </row>
    <row r="526" spans="2:5" ht="12.75">
      <c r="B526" t="s">
        <v>202</v>
      </c>
      <c r="C526" s="29" t="s">
        <v>202</v>
      </c>
      <c r="D526" s="31">
        <v>43</v>
      </c>
      <c r="E526" s="31">
        <v>76</v>
      </c>
    </row>
    <row r="527" spans="2:5" ht="12.75">
      <c r="B527" t="s">
        <v>201</v>
      </c>
      <c r="C527" s="29" t="s">
        <v>201</v>
      </c>
      <c r="D527" s="31">
        <v>43</v>
      </c>
      <c r="E527" s="31">
        <v>78</v>
      </c>
    </row>
    <row r="528" spans="2:5" ht="12.75">
      <c r="B528" t="s">
        <v>203</v>
      </c>
      <c r="C528" s="29" t="s">
        <v>203</v>
      </c>
      <c r="D528" s="31">
        <v>43</v>
      </c>
      <c r="E528" s="31">
        <v>44</v>
      </c>
    </row>
    <row r="532" ht="13.5" thickBot="1">
      <c r="D532" s="31" t="s">
        <v>147</v>
      </c>
    </row>
    <row r="533" spans="2:6" ht="12.75">
      <c r="B533" s="6" t="s">
        <v>106</v>
      </c>
      <c r="C533" s="25" t="s">
        <v>106</v>
      </c>
      <c r="D533" s="31">
        <v>5222</v>
      </c>
      <c r="E533" s="151" t="s">
        <v>267</v>
      </c>
      <c r="F533" s="168">
        <f>IF(E533="POO",5321,D533)</f>
        <v>5222</v>
      </c>
    </row>
    <row r="534" spans="2:6" ht="12.75">
      <c r="B534" s="397" t="s">
        <v>1212</v>
      </c>
      <c r="C534" s="398" t="s">
        <v>1212</v>
      </c>
      <c r="D534" s="31">
        <v>5222</v>
      </c>
      <c r="E534" s="151" t="s">
        <v>1214</v>
      </c>
      <c r="F534" s="168">
        <f>IF(E534="POO",5321,D534)</f>
        <v>5222</v>
      </c>
    </row>
    <row r="535" spans="2:6" ht="12.75">
      <c r="B535" s="7" t="s">
        <v>107</v>
      </c>
      <c r="C535" s="26" t="s">
        <v>107</v>
      </c>
      <c r="D535" s="31">
        <v>5223</v>
      </c>
      <c r="E535" s="151" t="s">
        <v>268</v>
      </c>
      <c r="F535" s="168">
        <f aca="true" t="shared" si="0" ref="F535:F549">IF(E535="POO",5321,D535)</f>
        <v>5223</v>
      </c>
    </row>
    <row r="536" spans="2:6" ht="12.75">
      <c r="B536" s="7" t="s">
        <v>108</v>
      </c>
      <c r="C536" s="26" t="s">
        <v>108</v>
      </c>
      <c r="D536" s="31">
        <v>5221</v>
      </c>
      <c r="E536" s="151" t="s">
        <v>269</v>
      </c>
      <c r="F536" s="168">
        <f t="shared" si="0"/>
        <v>5221</v>
      </c>
    </row>
    <row r="537" spans="2:6" ht="12.75">
      <c r="B537" s="7" t="s">
        <v>1213</v>
      </c>
      <c r="C537" s="26" t="s">
        <v>1213</v>
      </c>
      <c r="D537" s="399">
        <v>5229</v>
      </c>
      <c r="E537" s="400" t="s">
        <v>1215</v>
      </c>
      <c r="F537" s="401">
        <f>IF(E537="POO",5321,D537)</f>
        <v>5229</v>
      </c>
    </row>
    <row r="538" spans="2:6" ht="13.5" thickBot="1">
      <c r="B538" s="7" t="s">
        <v>109</v>
      </c>
      <c r="C538" s="26" t="s">
        <v>109</v>
      </c>
      <c r="D538" s="31">
        <v>5331</v>
      </c>
      <c r="E538" s="151" t="s">
        <v>270</v>
      </c>
      <c r="F538" s="168">
        <f t="shared" si="0"/>
        <v>5331</v>
      </c>
    </row>
    <row r="539" spans="2:6" ht="12.75">
      <c r="B539" s="152" t="s">
        <v>110</v>
      </c>
      <c r="C539" s="153" t="s">
        <v>110</v>
      </c>
      <c r="D539" s="154">
        <v>5339</v>
      </c>
      <c r="E539" s="151" t="s">
        <v>271</v>
      </c>
      <c r="F539" s="168">
        <f t="shared" si="0"/>
        <v>5321</v>
      </c>
    </row>
    <row r="540" spans="2:6" ht="12.75">
      <c r="B540" s="152" t="s">
        <v>111</v>
      </c>
      <c r="C540" s="153" t="s">
        <v>111</v>
      </c>
      <c r="D540" s="155">
        <v>5339</v>
      </c>
      <c r="E540" s="151" t="s">
        <v>271</v>
      </c>
      <c r="F540" s="168">
        <f t="shared" si="0"/>
        <v>5321</v>
      </c>
    </row>
    <row r="541" spans="2:6" ht="13.5" thickBot="1">
      <c r="B541" s="152" t="s">
        <v>112</v>
      </c>
      <c r="C541" s="153" t="s">
        <v>112</v>
      </c>
      <c r="D541" s="156">
        <v>5339</v>
      </c>
      <c r="E541" s="151" t="s">
        <v>271</v>
      </c>
      <c r="F541" s="168">
        <f t="shared" si="0"/>
        <v>5321</v>
      </c>
    </row>
    <row r="542" spans="2:6" ht="12.75">
      <c r="B542" s="7" t="s">
        <v>113</v>
      </c>
      <c r="C542" s="26" t="s">
        <v>113</v>
      </c>
      <c r="D542" s="31" t="s">
        <v>148</v>
      </c>
      <c r="F542" s="168" t="str">
        <f t="shared" si="0"/>
        <v>?????</v>
      </c>
    </row>
    <row r="543" spans="2:6" ht="12.75">
      <c r="B543" s="7" t="s">
        <v>114</v>
      </c>
      <c r="C543" s="26" t="s">
        <v>114</v>
      </c>
      <c r="D543" s="31">
        <v>5212</v>
      </c>
      <c r="E543" s="151" t="s">
        <v>272</v>
      </c>
      <c r="F543" s="168">
        <f t="shared" si="0"/>
        <v>5212</v>
      </c>
    </row>
    <row r="544" spans="2:6" ht="12.75">
      <c r="B544" s="7" t="s">
        <v>115</v>
      </c>
      <c r="C544" s="26" t="s">
        <v>115</v>
      </c>
      <c r="D544" s="31">
        <v>5213</v>
      </c>
      <c r="E544" s="151" t="s">
        <v>273</v>
      </c>
      <c r="F544" s="168">
        <f t="shared" si="0"/>
        <v>5213</v>
      </c>
    </row>
    <row r="545" spans="2:6" ht="15.75">
      <c r="B545" s="7" t="s">
        <v>116</v>
      </c>
      <c r="C545" s="26" t="s">
        <v>116</v>
      </c>
      <c r="D545" s="31">
        <v>5321</v>
      </c>
      <c r="E545" s="74" t="s">
        <v>276</v>
      </c>
      <c r="F545" s="168">
        <f t="shared" si="0"/>
        <v>5321</v>
      </c>
    </row>
    <row r="546" spans="2:6" ht="15.75">
      <c r="B546" s="7" t="s">
        <v>117</v>
      </c>
      <c r="C546" s="26" t="s">
        <v>117</v>
      </c>
      <c r="D546" s="31">
        <v>5321</v>
      </c>
      <c r="E546" s="74" t="s">
        <v>276</v>
      </c>
      <c r="F546" s="168">
        <f t="shared" si="0"/>
        <v>5321</v>
      </c>
    </row>
    <row r="547" spans="2:6" ht="15.75">
      <c r="B547" s="7" t="s">
        <v>118</v>
      </c>
      <c r="C547" s="26" t="s">
        <v>118</v>
      </c>
      <c r="D547" s="31">
        <v>5321</v>
      </c>
      <c r="E547" s="74" t="s">
        <v>276</v>
      </c>
      <c r="F547" s="168">
        <f t="shared" si="0"/>
        <v>5321</v>
      </c>
    </row>
    <row r="548" spans="2:6" ht="12.75">
      <c r="B548" s="8" t="s">
        <v>119</v>
      </c>
      <c r="C548" s="27" t="s">
        <v>119</v>
      </c>
      <c r="D548" s="31">
        <v>5323</v>
      </c>
      <c r="E548" s="151" t="s">
        <v>274</v>
      </c>
      <c r="F548" s="168">
        <f t="shared" si="0"/>
        <v>5323</v>
      </c>
    </row>
    <row r="549" spans="2:6" ht="13.5" thickBot="1">
      <c r="B549" s="9" t="s">
        <v>120</v>
      </c>
      <c r="C549" s="28" t="s">
        <v>120</v>
      </c>
      <c r="D549" s="31" t="s">
        <v>149</v>
      </c>
      <c r="F549" s="168" t="str">
        <f t="shared" si="0"/>
        <v>???????</v>
      </c>
    </row>
    <row r="553" ht="12.75">
      <c r="B553" s="11" t="s">
        <v>1228</v>
      </c>
    </row>
    <row r="554" ht="12.75">
      <c r="B554" s="244" t="s">
        <v>47</v>
      </c>
    </row>
    <row r="555" ht="12.75">
      <c r="B555" s="244">
        <v>140</v>
      </c>
    </row>
  </sheetData>
  <sheetProtection password="DD39" sheet="1" objects="1" scenarios="1"/>
  <mergeCells count="4">
    <mergeCell ref="B36:C37"/>
    <mergeCell ref="B39:C39"/>
    <mergeCell ref="B3:C5"/>
    <mergeCell ref="B44:B45"/>
  </mergeCells>
  <conditionalFormatting sqref="B44:B45">
    <cfRule type="cellIs" priority="1" dxfId="7" operator="greaterThan">
      <formula>0</formula>
    </cfRule>
  </conditionalFormatting>
  <dataValidations count="4">
    <dataValidation type="textLength" allowBlank="1" showInputMessage="1" showErrorMessage="1" error="IČO je 8-místné" sqref="C10 C14">
      <formula1>8</formula1>
      <formula2>8</formula2>
    </dataValidation>
    <dataValidation type="textLength" operator="equal" allowBlank="1" showInputMessage="1" showErrorMessage="1" prompt="číslo registrace služby dle registru poskytovatelů" error="číslo registrace je 7-místné" sqref="C9">
      <formula1>7</formula1>
    </dataValidation>
    <dataValidation type="list" allowBlank="1" showInputMessage="1" showErrorMessage="1" sqref="C12">
      <formula1>$B$532:$B$548</formula1>
    </dataValidation>
    <dataValidation type="list" allowBlank="1" showInputMessage="1" showErrorMessage="1" sqref="C11">
      <formula1>$B$495:$B$528</formula1>
    </dataValidation>
  </dataValidations>
  <printOptions/>
  <pageMargins left="0.7874015748031497" right="0.3937007874015748" top="0.5905511811023623" bottom="0.3937007874015748" header="0.11811023622047245"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H40"/>
  <sheetViews>
    <sheetView view="pageBreakPreview" zoomScaleSheetLayoutView="100" zoomScalePageLayoutView="0" workbookViewId="0" topLeftCell="A1">
      <selection activeCell="E22" sqref="E22"/>
    </sheetView>
  </sheetViews>
  <sheetFormatPr defaultColWidth="9.140625" defaultRowHeight="12.75"/>
  <cols>
    <col min="1" max="1" width="9.140625" style="73" customWidth="1"/>
    <col min="2" max="2" width="5.28125" style="73" customWidth="1"/>
    <col min="3" max="3" width="33.7109375" style="73" customWidth="1"/>
    <col min="4" max="5" width="16.421875" style="73" customWidth="1"/>
    <col min="6" max="6" width="19.140625" style="73" customWidth="1"/>
    <col min="7" max="7" width="18.00390625" style="73" customWidth="1"/>
    <col min="8" max="8" width="40.421875" style="73" customWidth="1"/>
    <col min="9" max="9" width="9.140625" style="73" customWidth="1"/>
    <col min="10" max="11" width="9.57421875" style="73" bestFit="1" customWidth="1"/>
    <col min="12" max="16384" width="9.140625" style="73" customWidth="1"/>
  </cols>
  <sheetData>
    <row r="1" spans="3:6" ht="12.75">
      <c r="C1" s="72"/>
      <c r="D1" s="72"/>
      <c r="E1" s="72"/>
      <c r="F1" s="72"/>
    </row>
    <row r="2" spans="2:9" ht="12.75">
      <c r="B2" s="33"/>
      <c r="C2" s="33" t="s">
        <v>63</v>
      </c>
      <c r="D2" s="35">
        <f>Žádost!C9</f>
        <v>0</v>
      </c>
      <c r="E2" s="35"/>
      <c r="F2" s="33"/>
      <c r="G2" s="33"/>
      <c r="H2" s="447" t="s">
        <v>1216</v>
      </c>
      <c r="I2" s="72">
        <f>Žádost!D2</f>
        <v>0</v>
      </c>
    </row>
    <row r="3" spans="2:8" ht="28.5" customHeight="1">
      <c r="B3" s="33"/>
      <c r="C3" s="33" t="s">
        <v>199</v>
      </c>
      <c r="D3" s="455">
        <f>Žádost!C11</f>
        <v>0</v>
      </c>
      <c r="E3" s="455"/>
      <c r="F3" s="456"/>
      <c r="G3" s="456"/>
      <c r="H3" s="448"/>
    </row>
    <row r="4" spans="2:9" ht="12.75">
      <c r="B4" s="33"/>
      <c r="C4" s="33" t="s">
        <v>198</v>
      </c>
      <c r="D4" s="36">
        <f>Žádost!C7</f>
        <v>0</v>
      </c>
      <c r="E4" s="36"/>
      <c r="F4" s="33"/>
      <c r="G4" s="33"/>
      <c r="H4" s="33"/>
      <c r="I4" s="72"/>
    </row>
    <row r="5" spans="2:9" ht="12.75">
      <c r="B5" s="33"/>
      <c r="C5" s="33" t="s">
        <v>197</v>
      </c>
      <c r="D5" s="36">
        <f>Žádost!C8</f>
        <v>0</v>
      </c>
      <c r="E5" s="36"/>
      <c r="F5" s="33"/>
      <c r="G5" s="33"/>
      <c r="H5" s="33"/>
      <c r="I5" s="72"/>
    </row>
    <row r="6" spans="2:9" ht="7.5" customHeight="1">
      <c r="B6" s="33"/>
      <c r="C6" s="37"/>
      <c r="D6" s="37"/>
      <c r="E6" s="37"/>
      <c r="F6" s="37"/>
      <c r="G6" s="37"/>
      <c r="H6" s="33"/>
      <c r="I6" s="72"/>
    </row>
    <row r="7" spans="2:8" ht="13.5" customHeight="1">
      <c r="B7" s="38" t="s">
        <v>1217</v>
      </c>
      <c r="C7" s="230"/>
      <c r="D7" s="230"/>
      <c r="E7" s="230"/>
      <c r="F7" s="230"/>
      <c r="G7" s="230"/>
      <c r="H7" s="39"/>
    </row>
    <row r="8" spans="2:8" ht="6" customHeight="1" thickBot="1">
      <c r="B8" s="34"/>
      <c r="C8" s="34"/>
      <c r="D8" s="34"/>
      <c r="E8" s="34"/>
      <c r="F8" s="40"/>
      <c r="G8" s="40"/>
      <c r="H8" s="40"/>
    </row>
    <row r="9" spans="2:8" ht="13.5" thickBot="1">
      <c r="B9" s="41"/>
      <c r="C9" s="42"/>
      <c r="D9" s="43" t="s">
        <v>68</v>
      </c>
      <c r="E9" s="43"/>
      <c r="F9" s="44" t="s">
        <v>69</v>
      </c>
      <c r="G9" s="45" t="s">
        <v>70</v>
      </c>
      <c r="H9" s="46" t="s">
        <v>225</v>
      </c>
    </row>
    <row r="10" spans="2:8" ht="54.75" customHeight="1" thickBot="1">
      <c r="B10" s="449" t="s">
        <v>71</v>
      </c>
      <c r="C10" s="450"/>
      <c r="D10" s="435" t="s">
        <v>1218</v>
      </c>
      <c r="E10" s="436" t="s">
        <v>1262</v>
      </c>
      <c r="F10" s="47" t="s">
        <v>1219</v>
      </c>
      <c r="G10" s="48" t="s">
        <v>1220</v>
      </c>
      <c r="H10" s="49" t="s">
        <v>72</v>
      </c>
    </row>
    <row r="11" spans="2:8" ht="15.75" thickBot="1">
      <c r="B11" s="451" t="s">
        <v>73</v>
      </c>
      <c r="C11" s="452"/>
      <c r="D11" s="459"/>
      <c r="E11" s="459"/>
      <c r="F11" s="50">
        <f>F12+F13+F14+F15+F16+F17</f>
        <v>0</v>
      </c>
      <c r="G11" s="51">
        <f>G12+G13+G14+G15+G16+G17</f>
        <v>0</v>
      </c>
      <c r="H11" s="52"/>
    </row>
    <row r="12" spans="2:8" ht="12.75">
      <c r="B12" s="453" t="s">
        <v>74</v>
      </c>
      <c r="C12" s="454"/>
      <c r="D12" s="460"/>
      <c r="E12" s="460"/>
      <c r="F12" s="53"/>
      <c r="G12" s="54"/>
      <c r="H12" s="55"/>
    </row>
    <row r="13" spans="2:8" ht="12.75">
      <c r="B13" s="457" t="s">
        <v>75</v>
      </c>
      <c r="C13" s="458"/>
      <c r="D13" s="460"/>
      <c r="E13" s="460"/>
      <c r="F13" s="53"/>
      <c r="G13" s="56"/>
      <c r="H13" s="57"/>
    </row>
    <row r="14" spans="2:8" ht="12.75">
      <c r="B14" s="457" t="s">
        <v>76</v>
      </c>
      <c r="C14" s="458"/>
      <c r="D14" s="460"/>
      <c r="E14" s="460"/>
      <c r="F14" s="53"/>
      <c r="G14" s="56"/>
      <c r="H14" s="57"/>
    </row>
    <row r="15" spans="2:8" ht="12.75">
      <c r="B15" s="457" t="s">
        <v>77</v>
      </c>
      <c r="C15" s="458"/>
      <c r="D15" s="460"/>
      <c r="E15" s="460"/>
      <c r="F15" s="53"/>
      <c r="G15" s="56"/>
      <c r="H15" s="57"/>
    </row>
    <row r="16" spans="2:8" ht="12.75">
      <c r="B16" s="457" t="s">
        <v>78</v>
      </c>
      <c r="C16" s="458"/>
      <c r="D16" s="460"/>
      <c r="E16" s="460"/>
      <c r="F16" s="53"/>
      <c r="G16" s="56"/>
      <c r="H16" s="57"/>
    </row>
    <row r="17" spans="2:8" ht="15" thickBot="1">
      <c r="B17" s="474" t="s">
        <v>230</v>
      </c>
      <c r="C17" s="475"/>
      <c r="D17" s="460"/>
      <c r="E17" s="460"/>
      <c r="F17" s="58"/>
      <c r="G17" s="59"/>
      <c r="H17" s="60"/>
    </row>
    <row r="18" spans="2:8" ht="15.75" thickBot="1">
      <c r="B18" s="451" t="s">
        <v>79</v>
      </c>
      <c r="C18" s="452"/>
      <c r="D18" s="460"/>
      <c r="E18" s="460"/>
      <c r="F18" s="50">
        <f>SUM(F19:F21)</f>
        <v>0</v>
      </c>
      <c r="G18" s="51">
        <f>SUM(G19:G21)</f>
        <v>0</v>
      </c>
      <c r="H18" s="52"/>
    </row>
    <row r="19" spans="2:33" ht="14.25">
      <c r="B19" s="457" t="s">
        <v>224</v>
      </c>
      <c r="C19" s="458"/>
      <c r="D19" s="460"/>
      <c r="E19" s="460"/>
      <c r="F19" s="75"/>
      <c r="G19" s="176"/>
      <c r="H19" s="61"/>
      <c r="AG19" s="408" t="s">
        <v>1225</v>
      </c>
    </row>
    <row r="20" spans="2:33" ht="14.25">
      <c r="B20" s="476" t="s">
        <v>223</v>
      </c>
      <c r="C20" s="458"/>
      <c r="D20" s="460"/>
      <c r="E20" s="460"/>
      <c r="F20" s="76"/>
      <c r="G20" s="177"/>
      <c r="H20" s="62"/>
      <c r="AG20" s="408" t="s">
        <v>1224</v>
      </c>
    </row>
    <row r="21" spans="2:33" ht="15" thickBot="1">
      <c r="B21" s="472" t="s">
        <v>232</v>
      </c>
      <c r="C21" s="473"/>
      <c r="D21" s="461"/>
      <c r="E21" s="461"/>
      <c r="F21" s="77"/>
      <c r="G21" s="178"/>
      <c r="H21" s="63"/>
      <c r="AG21" s="73" t="e">
        <f>CONCATENATE(AG19,AG23,AG20)</f>
        <v>#DIV/0!</v>
      </c>
    </row>
    <row r="22" spans="2:8" ht="16.5" thickBot="1">
      <c r="B22" s="427" t="s">
        <v>1265</v>
      </c>
      <c r="C22" s="439"/>
      <c r="D22" s="438"/>
      <c r="E22" s="437"/>
      <c r="F22" s="406">
        <f>F18+F11</f>
        <v>0</v>
      </c>
      <c r="G22" s="407">
        <f>G18+G11</f>
        <v>0</v>
      </c>
      <c r="H22" s="52"/>
    </row>
    <row r="23" spans="2:34" ht="18" customHeight="1" thickBot="1">
      <c r="B23" s="66" t="s">
        <v>1185</v>
      </c>
      <c r="C23" s="67"/>
      <c r="D23" s="67"/>
      <c r="E23" s="428"/>
      <c r="F23" s="68"/>
      <c r="G23" s="411">
        <f>IF(F22=0,0,IF((G22+E22)/F22&gt;0.3,AG21,(G22+E22)/F22))</f>
        <v>0</v>
      </c>
      <c r="H23" s="179"/>
      <c r="AG23" s="410" t="e">
        <f>ROUND((AH23-0.3)*100,4)</f>
        <v>#DIV/0!</v>
      </c>
      <c r="AH23" s="409" t="e">
        <f>(E22+G22)/F22</f>
        <v>#DIV/0!</v>
      </c>
    </row>
    <row r="24" spans="2:8" ht="14.25">
      <c r="B24" s="69" t="s">
        <v>227</v>
      </c>
      <c r="C24" s="70" t="s">
        <v>231</v>
      </c>
      <c r="D24" s="69" t="s">
        <v>229</v>
      </c>
      <c r="E24" s="69"/>
      <c r="F24" s="70" t="s">
        <v>228</v>
      </c>
      <c r="G24" s="70"/>
      <c r="H24" s="83" t="s">
        <v>1222</v>
      </c>
    </row>
    <row r="25" spans="2:8" ht="18" customHeight="1" thickBot="1">
      <c r="B25" s="71" t="s">
        <v>196</v>
      </c>
      <c r="C25" s="34"/>
      <c r="D25" s="69" t="s">
        <v>1221</v>
      </c>
      <c r="E25" s="69"/>
      <c r="F25" s="70" t="s">
        <v>1223</v>
      </c>
      <c r="G25" s="34"/>
      <c r="H25" s="83"/>
    </row>
    <row r="26" spans="2:8" ht="7.5" customHeight="1">
      <c r="B26" s="463"/>
      <c r="C26" s="464"/>
      <c r="D26" s="464"/>
      <c r="E26" s="464"/>
      <c r="F26" s="464"/>
      <c r="G26" s="464"/>
      <c r="H26" s="465"/>
    </row>
    <row r="27" spans="2:8" ht="7.5" customHeight="1">
      <c r="B27" s="466"/>
      <c r="C27" s="467"/>
      <c r="D27" s="467"/>
      <c r="E27" s="467"/>
      <c r="F27" s="467"/>
      <c r="G27" s="467"/>
      <c r="H27" s="468"/>
    </row>
    <row r="28" spans="2:8" ht="7.5" customHeight="1">
      <c r="B28" s="466"/>
      <c r="C28" s="467"/>
      <c r="D28" s="467"/>
      <c r="E28" s="467"/>
      <c r="F28" s="467"/>
      <c r="G28" s="467"/>
      <c r="H28" s="468"/>
    </row>
    <row r="29" spans="2:8" ht="7.5" customHeight="1">
      <c r="B29" s="466"/>
      <c r="C29" s="467"/>
      <c r="D29" s="467"/>
      <c r="E29" s="467"/>
      <c r="F29" s="467"/>
      <c r="G29" s="467"/>
      <c r="H29" s="468"/>
    </row>
    <row r="30" spans="2:8" ht="7.5" customHeight="1">
      <c r="B30" s="466"/>
      <c r="C30" s="467"/>
      <c r="D30" s="467"/>
      <c r="E30" s="467"/>
      <c r="F30" s="467"/>
      <c r="G30" s="467"/>
      <c r="H30" s="468"/>
    </row>
    <row r="31" spans="2:8" ht="7.5" customHeight="1">
      <c r="B31" s="466"/>
      <c r="C31" s="467"/>
      <c r="D31" s="467"/>
      <c r="E31" s="467"/>
      <c r="F31" s="467"/>
      <c r="G31" s="467"/>
      <c r="H31" s="468"/>
    </row>
    <row r="32" spans="2:8" ht="7.5" customHeight="1" thickBot="1">
      <c r="B32" s="469"/>
      <c r="C32" s="470"/>
      <c r="D32" s="470"/>
      <c r="E32" s="470"/>
      <c r="F32" s="470"/>
      <c r="G32" s="470"/>
      <c r="H32" s="471"/>
    </row>
    <row r="33" spans="2:9" ht="12.75">
      <c r="B33" s="34"/>
      <c r="C33" s="34"/>
      <c r="D33" s="34"/>
      <c r="E33" s="34"/>
      <c r="F33" s="34"/>
      <c r="G33" s="33"/>
      <c r="H33" s="224"/>
      <c r="I33" s="72"/>
    </row>
    <row r="34" spans="2:9" ht="13.5">
      <c r="B34" s="462" t="e">
        <f>IF((G22+E22)/F22&gt;0.3,"Do podílů 30% se započítává i část dotace z roku 2013 čerpaná v roce 2014",0)</f>
        <v>#DIV/0!</v>
      </c>
      <c r="C34" s="462"/>
      <c r="D34" s="462"/>
      <c r="E34" s="462"/>
      <c r="F34" s="462"/>
      <c r="G34" s="211" t="s">
        <v>192</v>
      </c>
      <c r="H34" s="225"/>
      <c r="I34" s="72"/>
    </row>
    <row r="35" spans="2:9" ht="22.5" customHeight="1">
      <c r="B35" s="462"/>
      <c r="C35" s="462"/>
      <c r="D35" s="462"/>
      <c r="E35" s="462"/>
      <c r="F35" s="462"/>
      <c r="G35" s="211" t="s">
        <v>193</v>
      </c>
      <c r="H35" s="220"/>
      <c r="I35" s="72"/>
    </row>
    <row r="36" spans="2:9" ht="7.5" customHeight="1">
      <c r="B36" s="462"/>
      <c r="C36" s="462"/>
      <c r="D36" s="462"/>
      <c r="E36" s="462"/>
      <c r="F36" s="462"/>
      <c r="G36" s="210"/>
      <c r="H36" s="221"/>
      <c r="I36" s="72"/>
    </row>
    <row r="37" spans="2:9" ht="5.25" customHeight="1">
      <c r="B37" s="34"/>
      <c r="C37" s="34"/>
      <c r="D37" s="34"/>
      <c r="E37" s="34"/>
      <c r="F37" s="34"/>
      <c r="G37" s="222"/>
      <c r="H37" s="223"/>
      <c r="I37" s="72"/>
    </row>
    <row r="38" spans="2:9" ht="12.75">
      <c r="B38" s="34"/>
      <c r="C38" s="34"/>
      <c r="D38" s="34"/>
      <c r="E38" s="34"/>
      <c r="F38" s="34"/>
      <c r="G38" s="212"/>
      <c r="H38" s="226">
        <f>Žádost!C44</f>
        <v>0</v>
      </c>
      <c r="I38" s="72"/>
    </row>
    <row r="39" spans="2:9" ht="12.75">
      <c r="B39" s="34"/>
      <c r="C39" s="34"/>
      <c r="D39" s="34"/>
      <c r="E39" s="34"/>
      <c r="F39" s="34"/>
      <c r="G39" s="212"/>
      <c r="H39" s="213" t="s">
        <v>194</v>
      </c>
      <c r="I39" s="72"/>
    </row>
    <row r="40" spans="2:8" ht="12.75">
      <c r="B40" s="4"/>
      <c r="C40" s="4"/>
      <c r="D40" s="4"/>
      <c r="E40" s="4"/>
      <c r="F40" s="4"/>
      <c r="G40" s="4"/>
      <c r="H40" s="4"/>
    </row>
  </sheetData>
  <sheetProtection password="DD39" sheet="1" objects="1" scenarios="1"/>
  <mergeCells count="18">
    <mergeCell ref="B18:C18"/>
    <mergeCell ref="B16:C16"/>
    <mergeCell ref="B14:C14"/>
    <mergeCell ref="D11:D21"/>
    <mergeCell ref="E11:E21"/>
    <mergeCell ref="B34:F36"/>
    <mergeCell ref="B26:H32"/>
    <mergeCell ref="B21:C21"/>
    <mergeCell ref="B15:C15"/>
    <mergeCell ref="B17:C17"/>
    <mergeCell ref="B19:C19"/>
    <mergeCell ref="B20:C20"/>
    <mergeCell ref="H2:H3"/>
    <mergeCell ref="B10:C10"/>
    <mergeCell ref="B11:C11"/>
    <mergeCell ref="B12:C12"/>
    <mergeCell ref="D3:G3"/>
    <mergeCell ref="B13:C13"/>
  </mergeCells>
  <conditionalFormatting sqref="G23:H23">
    <cfRule type="cellIs" priority="3" dxfId="0" operator="greaterThan" stopIfTrue="1">
      <formula>0.3</formula>
    </cfRule>
  </conditionalFormatting>
  <conditionalFormatting sqref="B34:F36">
    <cfRule type="cellIs" priority="1" dxfId="5" operator="equal">
      <formula>0</formula>
    </cfRule>
  </conditionalFormatting>
  <dataValidations count="5">
    <dataValidation type="custom" allowBlank="1" showInputMessage="1" showErrorMessage="1" sqref="G22">
      <formula1>G23&lt;=30%</formula1>
    </dataValidation>
    <dataValidation type="custom" allowBlank="1" showInputMessage="1" showErrorMessage="1" errorTitle="Upozornění" error="Výše požadované dotace nesmí být větší, než 30% celkových neinvestičních  nákladů!!!!!" sqref="H23">
      <formula1>F22/G22&lt;=30%</formula1>
    </dataValidation>
    <dataValidation type="custom" allowBlank="1" showInputMessage="1" showErrorMessage="1" errorTitle="Upozornění" error="Výše požadované dotace nesmí být větší, než 30% celkových neinvestičních  nákladů!!!!!" sqref="G23">
      <formula1>G22/F22&lt;=0.3</formula1>
    </dataValidation>
    <dataValidation type="decimal" operator="greaterThanOrEqual" allowBlank="1" showInputMessage="1" showErrorMessage="1" prompt="Zadávejte pouze číselné hodnoty" error="    !!POZOR!!&#10;&#10;buňka smí obsahovat pouze čísla" sqref="F13:G15">
      <formula1>0</formula1>
    </dataValidation>
    <dataValidation allowBlank="1" showInputMessage="1" showErrorMessage="1" prompt="Vepiště komentář, který specifikuje danou položku" sqref="H11:H21"/>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227"/>
      <c r="C2" s="227"/>
      <c r="D2" s="227"/>
      <c r="E2" s="227"/>
      <c r="F2" s="227"/>
      <c r="G2" s="227"/>
    </row>
    <row r="3" spans="2:7" ht="12.75">
      <c r="B3" s="227"/>
      <c r="C3" s="227"/>
      <c r="D3" s="227"/>
      <c r="E3" s="227"/>
      <c r="F3" s="227"/>
      <c r="G3" s="227"/>
    </row>
    <row r="4" spans="2:7" ht="12.75">
      <c r="B4" s="227"/>
      <c r="C4" s="227"/>
      <c r="D4" s="227"/>
      <c r="E4" s="227"/>
      <c r="F4" s="227"/>
      <c r="G4" s="227"/>
    </row>
    <row r="5" spans="2:7" ht="13.5" thickBot="1">
      <c r="B5" s="227"/>
      <c r="C5" s="227"/>
      <c r="D5" s="227"/>
      <c r="E5" s="227"/>
      <c r="F5" s="227"/>
      <c r="G5" s="227"/>
    </row>
    <row r="6" spans="2:7" ht="24.75" customHeight="1" thickBot="1">
      <c r="B6" s="240"/>
      <c r="C6" s="227"/>
      <c r="D6" s="227"/>
      <c r="E6" s="227"/>
      <c r="F6" s="227"/>
      <c r="G6" s="227"/>
    </row>
    <row r="7" spans="2:7" ht="12.75">
      <c r="B7" s="227"/>
      <c r="C7" s="227"/>
      <c r="D7" s="227"/>
      <c r="E7" s="227"/>
      <c r="F7" s="227"/>
      <c r="G7" s="227"/>
    </row>
    <row r="8" spans="2:7" ht="12.75">
      <c r="B8" s="227"/>
      <c r="C8" s="227"/>
      <c r="D8" s="227"/>
      <c r="E8" s="227"/>
      <c r="F8" s="227"/>
      <c r="G8" s="227"/>
    </row>
    <row r="9" spans="2:7" ht="12.75">
      <c r="B9" s="227"/>
      <c r="C9" s="227"/>
      <c r="D9" s="227"/>
      <c r="E9" s="227"/>
      <c r="F9" s="227"/>
      <c r="G9" s="227"/>
    </row>
    <row r="10" spans="2:7" ht="12.75">
      <c r="B10" s="227"/>
      <c r="C10" s="227"/>
      <c r="D10" s="227"/>
      <c r="E10" s="227"/>
      <c r="F10" s="227"/>
      <c r="G10" s="227"/>
    </row>
    <row r="11" spans="2:7" ht="12.75">
      <c r="B11" s="227"/>
      <c r="C11" s="227"/>
      <c r="D11" s="227"/>
      <c r="E11" s="227"/>
      <c r="F11" s="227"/>
      <c r="G11" s="227"/>
    </row>
    <row r="12" spans="2:7" ht="13.5" customHeight="1">
      <c r="B12" s="477" t="s">
        <v>221</v>
      </c>
      <c r="C12" s="477"/>
      <c r="D12" s="477"/>
      <c r="E12" s="477"/>
      <c r="F12" s="477"/>
      <c r="G12" s="477"/>
    </row>
    <row r="13" spans="2:7" ht="12.75" customHeight="1">
      <c r="B13" s="477"/>
      <c r="C13" s="477"/>
      <c r="D13" s="477"/>
      <c r="E13" s="477"/>
      <c r="F13" s="477"/>
      <c r="G13" s="477"/>
    </row>
    <row r="14" spans="2:7" ht="12.75" customHeight="1">
      <c r="B14" s="477"/>
      <c r="C14" s="477"/>
      <c r="D14" s="477"/>
      <c r="E14" s="477"/>
      <c r="F14" s="477"/>
      <c r="G14" s="477"/>
    </row>
    <row r="15" spans="2:7" ht="12.75" customHeight="1">
      <c r="B15" s="477"/>
      <c r="C15" s="477"/>
      <c r="D15" s="477"/>
      <c r="E15" s="477"/>
      <c r="F15" s="477"/>
      <c r="G15" s="477"/>
    </row>
    <row r="16" spans="2:7" ht="12.75" customHeight="1">
      <c r="B16" s="477"/>
      <c r="C16" s="477"/>
      <c r="D16" s="477"/>
      <c r="E16" s="477"/>
      <c r="F16" s="477"/>
      <c r="G16" s="477"/>
    </row>
    <row r="17" spans="2:7" ht="12.75" customHeight="1">
      <c r="B17" s="477"/>
      <c r="C17" s="477"/>
      <c r="D17" s="477"/>
      <c r="E17" s="477"/>
      <c r="F17" s="477"/>
      <c r="G17" s="477"/>
    </row>
    <row r="18" spans="2:7" ht="12.75" customHeight="1">
      <c r="B18" s="477"/>
      <c r="C18" s="477"/>
      <c r="D18" s="477"/>
      <c r="E18" s="477"/>
      <c r="F18" s="477"/>
      <c r="G18" s="477"/>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357" customWidth="1"/>
    <col min="2" max="2" width="4.8515625" style="357" customWidth="1"/>
    <col min="3" max="3" width="17.57421875" style="357" customWidth="1"/>
    <col min="4" max="4" width="11.57421875" style="357" customWidth="1"/>
    <col min="5" max="6" width="9.140625" style="357" customWidth="1"/>
    <col min="7" max="7" width="11.28125" style="357" customWidth="1"/>
    <col min="8" max="8" width="15.7109375" style="357" customWidth="1"/>
    <col min="9" max="9" width="7.28125" style="357" customWidth="1"/>
    <col min="10" max="10" width="13.57421875" style="357" customWidth="1"/>
    <col min="11" max="14" width="9.140625" style="357" customWidth="1"/>
    <col min="15" max="21" width="18.28125" style="357" customWidth="1"/>
    <col min="22" max="16384" width="9.140625" style="357" customWidth="1"/>
  </cols>
  <sheetData>
    <row r="1" ht="15.75">
      <c r="K1" s="238">
        <f>'Příloha 1 k žádosti'!I2</f>
        <v>0</v>
      </c>
    </row>
    <row r="2" spans="2:10" ht="33" customHeight="1">
      <c r="B2" s="358"/>
      <c r="C2" s="359" t="s">
        <v>1226</v>
      </c>
      <c r="D2" s="358"/>
      <c r="E2" s="358"/>
      <c r="F2" s="358"/>
      <c r="G2" s="358"/>
      <c r="H2" s="358"/>
      <c r="I2" s="358"/>
      <c r="J2" s="358"/>
    </row>
    <row r="3" spans="2:11" ht="15.75" customHeight="1">
      <c r="B3" s="485" t="s">
        <v>1227</v>
      </c>
      <c r="C3" s="485"/>
      <c r="D3" s="485"/>
      <c r="E3" s="485"/>
      <c r="F3" s="485"/>
      <c r="G3" s="485"/>
      <c r="H3" s="485"/>
      <c r="I3" s="485"/>
      <c r="J3" s="485"/>
      <c r="K3" s="360"/>
    </row>
    <row r="4" spans="2:11" ht="26.25" customHeight="1">
      <c r="B4" s="485"/>
      <c r="C4" s="485"/>
      <c r="D4" s="485"/>
      <c r="E4" s="485"/>
      <c r="F4" s="485"/>
      <c r="G4" s="485"/>
      <c r="H4" s="485"/>
      <c r="I4" s="485"/>
      <c r="J4" s="485"/>
      <c r="K4" s="360"/>
    </row>
    <row r="5" ht="6.75" customHeight="1"/>
    <row r="6" spans="5:7" ht="15.75">
      <c r="E6" s="361" t="s">
        <v>46</v>
      </c>
      <c r="G6" s="362" t="str">
        <f>CONCATENATE(Žádost!B553,Žádost!B554,Žádost!C9)</f>
        <v>KK 14-</v>
      </c>
    </row>
    <row r="7" ht="15.75">
      <c r="O7" s="357" t="s">
        <v>214</v>
      </c>
    </row>
    <row r="8" spans="4:15" ht="15.75">
      <c r="D8" s="363" t="s">
        <v>131</v>
      </c>
      <c r="O8" s="357" t="s">
        <v>1251</v>
      </c>
    </row>
    <row r="9" ht="11.25" customHeight="1"/>
    <row r="10" spans="3:15" ht="15.75">
      <c r="C10" s="357" t="s">
        <v>132</v>
      </c>
      <c r="D10" s="357" t="s">
        <v>210</v>
      </c>
      <c r="O10" s="357" t="s">
        <v>1252</v>
      </c>
    </row>
    <row r="11" ht="11.25" customHeight="1">
      <c r="O11" s="357" t="s">
        <v>1253</v>
      </c>
    </row>
    <row r="12" spans="3:4" ht="15.75">
      <c r="C12" s="357" t="s">
        <v>133</v>
      </c>
      <c r="D12" s="362" t="str">
        <f>IF(F65&lt;500000,O8,O7)</f>
        <v>PaedDr. Josefem Lukáškem</v>
      </c>
    </row>
    <row r="13" ht="11.25" customHeight="1"/>
    <row r="14" spans="3:5" ht="15.75">
      <c r="C14" s="357" t="s">
        <v>134</v>
      </c>
      <c r="D14" s="495">
        <v>70889546</v>
      </c>
      <c r="E14" s="495"/>
    </row>
    <row r="15" ht="11.25" customHeight="1"/>
    <row r="16" spans="3:15" ht="15.75">
      <c r="C16" s="357" t="s">
        <v>135</v>
      </c>
      <c r="D16" s="357" t="s">
        <v>136</v>
      </c>
      <c r="O16" s="357" t="s">
        <v>275</v>
      </c>
    </row>
    <row r="17" spans="3:15" ht="15.75">
      <c r="C17" s="357" t="s">
        <v>137</v>
      </c>
      <c r="D17" s="357" t="str">
        <f>IF(K1="POO",O17,IF(K1="obec",O17,O16))</f>
        <v>27-2031110287/0100</v>
      </c>
      <c r="O17" s="357" t="s">
        <v>215</v>
      </c>
    </row>
    <row r="18" ht="7.5" customHeight="1"/>
    <row r="19" spans="4:8" ht="15" customHeight="1">
      <c r="D19" s="361" t="s">
        <v>138</v>
      </c>
      <c r="H19" s="362"/>
    </row>
    <row r="20" ht="15.75">
      <c r="D20" s="361" t="s">
        <v>139</v>
      </c>
    </row>
    <row r="21" ht="15.75">
      <c r="E21" s="364" t="s">
        <v>126</v>
      </c>
    </row>
    <row r="22" spans="3:11" ht="32.25" customHeight="1">
      <c r="C22" s="365"/>
      <c r="D22" s="498">
        <f>Žádost!C7</f>
        <v>0</v>
      </c>
      <c r="E22" s="497"/>
      <c r="F22" s="497"/>
      <c r="G22" s="497"/>
      <c r="H22" s="497"/>
      <c r="I22" s="497"/>
      <c r="J22" s="497"/>
      <c r="K22" s="365"/>
    </row>
    <row r="23" spans="3:10" ht="27" customHeight="1">
      <c r="C23" s="357" t="s">
        <v>127</v>
      </c>
      <c r="D23" s="480">
        <f>Žádost!C23</f>
        <v>0</v>
      </c>
      <c r="E23" s="493"/>
      <c r="F23" s="493"/>
      <c r="G23" s="493"/>
      <c r="H23" s="493"/>
      <c r="I23" s="493"/>
      <c r="J23" s="493"/>
    </row>
    <row r="24" spans="4:10" ht="11.25" customHeight="1">
      <c r="D24" s="493"/>
      <c r="E24" s="493"/>
      <c r="F24" s="493"/>
      <c r="G24" s="493"/>
      <c r="H24" s="493"/>
      <c r="I24" s="493"/>
      <c r="J24" s="493"/>
    </row>
    <row r="25" spans="3:11" ht="15.75" customHeight="1">
      <c r="C25" s="357" t="s">
        <v>128</v>
      </c>
      <c r="D25" s="487">
        <f>Žádost!C24</f>
        <v>0</v>
      </c>
      <c r="E25" s="487"/>
      <c r="F25" s="487"/>
      <c r="G25" s="487"/>
      <c r="H25" s="488"/>
      <c r="I25" s="488"/>
      <c r="K25" s="367"/>
    </row>
    <row r="26" ht="7.5" customHeight="1"/>
    <row r="27" spans="3:5" ht="15.75">
      <c r="C27" s="357" t="s">
        <v>129</v>
      </c>
      <c r="D27" s="361">
        <f>Žádost!C10</f>
        <v>0</v>
      </c>
      <c r="E27" s="361"/>
    </row>
    <row r="28" ht="9" customHeight="1"/>
    <row r="29" spans="3:6" ht="15.75">
      <c r="C29" s="357" t="s">
        <v>243</v>
      </c>
      <c r="F29" s="357">
        <f>Žádost!C33</f>
        <v>0</v>
      </c>
    </row>
    <row r="30" spans="3:4" ht="19.5" customHeight="1">
      <c r="C30" s="357" t="s">
        <v>130</v>
      </c>
      <c r="D30" s="357">
        <f>Žádost!C32</f>
        <v>0</v>
      </c>
    </row>
    <row r="31" ht="15.75">
      <c r="D31" s="357" t="s">
        <v>140</v>
      </c>
    </row>
    <row r="32" ht="15.75">
      <c r="D32" s="361" t="s">
        <v>141</v>
      </c>
    </row>
    <row r="33" ht="8.25" customHeight="1"/>
    <row r="34" ht="15.75">
      <c r="C34" s="361" t="s">
        <v>142</v>
      </c>
    </row>
    <row r="35" ht="11.25" customHeight="1"/>
    <row r="36" ht="12.75" customHeight="1">
      <c r="F36" s="358" t="s">
        <v>143</v>
      </c>
    </row>
    <row r="37" ht="15.75">
      <c r="F37" s="359" t="s">
        <v>144</v>
      </c>
    </row>
    <row r="38" spans="3:11" ht="16.5" customHeight="1">
      <c r="C38" s="357" t="s">
        <v>220</v>
      </c>
      <c r="D38" s="368"/>
      <c r="E38" s="368"/>
      <c r="F38" s="368"/>
      <c r="G38" s="368"/>
      <c r="H38" s="368"/>
      <c r="I38" s="368"/>
      <c r="J38" s="368"/>
      <c r="K38" s="368"/>
    </row>
    <row r="39" spans="3:11" ht="15.75">
      <c r="C39" s="390">
        <v>41813</v>
      </c>
      <c r="D39" s="357" t="s">
        <v>206</v>
      </c>
      <c r="E39" s="368"/>
      <c r="F39" s="368"/>
      <c r="G39" s="368"/>
      <c r="H39" s="368"/>
      <c r="I39" s="368"/>
      <c r="J39" s="368"/>
      <c r="K39" s="368"/>
    </row>
    <row r="40" spans="3:11" ht="17.25" customHeight="1">
      <c r="C40" s="357" t="s">
        <v>205</v>
      </c>
      <c r="D40" s="369">
        <f>Žádost!C11</f>
        <v>0</v>
      </c>
      <c r="J40" s="369"/>
      <c r="K40" s="368"/>
    </row>
    <row r="41" spans="3:11" ht="32.25" customHeight="1">
      <c r="C41" s="370" t="s">
        <v>222</v>
      </c>
      <c r="D41" s="496">
        <f>Žádost!C8</f>
        <v>0</v>
      </c>
      <c r="E41" s="497"/>
      <c r="F41" s="497"/>
      <c r="G41" s="497"/>
      <c r="H41" s="497"/>
      <c r="I41" s="497"/>
      <c r="J41" s="497"/>
      <c r="K41" s="368"/>
    </row>
    <row r="42" spans="3:11" ht="15.75">
      <c r="C42" s="357" t="s">
        <v>235</v>
      </c>
      <c r="E42" s="369"/>
      <c r="F42" s="369"/>
      <c r="G42" s="369"/>
      <c r="J42" s="368"/>
      <c r="K42" s="368"/>
    </row>
    <row r="43" spans="2:18" ht="31.5" customHeight="1">
      <c r="B43" s="371"/>
      <c r="C43" s="372">
        <f>IF(K$1="POO",O43,0)</f>
        <v>0</v>
      </c>
      <c r="D43" s="371"/>
      <c r="E43" s="373"/>
      <c r="F43" s="492">
        <f>IF(K1="POO",R43,0)</f>
        <v>0</v>
      </c>
      <c r="G43" s="492"/>
      <c r="H43" s="492"/>
      <c r="I43" s="492"/>
      <c r="J43" s="492"/>
      <c r="K43" s="368"/>
      <c r="O43" s="374" t="s">
        <v>1208</v>
      </c>
      <c r="R43" s="357">
        <f>Žádost!C13</f>
        <v>0</v>
      </c>
    </row>
    <row r="44" spans="3:18" ht="15.75">
      <c r="C44" s="375">
        <f>IF(K$1="POO",O44,0)</f>
        <v>0</v>
      </c>
      <c r="E44" s="369"/>
      <c r="F44" s="494">
        <f>IF(K1="POO",R44,0)</f>
        <v>0</v>
      </c>
      <c r="G44" s="494"/>
      <c r="H44" s="494"/>
      <c r="I44" s="494"/>
      <c r="J44" s="494"/>
      <c r="K44" s="368"/>
      <c r="O44" s="374" t="s">
        <v>1209</v>
      </c>
      <c r="R44" s="357">
        <f>Žádost!C35</f>
        <v>0</v>
      </c>
    </row>
    <row r="45" spans="3:19" ht="16.5" customHeight="1">
      <c r="C45" s="375">
        <f>IF(K$1="POO",O45,0)</f>
        <v>0</v>
      </c>
      <c r="D45" s="375">
        <f>IF($K$1="POO",P45,0)</f>
        <v>0</v>
      </c>
      <c r="E45" s="375"/>
      <c r="F45" s="375"/>
      <c r="G45" s="375"/>
      <c r="K45" s="368"/>
      <c r="O45" s="374" t="s">
        <v>130</v>
      </c>
      <c r="P45" s="375">
        <f>Žádost!$C34</f>
        <v>0</v>
      </c>
      <c r="Q45" s="375"/>
      <c r="R45" s="375"/>
      <c r="S45" s="375"/>
    </row>
    <row r="46" spans="3:11" ht="21.75" customHeight="1">
      <c r="C46" s="357" t="s">
        <v>204</v>
      </c>
      <c r="D46" s="368"/>
      <c r="E46" s="368"/>
      <c r="F46" s="368"/>
      <c r="G46" s="368"/>
      <c r="H46" s="368"/>
      <c r="I46" s="368"/>
      <c r="J46" s="368"/>
      <c r="K46" s="368"/>
    </row>
    <row r="47" spans="3:11" ht="15" customHeight="1">
      <c r="C47" s="357" t="s">
        <v>188</v>
      </c>
      <c r="D47" s="368"/>
      <c r="E47" s="368"/>
      <c r="F47" s="368"/>
      <c r="G47" s="368"/>
      <c r="H47" s="368"/>
      <c r="I47" s="368"/>
      <c r="J47" s="368"/>
      <c r="K47" s="368"/>
    </row>
    <row r="48" spans="3:10" ht="3.75" customHeight="1">
      <c r="C48" s="486" t="s">
        <v>1229</v>
      </c>
      <c r="D48" s="486"/>
      <c r="E48" s="486"/>
      <c r="F48" s="486"/>
      <c r="G48" s="486"/>
      <c r="H48" s="486"/>
      <c r="I48" s="486"/>
      <c r="J48" s="486"/>
    </row>
    <row r="49" spans="3:10" ht="8.25" customHeight="1">
      <c r="C49" s="486"/>
      <c r="D49" s="486"/>
      <c r="E49" s="486"/>
      <c r="F49" s="486"/>
      <c r="G49" s="486"/>
      <c r="H49" s="486"/>
      <c r="I49" s="486"/>
      <c r="J49" s="486"/>
    </row>
    <row r="50" spans="3:10" ht="8.25" customHeight="1">
      <c r="C50" s="486"/>
      <c r="D50" s="486"/>
      <c r="E50" s="486"/>
      <c r="F50" s="486"/>
      <c r="G50" s="486"/>
      <c r="H50" s="486"/>
      <c r="I50" s="486"/>
      <c r="J50" s="486"/>
    </row>
    <row r="51" spans="3:10" ht="15" customHeight="1">
      <c r="C51" s="486"/>
      <c r="D51" s="486"/>
      <c r="E51" s="486"/>
      <c r="F51" s="486"/>
      <c r="G51" s="486"/>
      <c r="H51" s="486"/>
      <c r="I51" s="486"/>
      <c r="J51" s="486"/>
    </row>
    <row r="52" spans="3:10" ht="15.75">
      <c r="C52" s="486"/>
      <c r="D52" s="486"/>
      <c r="E52" s="486"/>
      <c r="F52" s="486"/>
      <c r="G52" s="486"/>
      <c r="H52" s="486"/>
      <c r="I52" s="486"/>
      <c r="J52" s="486"/>
    </row>
    <row r="53" spans="3:10" ht="15.75">
      <c r="C53" s="486"/>
      <c r="D53" s="486"/>
      <c r="E53" s="486"/>
      <c r="F53" s="486"/>
      <c r="G53" s="486"/>
      <c r="H53" s="486"/>
      <c r="I53" s="486"/>
      <c r="J53" s="486"/>
    </row>
    <row r="54" spans="3:10" ht="15.75">
      <c r="C54" s="486"/>
      <c r="D54" s="486"/>
      <c r="E54" s="486"/>
      <c r="F54" s="486"/>
      <c r="G54" s="486"/>
      <c r="H54" s="486"/>
      <c r="I54" s="486"/>
      <c r="J54" s="486"/>
    </row>
    <row r="55" spans="3:10" ht="15.75">
      <c r="C55" s="486"/>
      <c r="D55" s="486"/>
      <c r="E55" s="486"/>
      <c r="F55" s="486"/>
      <c r="G55" s="486"/>
      <c r="H55" s="486"/>
      <c r="I55" s="486"/>
      <c r="J55" s="486"/>
    </row>
    <row r="56" ht="15.75">
      <c r="C56" s="357" t="s">
        <v>189</v>
      </c>
    </row>
    <row r="57" spans="4:10" ht="19.5" customHeight="1">
      <c r="D57" s="483">
        <f>Žádost!C25</f>
        <v>0</v>
      </c>
      <c r="E57" s="491"/>
      <c r="F57" s="491"/>
      <c r="G57" s="491"/>
      <c r="H57" s="491"/>
      <c r="I57" s="491"/>
      <c r="J57" s="491"/>
    </row>
    <row r="58" spans="4:10" ht="15.75">
      <c r="D58" s="357" t="s">
        <v>61</v>
      </c>
      <c r="E58" s="489">
        <f>Žádost!C26</f>
        <v>0</v>
      </c>
      <c r="F58" s="490"/>
      <c r="G58" s="491"/>
      <c r="H58" s="491"/>
      <c r="I58" s="491"/>
      <c r="J58" s="491"/>
    </row>
    <row r="59" spans="3:10" ht="21" customHeight="1">
      <c r="C59" s="482" t="s">
        <v>216</v>
      </c>
      <c r="D59" s="482"/>
      <c r="E59" s="482"/>
      <c r="F59" s="482"/>
      <c r="G59" s="482"/>
      <c r="H59" s="482"/>
      <c r="I59" s="482"/>
      <c r="J59" s="482"/>
    </row>
    <row r="60" spans="3:10" ht="15.75">
      <c r="C60" s="482"/>
      <c r="D60" s="482"/>
      <c r="E60" s="482"/>
      <c r="F60" s="482"/>
      <c r="G60" s="482"/>
      <c r="H60" s="482"/>
      <c r="I60" s="482"/>
      <c r="J60" s="482"/>
    </row>
    <row r="61" spans="3:10" ht="15.75">
      <c r="C61" s="482"/>
      <c r="D61" s="482"/>
      <c r="E61" s="482"/>
      <c r="F61" s="482"/>
      <c r="G61" s="482"/>
      <c r="H61" s="482"/>
      <c r="I61" s="482"/>
      <c r="J61" s="482"/>
    </row>
    <row r="62" spans="3:10" ht="14.25" customHeight="1">
      <c r="C62" s="482"/>
      <c r="D62" s="482"/>
      <c r="E62" s="482"/>
      <c r="F62" s="482"/>
      <c r="G62" s="482"/>
      <c r="H62" s="482"/>
      <c r="I62" s="482"/>
      <c r="J62" s="482"/>
    </row>
    <row r="63" spans="3:10" ht="14.25" customHeight="1">
      <c r="C63" s="357" t="s">
        <v>190</v>
      </c>
      <c r="D63" s="376"/>
      <c r="E63" s="376"/>
      <c r="F63" s="376"/>
      <c r="G63" s="376"/>
      <c r="H63" s="376"/>
      <c r="I63" s="376"/>
      <c r="J63" s="376"/>
    </row>
    <row r="64" spans="3:9" ht="17.25" customHeight="1">
      <c r="C64" s="357" t="s">
        <v>1230</v>
      </c>
      <c r="H64" s="377">
        <f>Žádost!C15</f>
        <v>0</v>
      </c>
      <c r="I64" s="378"/>
    </row>
    <row r="65" spans="3:9" ht="15.75">
      <c r="C65" s="357" t="s">
        <v>62</v>
      </c>
      <c r="F65" s="502">
        <f>'Přidělená dotace'!B6</f>
        <v>0</v>
      </c>
      <c r="G65" s="503"/>
      <c r="H65" s="379"/>
      <c r="I65" s="380"/>
    </row>
    <row r="66" spans="3:21" ht="15.75" customHeight="1">
      <c r="C66" s="499" t="str">
        <f>IF(K1="POO",O66,O76)</f>
        <v>Celková dotace z tohoto dotačního programu nesmí přesáhnout 30%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příjemce do 30 dnů od podpisu. 
</v>
      </c>
      <c r="D66" s="499"/>
      <c r="E66" s="499"/>
      <c r="F66" s="499"/>
      <c r="G66" s="499"/>
      <c r="H66" s="499"/>
      <c r="I66" s="499"/>
      <c r="J66" s="499"/>
      <c r="O66" s="499" t="s">
        <v>1249</v>
      </c>
      <c r="P66" s="499"/>
      <c r="Q66" s="499"/>
      <c r="R66" s="499"/>
      <c r="S66" s="499"/>
      <c r="T66" s="499"/>
      <c r="U66" s="499"/>
    </row>
    <row r="67" spans="3:21" ht="15.75">
      <c r="C67" s="499"/>
      <c r="D67" s="499"/>
      <c r="E67" s="499"/>
      <c r="F67" s="499"/>
      <c r="G67" s="499"/>
      <c r="H67" s="499"/>
      <c r="I67" s="499"/>
      <c r="J67" s="499"/>
      <c r="O67" s="499"/>
      <c r="P67" s="499"/>
      <c r="Q67" s="499"/>
      <c r="R67" s="499"/>
      <c r="S67" s="499"/>
      <c r="T67" s="499"/>
      <c r="U67" s="499"/>
    </row>
    <row r="68" spans="3:21" ht="7.5" customHeight="1">
      <c r="C68" s="499"/>
      <c r="D68" s="499"/>
      <c r="E68" s="499"/>
      <c r="F68" s="499"/>
      <c r="G68" s="499"/>
      <c r="H68" s="499"/>
      <c r="I68" s="499"/>
      <c r="J68" s="499"/>
      <c r="O68" s="499"/>
      <c r="P68" s="499"/>
      <c r="Q68" s="499"/>
      <c r="R68" s="499"/>
      <c r="S68" s="499"/>
      <c r="T68" s="499"/>
      <c r="U68" s="499"/>
    </row>
    <row r="69" spans="3:21" ht="15.75">
      <c r="C69" s="499"/>
      <c r="D69" s="499"/>
      <c r="E69" s="499"/>
      <c r="F69" s="499"/>
      <c r="G69" s="499"/>
      <c r="H69" s="499"/>
      <c r="I69" s="499"/>
      <c r="J69" s="499"/>
      <c r="O69" s="499"/>
      <c r="P69" s="499"/>
      <c r="Q69" s="499"/>
      <c r="R69" s="499"/>
      <c r="S69" s="499"/>
      <c r="T69" s="499"/>
      <c r="U69" s="499"/>
    </row>
    <row r="70" spans="3:21" ht="15.75">
      <c r="C70" s="499"/>
      <c r="D70" s="499"/>
      <c r="E70" s="499"/>
      <c r="F70" s="499"/>
      <c r="G70" s="499"/>
      <c r="H70" s="499"/>
      <c r="I70" s="499"/>
      <c r="J70" s="499"/>
      <c r="O70" s="499"/>
      <c r="P70" s="499"/>
      <c r="Q70" s="499"/>
      <c r="R70" s="499"/>
      <c r="S70" s="499"/>
      <c r="T70" s="499"/>
      <c r="U70" s="499"/>
    </row>
    <row r="71" spans="3:21" ht="15.75">
      <c r="C71" s="499"/>
      <c r="D71" s="499"/>
      <c r="E71" s="499"/>
      <c r="F71" s="499"/>
      <c r="G71" s="499"/>
      <c r="H71" s="499"/>
      <c r="I71" s="499"/>
      <c r="J71" s="499"/>
      <c r="O71" s="499"/>
      <c r="P71" s="499"/>
      <c r="Q71" s="499"/>
      <c r="R71" s="499"/>
      <c r="S71" s="499"/>
      <c r="T71" s="499"/>
      <c r="U71" s="499"/>
    </row>
    <row r="72" spans="3:21" ht="15.75">
      <c r="C72" s="499"/>
      <c r="D72" s="499"/>
      <c r="E72" s="499"/>
      <c r="F72" s="499"/>
      <c r="G72" s="499"/>
      <c r="H72" s="499"/>
      <c r="I72" s="499"/>
      <c r="J72" s="499"/>
      <c r="O72" s="499"/>
      <c r="P72" s="499"/>
      <c r="Q72" s="499"/>
      <c r="R72" s="499"/>
      <c r="S72" s="499"/>
      <c r="T72" s="499"/>
      <c r="U72" s="499"/>
    </row>
    <row r="73" spans="3:21" ht="15.75">
      <c r="C73" s="499"/>
      <c r="D73" s="499"/>
      <c r="E73" s="499"/>
      <c r="F73" s="499"/>
      <c r="G73" s="499"/>
      <c r="H73" s="499"/>
      <c r="I73" s="499"/>
      <c r="J73" s="499"/>
      <c r="O73" s="499"/>
      <c r="P73" s="499"/>
      <c r="Q73" s="499"/>
      <c r="R73" s="499"/>
      <c r="S73" s="499"/>
      <c r="T73" s="499"/>
      <c r="U73" s="499"/>
    </row>
    <row r="74" spans="3:21" ht="43.5" customHeight="1">
      <c r="C74" s="497"/>
      <c r="D74" s="497"/>
      <c r="E74" s="497"/>
      <c r="F74" s="497"/>
      <c r="G74" s="497"/>
      <c r="H74" s="497"/>
      <c r="I74" s="497"/>
      <c r="J74" s="497"/>
      <c r="O74" s="497"/>
      <c r="P74" s="497"/>
      <c r="Q74" s="497"/>
      <c r="R74" s="497"/>
      <c r="S74" s="497"/>
      <c r="T74" s="497"/>
      <c r="U74" s="497"/>
    </row>
    <row r="75" ht="15.75">
      <c r="F75" s="358" t="s">
        <v>59</v>
      </c>
    </row>
    <row r="76" spans="5:21" s="370" customFormat="1" ht="18" customHeight="1">
      <c r="E76" s="369" t="s">
        <v>60</v>
      </c>
      <c r="O76" s="499" t="s">
        <v>1250</v>
      </c>
      <c r="P76" s="499"/>
      <c r="Q76" s="499"/>
      <c r="R76" s="499"/>
      <c r="S76" s="499"/>
      <c r="T76" s="499"/>
      <c r="U76" s="499"/>
    </row>
    <row r="77" spans="3:21" ht="3" customHeight="1">
      <c r="C77" s="486" t="s">
        <v>1247</v>
      </c>
      <c r="D77" s="486"/>
      <c r="E77" s="486"/>
      <c r="F77" s="486"/>
      <c r="G77" s="486"/>
      <c r="H77" s="486"/>
      <c r="I77" s="486"/>
      <c r="J77" s="486"/>
      <c r="O77" s="499"/>
      <c r="P77" s="499"/>
      <c r="Q77" s="499"/>
      <c r="R77" s="499"/>
      <c r="S77" s="499"/>
      <c r="T77" s="499"/>
      <c r="U77" s="499"/>
    </row>
    <row r="78" spans="3:21" ht="3" customHeight="1">
      <c r="C78" s="486"/>
      <c r="D78" s="486"/>
      <c r="E78" s="486"/>
      <c r="F78" s="486"/>
      <c r="G78" s="486"/>
      <c r="H78" s="486"/>
      <c r="I78" s="486"/>
      <c r="J78" s="486"/>
      <c r="O78" s="499"/>
      <c r="P78" s="499"/>
      <c r="Q78" s="499"/>
      <c r="R78" s="499"/>
      <c r="S78" s="499"/>
      <c r="T78" s="499"/>
      <c r="U78" s="499"/>
    </row>
    <row r="79" spans="3:21" ht="3" customHeight="1">
      <c r="C79" s="486"/>
      <c r="D79" s="486"/>
      <c r="E79" s="486"/>
      <c r="F79" s="486"/>
      <c r="G79" s="486"/>
      <c r="H79" s="486"/>
      <c r="I79" s="486"/>
      <c r="J79" s="486"/>
      <c r="O79" s="499"/>
      <c r="P79" s="499"/>
      <c r="Q79" s="499"/>
      <c r="R79" s="499"/>
      <c r="S79" s="499"/>
      <c r="T79" s="499"/>
      <c r="U79" s="499"/>
    </row>
    <row r="80" spans="3:21" ht="3" customHeight="1">
      <c r="C80" s="486"/>
      <c r="D80" s="486"/>
      <c r="E80" s="486"/>
      <c r="F80" s="486"/>
      <c r="G80" s="486"/>
      <c r="H80" s="486"/>
      <c r="I80" s="486"/>
      <c r="J80" s="486"/>
      <c r="O80" s="499"/>
      <c r="P80" s="499"/>
      <c r="Q80" s="499"/>
      <c r="R80" s="499"/>
      <c r="S80" s="499"/>
      <c r="T80" s="499"/>
      <c r="U80" s="499"/>
    </row>
    <row r="81" spans="3:21" ht="9" customHeight="1">
      <c r="C81" s="486"/>
      <c r="D81" s="486"/>
      <c r="E81" s="486"/>
      <c r="F81" s="486"/>
      <c r="G81" s="486"/>
      <c r="H81" s="486"/>
      <c r="I81" s="486"/>
      <c r="J81" s="486"/>
      <c r="O81" s="499"/>
      <c r="P81" s="499"/>
      <c r="Q81" s="499"/>
      <c r="R81" s="499"/>
      <c r="S81" s="499"/>
      <c r="T81" s="499"/>
      <c r="U81" s="499"/>
    </row>
    <row r="82" spans="3:21" ht="15.75">
      <c r="C82" s="486"/>
      <c r="D82" s="486"/>
      <c r="E82" s="486"/>
      <c r="F82" s="486"/>
      <c r="G82" s="486"/>
      <c r="H82" s="486"/>
      <c r="I82" s="486"/>
      <c r="J82" s="486"/>
      <c r="O82" s="499"/>
      <c r="P82" s="499"/>
      <c r="Q82" s="499"/>
      <c r="R82" s="499"/>
      <c r="S82" s="499"/>
      <c r="T82" s="499"/>
      <c r="U82" s="499"/>
    </row>
    <row r="83" spans="3:21" ht="15.75">
      <c r="C83" s="486"/>
      <c r="D83" s="486"/>
      <c r="E83" s="486"/>
      <c r="F83" s="486"/>
      <c r="G83" s="486"/>
      <c r="H83" s="486"/>
      <c r="I83" s="486"/>
      <c r="J83" s="486"/>
      <c r="O83" s="499"/>
      <c r="P83" s="499"/>
      <c r="Q83" s="499"/>
      <c r="R83" s="499"/>
      <c r="S83" s="499"/>
      <c r="T83" s="499"/>
      <c r="U83" s="499"/>
    </row>
    <row r="84" spans="3:21" ht="15.75">
      <c r="C84" s="486"/>
      <c r="D84" s="486"/>
      <c r="E84" s="486"/>
      <c r="F84" s="486"/>
      <c r="G84" s="486"/>
      <c r="H84" s="486"/>
      <c r="I84" s="486"/>
      <c r="J84" s="486"/>
      <c r="O84" s="500"/>
      <c r="P84" s="500"/>
      <c r="Q84" s="500"/>
      <c r="R84" s="500"/>
      <c r="S84" s="500"/>
      <c r="T84" s="500"/>
      <c r="U84" s="500"/>
    </row>
    <row r="85" spans="3:21" ht="15.75">
      <c r="C85" s="486"/>
      <c r="D85" s="486"/>
      <c r="E85" s="486"/>
      <c r="F85" s="486"/>
      <c r="G85" s="486"/>
      <c r="H85" s="486"/>
      <c r="I85" s="486"/>
      <c r="J85" s="486"/>
      <c r="L85" s="362"/>
      <c r="O85" s="501"/>
      <c r="P85" s="501"/>
      <c r="Q85" s="501"/>
      <c r="R85" s="501"/>
      <c r="S85" s="501"/>
      <c r="T85" s="501"/>
      <c r="U85" s="501"/>
    </row>
    <row r="86" spans="3:21" ht="50.25" customHeight="1">
      <c r="C86" s="486"/>
      <c r="D86" s="486"/>
      <c r="E86" s="486"/>
      <c r="F86" s="486"/>
      <c r="G86" s="486"/>
      <c r="H86" s="486"/>
      <c r="I86" s="486"/>
      <c r="J86" s="486"/>
      <c r="O86" s="501"/>
      <c r="P86" s="501"/>
      <c r="Q86" s="501"/>
      <c r="R86" s="501"/>
      <c r="S86" s="501"/>
      <c r="T86" s="501"/>
      <c r="U86" s="501"/>
    </row>
    <row r="87" spans="3:21" ht="15.75" customHeight="1">
      <c r="C87" s="482" t="s">
        <v>42</v>
      </c>
      <c r="D87" s="482"/>
      <c r="E87" s="482"/>
      <c r="F87" s="482"/>
      <c r="G87" s="482"/>
      <c r="H87" s="482"/>
      <c r="I87" s="482"/>
      <c r="J87" s="482"/>
      <c r="O87" s="493"/>
      <c r="P87" s="493"/>
      <c r="Q87" s="493"/>
      <c r="R87" s="493"/>
      <c r="S87" s="493"/>
      <c r="T87" s="493"/>
      <c r="U87" s="493"/>
    </row>
    <row r="88" spans="3:21" ht="95.25" customHeight="1">
      <c r="C88" s="482"/>
      <c r="D88" s="482"/>
      <c r="E88" s="482"/>
      <c r="F88" s="482"/>
      <c r="G88" s="482"/>
      <c r="H88" s="482"/>
      <c r="I88" s="482"/>
      <c r="J88" s="482"/>
      <c r="O88" s="493"/>
      <c r="P88" s="493"/>
      <c r="Q88" s="493"/>
      <c r="R88" s="493"/>
      <c r="S88" s="493"/>
      <c r="T88" s="493"/>
      <c r="U88" s="493"/>
    </row>
    <row r="89" spans="3:10" ht="15.75" customHeight="1">
      <c r="C89" s="482"/>
      <c r="D89" s="482"/>
      <c r="E89" s="482"/>
      <c r="F89" s="482"/>
      <c r="G89" s="482"/>
      <c r="H89" s="482"/>
      <c r="I89" s="482"/>
      <c r="J89" s="482"/>
    </row>
    <row r="90" spans="3:10" ht="15.75" customHeight="1">
      <c r="C90" s="482"/>
      <c r="D90" s="482"/>
      <c r="E90" s="482"/>
      <c r="F90" s="482"/>
      <c r="G90" s="482"/>
      <c r="H90" s="482"/>
      <c r="I90" s="482"/>
      <c r="J90" s="482"/>
    </row>
    <row r="91" spans="3:10" ht="15.75" customHeight="1">
      <c r="C91" s="482"/>
      <c r="D91" s="482"/>
      <c r="E91" s="482"/>
      <c r="F91" s="482"/>
      <c r="G91" s="482"/>
      <c r="H91" s="482"/>
      <c r="I91" s="482"/>
      <c r="J91" s="482"/>
    </row>
    <row r="92" spans="3:10" ht="15.75" customHeight="1">
      <c r="C92" s="482"/>
      <c r="D92" s="482"/>
      <c r="E92" s="482"/>
      <c r="F92" s="482"/>
      <c r="G92" s="482"/>
      <c r="H92" s="482"/>
      <c r="I92" s="482"/>
      <c r="J92" s="482"/>
    </row>
    <row r="93" spans="3:10" ht="10.5" customHeight="1">
      <c r="C93" s="482" t="s">
        <v>245</v>
      </c>
      <c r="D93" s="482"/>
      <c r="E93" s="482"/>
      <c r="F93" s="482"/>
      <c r="G93" s="482"/>
      <c r="H93" s="482"/>
      <c r="I93" s="482"/>
      <c r="J93" s="482"/>
    </row>
    <row r="94" spans="3:10" ht="17.25" customHeight="1">
      <c r="C94" s="482"/>
      <c r="D94" s="482"/>
      <c r="E94" s="482"/>
      <c r="F94" s="482"/>
      <c r="G94" s="482"/>
      <c r="H94" s="482"/>
      <c r="I94" s="482"/>
      <c r="J94" s="482"/>
    </row>
    <row r="95" spans="3:10" ht="20.25" customHeight="1">
      <c r="C95" s="482"/>
      <c r="D95" s="482"/>
      <c r="E95" s="482"/>
      <c r="F95" s="482"/>
      <c r="G95" s="482"/>
      <c r="H95" s="482"/>
      <c r="I95" s="482"/>
      <c r="J95" s="482"/>
    </row>
    <row r="96" spans="3:10" ht="20.25" customHeight="1">
      <c r="C96" s="482"/>
      <c r="D96" s="482"/>
      <c r="E96" s="482"/>
      <c r="F96" s="482"/>
      <c r="G96" s="482"/>
      <c r="H96" s="482"/>
      <c r="I96" s="482"/>
      <c r="J96" s="482"/>
    </row>
    <row r="97" spans="3:10" ht="29.25" customHeight="1">
      <c r="C97" s="482"/>
      <c r="D97" s="482"/>
      <c r="E97" s="482"/>
      <c r="F97" s="482"/>
      <c r="G97" s="482"/>
      <c r="H97" s="482"/>
      <c r="I97" s="482"/>
      <c r="J97" s="482"/>
    </row>
    <row r="98" spans="3:10" ht="20.25" customHeight="1">
      <c r="C98" s="482" t="s">
        <v>240</v>
      </c>
      <c r="D98" s="482"/>
      <c r="E98" s="482"/>
      <c r="F98" s="482"/>
      <c r="G98" s="482"/>
      <c r="H98" s="482"/>
      <c r="I98" s="482"/>
      <c r="J98" s="482"/>
    </row>
    <row r="99" spans="3:8" ht="20.25" customHeight="1">
      <c r="C99" s="370" t="s">
        <v>239</v>
      </c>
      <c r="D99" s="370"/>
      <c r="E99" s="376"/>
      <c r="F99" s="376"/>
      <c r="G99" s="481" t="str">
        <f>G6</f>
        <v>KK 14-</v>
      </c>
      <c r="H99" s="481"/>
    </row>
    <row r="100" spans="3:10" ht="15.75" customHeight="1">
      <c r="C100" s="482" t="s">
        <v>191</v>
      </c>
      <c r="D100" s="504"/>
      <c r="E100" s="504"/>
      <c r="F100" s="504"/>
      <c r="G100" s="504"/>
      <c r="H100" s="504"/>
      <c r="I100" s="504"/>
      <c r="J100" s="504"/>
    </row>
    <row r="101" spans="3:10" ht="15.75">
      <c r="C101" s="504"/>
      <c r="D101" s="504"/>
      <c r="E101" s="504"/>
      <c r="F101" s="504"/>
      <c r="G101" s="504"/>
      <c r="H101" s="504"/>
      <c r="I101" s="504"/>
      <c r="J101" s="504"/>
    </row>
    <row r="102" spans="3:10" ht="15.75">
      <c r="C102" s="504"/>
      <c r="D102" s="504"/>
      <c r="E102" s="504"/>
      <c r="F102" s="504"/>
      <c r="G102" s="504"/>
      <c r="H102" s="504"/>
      <c r="I102" s="504"/>
      <c r="J102" s="504"/>
    </row>
    <row r="103" spans="3:10" ht="15.75">
      <c r="C103" s="504"/>
      <c r="D103" s="504"/>
      <c r="E103" s="504"/>
      <c r="F103" s="504"/>
      <c r="G103" s="504"/>
      <c r="H103" s="504"/>
      <c r="I103" s="504"/>
      <c r="J103" s="504"/>
    </row>
    <row r="104" spans="3:10" ht="15.75">
      <c r="C104" s="504"/>
      <c r="D104" s="504"/>
      <c r="E104" s="504"/>
      <c r="F104" s="504"/>
      <c r="G104" s="504"/>
      <c r="H104" s="504"/>
      <c r="I104" s="504"/>
      <c r="J104" s="504"/>
    </row>
    <row r="105" spans="3:10" ht="17.25" customHeight="1">
      <c r="C105" s="482" t="s">
        <v>1207</v>
      </c>
      <c r="D105" s="482"/>
      <c r="E105" s="482"/>
      <c r="F105" s="482"/>
      <c r="G105" s="482"/>
      <c r="H105" s="482"/>
      <c r="I105" s="482"/>
      <c r="J105" s="482"/>
    </row>
    <row r="106" spans="3:10" ht="17.25" customHeight="1">
      <c r="C106" s="482"/>
      <c r="D106" s="482"/>
      <c r="E106" s="482"/>
      <c r="F106" s="482"/>
      <c r="G106" s="482"/>
      <c r="H106" s="482"/>
      <c r="I106" s="482"/>
      <c r="J106" s="482"/>
    </row>
    <row r="107" spans="3:10" ht="17.25" customHeight="1">
      <c r="C107" s="482"/>
      <c r="D107" s="482"/>
      <c r="E107" s="482"/>
      <c r="F107" s="482"/>
      <c r="G107" s="482"/>
      <c r="H107" s="482"/>
      <c r="I107" s="482"/>
      <c r="J107" s="482"/>
    </row>
    <row r="108" spans="3:10" ht="267" customHeight="1">
      <c r="C108" s="482" t="s">
        <v>1231</v>
      </c>
      <c r="D108" s="482"/>
      <c r="E108" s="482"/>
      <c r="F108" s="482"/>
      <c r="G108" s="482"/>
      <c r="H108" s="482"/>
      <c r="I108" s="482"/>
      <c r="J108" s="482"/>
    </row>
    <row r="109" spans="3:10" ht="144" customHeight="1">
      <c r="C109" s="482" t="s">
        <v>44</v>
      </c>
      <c r="D109" s="482"/>
      <c r="E109" s="482"/>
      <c r="F109" s="482"/>
      <c r="G109" s="482"/>
      <c r="H109" s="482"/>
      <c r="I109" s="482"/>
      <c r="J109" s="482"/>
    </row>
    <row r="110" spans="3:10" ht="15.75" customHeight="1">
      <c r="C110" s="484" t="s">
        <v>1233</v>
      </c>
      <c r="D110" s="484"/>
      <c r="E110" s="484"/>
      <c r="F110" s="484"/>
      <c r="G110" s="484"/>
      <c r="H110" s="484"/>
      <c r="I110" s="484"/>
      <c r="J110" s="484"/>
    </row>
    <row r="111" spans="3:10" ht="15.75">
      <c r="C111" s="484"/>
      <c r="D111" s="484"/>
      <c r="E111" s="484"/>
      <c r="F111" s="484"/>
      <c r="G111" s="484"/>
      <c r="H111" s="484"/>
      <c r="I111" s="484"/>
      <c r="J111" s="484"/>
    </row>
    <row r="112" spans="3:10" ht="15.75">
      <c r="C112" s="484"/>
      <c r="D112" s="484"/>
      <c r="E112" s="484"/>
      <c r="F112" s="484"/>
      <c r="G112" s="484"/>
      <c r="H112" s="484"/>
      <c r="I112" s="484"/>
      <c r="J112" s="484"/>
    </row>
    <row r="113" spans="3:10" ht="15.75">
      <c r="C113" s="484"/>
      <c r="D113" s="484"/>
      <c r="E113" s="484"/>
      <c r="F113" s="484"/>
      <c r="G113" s="484"/>
      <c r="H113" s="484"/>
      <c r="I113" s="484"/>
      <c r="J113" s="484"/>
    </row>
    <row r="114" spans="3:10" ht="9.75" customHeight="1">
      <c r="C114" s="484"/>
      <c r="D114" s="484"/>
      <c r="E114" s="484"/>
      <c r="F114" s="484"/>
      <c r="G114" s="484"/>
      <c r="H114" s="484"/>
      <c r="I114" s="484"/>
      <c r="J114" s="484"/>
    </row>
    <row r="115" spans="3:10" ht="15.75">
      <c r="C115" s="484"/>
      <c r="D115" s="484"/>
      <c r="E115" s="484"/>
      <c r="F115" s="484"/>
      <c r="G115" s="484"/>
      <c r="H115" s="484"/>
      <c r="I115" s="484"/>
      <c r="J115" s="484"/>
    </row>
    <row r="116" spans="3:10" ht="3.75" customHeight="1">
      <c r="C116" s="484"/>
      <c r="D116" s="484"/>
      <c r="E116" s="484"/>
      <c r="F116" s="484"/>
      <c r="G116" s="484"/>
      <c r="H116" s="484"/>
      <c r="I116" s="484"/>
      <c r="J116" s="484"/>
    </row>
    <row r="117" spans="3:10" ht="15.75">
      <c r="C117" s="484"/>
      <c r="D117" s="484"/>
      <c r="E117" s="484"/>
      <c r="F117" s="484"/>
      <c r="G117" s="484"/>
      <c r="H117" s="484"/>
      <c r="I117" s="484"/>
      <c r="J117" s="484"/>
    </row>
    <row r="118" spans="3:10" ht="3" customHeight="1">
      <c r="C118" s="484"/>
      <c r="D118" s="484"/>
      <c r="E118" s="484"/>
      <c r="F118" s="484"/>
      <c r="G118" s="484"/>
      <c r="H118" s="484"/>
      <c r="I118" s="484"/>
      <c r="J118" s="484"/>
    </row>
    <row r="119" spans="3:10" ht="15.75" customHeight="1">
      <c r="C119" s="482" t="s">
        <v>1234</v>
      </c>
      <c r="D119" s="482"/>
      <c r="E119" s="482"/>
      <c r="F119" s="482"/>
      <c r="G119" s="482"/>
      <c r="H119" s="482"/>
      <c r="I119" s="482"/>
      <c r="J119" s="482"/>
    </row>
    <row r="120" spans="3:10" ht="15.75">
      <c r="C120" s="482"/>
      <c r="D120" s="482"/>
      <c r="E120" s="482"/>
      <c r="F120" s="482"/>
      <c r="G120" s="482"/>
      <c r="H120" s="482"/>
      <c r="I120" s="482"/>
      <c r="J120" s="482"/>
    </row>
    <row r="121" spans="3:10" ht="8.25" customHeight="1">
      <c r="C121" s="482"/>
      <c r="D121" s="482"/>
      <c r="E121" s="482"/>
      <c r="F121" s="482"/>
      <c r="G121" s="482"/>
      <c r="H121" s="482"/>
      <c r="I121" s="482"/>
      <c r="J121" s="482"/>
    </row>
    <row r="122" spans="3:10" ht="15.75">
      <c r="C122" s="482"/>
      <c r="D122" s="482"/>
      <c r="E122" s="482"/>
      <c r="F122" s="482"/>
      <c r="G122" s="482"/>
      <c r="H122" s="482"/>
      <c r="I122" s="482"/>
      <c r="J122" s="482"/>
    </row>
    <row r="123" spans="3:10" ht="8.25" customHeight="1">
      <c r="C123" s="482"/>
      <c r="D123" s="482"/>
      <c r="E123" s="482"/>
      <c r="F123" s="482"/>
      <c r="G123" s="482"/>
      <c r="H123" s="482"/>
      <c r="I123" s="482"/>
      <c r="J123" s="482"/>
    </row>
    <row r="124" spans="3:10" ht="48.75" customHeight="1">
      <c r="C124" s="482" t="s">
        <v>1232</v>
      </c>
      <c r="D124" s="482"/>
      <c r="E124" s="482"/>
      <c r="F124" s="482"/>
      <c r="G124" s="482"/>
      <c r="H124" s="482"/>
      <c r="I124" s="482"/>
      <c r="J124" s="482"/>
    </row>
    <row r="125" spans="3:21" ht="15.75" customHeight="1">
      <c r="C125" s="482" t="str">
        <f>IF(K1="POO",O125,IF(K1="obec",O153,O140))</f>
        <v>(4) Do 31. ledna 2015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v>
      </c>
      <c r="D125" s="482"/>
      <c r="E125" s="482"/>
      <c r="F125" s="482"/>
      <c r="G125" s="482"/>
      <c r="H125" s="482"/>
      <c r="I125" s="482"/>
      <c r="J125" s="482"/>
      <c r="K125" s="381"/>
      <c r="O125" s="482" t="s">
        <v>1256</v>
      </c>
      <c r="P125" s="497"/>
      <c r="Q125" s="497"/>
      <c r="R125" s="497"/>
      <c r="S125" s="497"/>
      <c r="T125" s="497"/>
      <c r="U125" s="497"/>
    </row>
    <row r="126" spans="3:21" ht="15.75">
      <c r="C126" s="482"/>
      <c r="D126" s="482"/>
      <c r="E126" s="482"/>
      <c r="F126" s="482"/>
      <c r="G126" s="482"/>
      <c r="H126" s="482"/>
      <c r="I126" s="482"/>
      <c r="J126" s="482"/>
      <c r="O126" s="497"/>
      <c r="P126" s="497"/>
      <c r="Q126" s="497"/>
      <c r="R126" s="497"/>
      <c r="S126" s="497"/>
      <c r="T126" s="497"/>
      <c r="U126" s="497"/>
    </row>
    <row r="127" spans="3:21" ht="15.75">
      <c r="C127" s="482"/>
      <c r="D127" s="482"/>
      <c r="E127" s="482"/>
      <c r="F127" s="482"/>
      <c r="G127" s="482"/>
      <c r="H127" s="482"/>
      <c r="I127" s="482"/>
      <c r="J127" s="482"/>
      <c r="O127" s="497"/>
      <c r="P127" s="497"/>
      <c r="Q127" s="497"/>
      <c r="R127" s="497"/>
      <c r="S127" s="497"/>
      <c r="T127" s="497"/>
      <c r="U127" s="497"/>
    </row>
    <row r="128" spans="3:21" ht="15.75">
      <c r="C128" s="482"/>
      <c r="D128" s="482"/>
      <c r="E128" s="482"/>
      <c r="F128" s="482"/>
      <c r="G128" s="482"/>
      <c r="H128" s="482"/>
      <c r="I128" s="482"/>
      <c r="J128" s="482"/>
      <c r="O128" s="497"/>
      <c r="P128" s="497"/>
      <c r="Q128" s="497"/>
      <c r="R128" s="497"/>
      <c r="S128" s="497"/>
      <c r="T128" s="497"/>
      <c r="U128" s="497"/>
    </row>
    <row r="129" spans="3:21" ht="15.75">
      <c r="C129" s="482"/>
      <c r="D129" s="482"/>
      <c r="E129" s="482"/>
      <c r="F129" s="482"/>
      <c r="G129" s="482"/>
      <c r="H129" s="482"/>
      <c r="I129" s="482"/>
      <c r="J129" s="482"/>
      <c r="O129" s="497"/>
      <c r="P129" s="497"/>
      <c r="Q129" s="497"/>
      <c r="R129" s="497"/>
      <c r="S129" s="497"/>
      <c r="T129" s="497"/>
      <c r="U129" s="497"/>
    </row>
    <row r="130" spans="3:21" ht="15.75">
      <c r="C130" s="482"/>
      <c r="D130" s="482"/>
      <c r="E130" s="482"/>
      <c r="F130" s="482"/>
      <c r="G130" s="482"/>
      <c r="H130" s="482"/>
      <c r="I130" s="482"/>
      <c r="J130" s="482"/>
      <c r="O130" s="497"/>
      <c r="P130" s="497"/>
      <c r="Q130" s="497"/>
      <c r="R130" s="497"/>
      <c r="S130" s="497"/>
      <c r="T130" s="497"/>
      <c r="U130" s="497"/>
    </row>
    <row r="131" spans="3:21" ht="15.75">
      <c r="C131" s="482"/>
      <c r="D131" s="482"/>
      <c r="E131" s="482"/>
      <c r="F131" s="482"/>
      <c r="G131" s="482"/>
      <c r="H131" s="482"/>
      <c r="I131" s="482"/>
      <c r="J131" s="482"/>
      <c r="O131" s="497"/>
      <c r="P131" s="497"/>
      <c r="Q131" s="497"/>
      <c r="R131" s="497"/>
      <c r="S131" s="497"/>
      <c r="T131" s="497"/>
      <c r="U131" s="497"/>
    </row>
    <row r="132" spans="3:21" ht="15.75">
      <c r="C132" s="482"/>
      <c r="D132" s="482"/>
      <c r="E132" s="482"/>
      <c r="F132" s="482"/>
      <c r="G132" s="482"/>
      <c r="H132" s="482"/>
      <c r="I132" s="482"/>
      <c r="J132" s="482"/>
      <c r="O132" s="497"/>
      <c r="P132" s="497"/>
      <c r="Q132" s="497"/>
      <c r="R132" s="497"/>
      <c r="S132" s="497"/>
      <c r="T132" s="497"/>
      <c r="U132" s="497"/>
    </row>
    <row r="133" spans="3:21" ht="15.75">
      <c r="C133" s="482"/>
      <c r="D133" s="482"/>
      <c r="E133" s="482"/>
      <c r="F133" s="482"/>
      <c r="G133" s="482"/>
      <c r="H133" s="482"/>
      <c r="I133" s="482"/>
      <c r="J133" s="482"/>
      <c r="O133" s="497"/>
      <c r="P133" s="497"/>
      <c r="Q133" s="497"/>
      <c r="R133" s="497"/>
      <c r="S133" s="497"/>
      <c r="T133" s="497"/>
      <c r="U133" s="497"/>
    </row>
    <row r="134" spans="3:21" ht="15.75">
      <c r="C134" s="482"/>
      <c r="D134" s="482"/>
      <c r="E134" s="482"/>
      <c r="F134" s="482"/>
      <c r="G134" s="482"/>
      <c r="H134" s="482"/>
      <c r="I134" s="482"/>
      <c r="J134" s="482"/>
      <c r="O134" s="497"/>
      <c r="P134" s="497"/>
      <c r="Q134" s="497"/>
      <c r="R134" s="497"/>
      <c r="S134" s="497"/>
      <c r="T134" s="497"/>
      <c r="U134" s="497"/>
    </row>
    <row r="135" spans="3:21" ht="15.75">
      <c r="C135" s="482"/>
      <c r="D135" s="482"/>
      <c r="E135" s="482"/>
      <c r="F135" s="482"/>
      <c r="G135" s="482"/>
      <c r="H135" s="482"/>
      <c r="I135" s="482"/>
      <c r="J135" s="482"/>
      <c r="O135" s="497"/>
      <c r="P135" s="497"/>
      <c r="Q135" s="497"/>
      <c r="R135" s="497"/>
      <c r="S135" s="497"/>
      <c r="T135" s="497"/>
      <c r="U135" s="497"/>
    </row>
    <row r="136" spans="3:21" ht="15.75">
      <c r="C136" s="482"/>
      <c r="D136" s="482"/>
      <c r="E136" s="482"/>
      <c r="F136" s="482"/>
      <c r="G136" s="482"/>
      <c r="H136" s="482"/>
      <c r="I136" s="482"/>
      <c r="J136" s="482"/>
      <c r="O136" s="497"/>
      <c r="P136" s="497"/>
      <c r="Q136" s="497"/>
      <c r="R136" s="497"/>
      <c r="S136" s="497"/>
      <c r="T136" s="497"/>
      <c r="U136" s="497"/>
    </row>
    <row r="137" spans="3:21" ht="15.75">
      <c r="C137" s="482"/>
      <c r="D137" s="482"/>
      <c r="E137" s="482"/>
      <c r="F137" s="482"/>
      <c r="G137" s="482"/>
      <c r="H137" s="482"/>
      <c r="I137" s="482"/>
      <c r="J137" s="482"/>
      <c r="O137" s="497"/>
      <c r="P137" s="497"/>
      <c r="Q137" s="497"/>
      <c r="R137" s="497"/>
      <c r="S137" s="497"/>
      <c r="T137" s="497"/>
      <c r="U137" s="497"/>
    </row>
    <row r="138" spans="3:21" ht="48" customHeight="1">
      <c r="C138" s="482"/>
      <c r="D138" s="482"/>
      <c r="E138" s="482"/>
      <c r="F138" s="482"/>
      <c r="G138" s="482"/>
      <c r="H138" s="482"/>
      <c r="I138" s="482"/>
      <c r="J138" s="482"/>
      <c r="O138" s="497"/>
      <c r="P138" s="497"/>
      <c r="Q138" s="497"/>
      <c r="R138" s="497"/>
      <c r="S138" s="497"/>
      <c r="T138" s="497"/>
      <c r="U138" s="497"/>
    </row>
    <row r="139" spans="3:10" ht="15.75" customHeight="1">
      <c r="C139" s="482" t="s">
        <v>1248</v>
      </c>
      <c r="D139" s="482"/>
      <c r="E139" s="482"/>
      <c r="F139" s="482"/>
      <c r="G139" s="482"/>
      <c r="H139" s="482"/>
      <c r="I139" s="482"/>
      <c r="J139" s="482"/>
    </row>
    <row r="140" spans="3:21" ht="15.75" customHeight="1">
      <c r="C140" s="482"/>
      <c r="D140" s="482"/>
      <c r="E140" s="482"/>
      <c r="F140" s="482"/>
      <c r="G140" s="482"/>
      <c r="H140" s="482"/>
      <c r="I140" s="482"/>
      <c r="J140" s="482"/>
      <c r="O140" s="482" t="s">
        <v>1235</v>
      </c>
      <c r="P140" s="497"/>
      <c r="Q140" s="497"/>
      <c r="R140" s="497"/>
      <c r="S140" s="497"/>
      <c r="T140" s="497"/>
      <c r="U140" s="497"/>
    </row>
    <row r="141" spans="3:21" ht="8.25" customHeight="1">
      <c r="C141" s="482"/>
      <c r="D141" s="482"/>
      <c r="E141" s="482"/>
      <c r="F141" s="482"/>
      <c r="G141" s="482"/>
      <c r="H141" s="482"/>
      <c r="I141" s="482"/>
      <c r="J141" s="482"/>
      <c r="O141" s="497"/>
      <c r="P141" s="497"/>
      <c r="Q141" s="497"/>
      <c r="R141" s="497"/>
      <c r="S141" s="497"/>
      <c r="T141" s="497"/>
      <c r="U141" s="497"/>
    </row>
    <row r="142" spans="3:21" ht="15.75">
      <c r="C142" s="482"/>
      <c r="D142" s="482"/>
      <c r="E142" s="482"/>
      <c r="F142" s="482"/>
      <c r="G142" s="482"/>
      <c r="H142" s="482"/>
      <c r="I142" s="482"/>
      <c r="J142" s="482"/>
      <c r="O142" s="497"/>
      <c r="P142" s="497"/>
      <c r="Q142" s="497"/>
      <c r="R142" s="497"/>
      <c r="S142" s="497"/>
      <c r="T142" s="497"/>
      <c r="U142" s="497"/>
    </row>
    <row r="143" spans="3:21" ht="15.75">
      <c r="C143" s="482"/>
      <c r="D143" s="482"/>
      <c r="E143" s="482"/>
      <c r="F143" s="482"/>
      <c r="G143" s="482"/>
      <c r="H143" s="482"/>
      <c r="I143" s="482"/>
      <c r="J143" s="482"/>
      <c r="O143" s="497"/>
      <c r="P143" s="497"/>
      <c r="Q143" s="497"/>
      <c r="R143" s="497"/>
      <c r="S143" s="497"/>
      <c r="T143" s="497"/>
      <c r="U143" s="497"/>
    </row>
    <row r="144" spans="3:21" ht="15.75">
      <c r="C144" s="482"/>
      <c r="D144" s="482"/>
      <c r="E144" s="482"/>
      <c r="F144" s="482"/>
      <c r="G144" s="482"/>
      <c r="H144" s="482"/>
      <c r="I144" s="482"/>
      <c r="J144" s="482"/>
      <c r="O144" s="497"/>
      <c r="P144" s="497"/>
      <c r="Q144" s="497"/>
      <c r="R144" s="497"/>
      <c r="S144" s="497"/>
      <c r="T144" s="497"/>
      <c r="U144" s="497"/>
    </row>
    <row r="145" spans="3:21" ht="15.75">
      <c r="C145" s="482"/>
      <c r="D145" s="482"/>
      <c r="E145" s="482"/>
      <c r="F145" s="482"/>
      <c r="G145" s="482"/>
      <c r="H145" s="482"/>
      <c r="I145" s="482"/>
      <c r="J145" s="482"/>
      <c r="O145" s="497"/>
      <c r="P145" s="497"/>
      <c r="Q145" s="497"/>
      <c r="R145" s="497"/>
      <c r="S145" s="497"/>
      <c r="T145" s="497"/>
      <c r="U145" s="497"/>
    </row>
    <row r="146" spans="3:21" ht="15.75">
      <c r="C146" s="482"/>
      <c r="D146" s="482"/>
      <c r="E146" s="482"/>
      <c r="F146" s="482"/>
      <c r="G146" s="482"/>
      <c r="H146" s="482"/>
      <c r="I146" s="482"/>
      <c r="J146" s="482"/>
      <c r="O146" s="497"/>
      <c r="P146" s="497"/>
      <c r="Q146" s="497"/>
      <c r="R146" s="497"/>
      <c r="S146" s="497"/>
      <c r="T146" s="497"/>
      <c r="U146" s="497"/>
    </row>
    <row r="147" spans="3:21" ht="15.75">
      <c r="C147" s="482"/>
      <c r="D147" s="482"/>
      <c r="E147" s="482"/>
      <c r="F147" s="482"/>
      <c r="G147" s="482"/>
      <c r="H147" s="482"/>
      <c r="I147" s="482"/>
      <c r="J147" s="482"/>
      <c r="O147" s="497"/>
      <c r="P147" s="497"/>
      <c r="Q147" s="497"/>
      <c r="R147" s="497"/>
      <c r="S147" s="497"/>
      <c r="T147" s="497"/>
      <c r="U147" s="497"/>
    </row>
    <row r="148" spans="3:21" ht="15.75">
      <c r="C148" s="482"/>
      <c r="D148" s="482"/>
      <c r="E148" s="482"/>
      <c r="F148" s="482"/>
      <c r="G148" s="482"/>
      <c r="H148" s="482"/>
      <c r="I148" s="482"/>
      <c r="J148" s="482"/>
      <c r="O148" s="497"/>
      <c r="P148" s="497"/>
      <c r="Q148" s="497"/>
      <c r="R148" s="497"/>
      <c r="S148" s="497"/>
      <c r="T148" s="497"/>
      <c r="U148" s="497"/>
    </row>
    <row r="149" spans="3:21" ht="117" customHeight="1">
      <c r="C149" s="482"/>
      <c r="D149" s="482"/>
      <c r="E149" s="482"/>
      <c r="F149" s="482"/>
      <c r="G149" s="482"/>
      <c r="H149" s="482"/>
      <c r="I149" s="482"/>
      <c r="J149" s="482"/>
      <c r="O149" s="497"/>
      <c r="P149" s="497"/>
      <c r="Q149" s="497"/>
      <c r="R149" s="497"/>
      <c r="S149" s="497"/>
      <c r="T149" s="497"/>
      <c r="U149" s="497"/>
    </row>
    <row r="150" spans="3:21" ht="25.5" customHeight="1">
      <c r="C150" s="486" t="s">
        <v>45</v>
      </c>
      <c r="D150" s="486"/>
      <c r="E150" s="486"/>
      <c r="F150" s="486"/>
      <c r="G150" s="486"/>
      <c r="H150" s="486"/>
      <c r="I150" s="486"/>
      <c r="J150" s="486"/>
      <c r="O150" s="497"/>
      <c r="P150" s="497"/>
      <c r="Q150" s="497"/>
      <c r="R150" s="497"/>
      <c r="S150" s="497"/>
      <c r="T150" s="497"/>
      <c r="U150" s="497"/>
    </row>
    <row r="151" spans="3:21" ht="54" customHeight="1">
      <c r="C151" s="486"/>
      <c r="D151" s="486"/>
      <c r="E151" s="486"/>
      <c r="F151" s="486"/>
      <c r="G151" s="486"/>
      <c r="H151" s="486"/>
      <c r="I151" s="486"/>
      <c r="J151" s="486"/>
      <c r="O151" s="497"/>
      <c r="P151" s="497"/>
      <c r="Q151" s="497"/>
      <c r="R151" s="497"/>
      <c r="S151" s="497"/>
      <c r="T151" s="497"/>
      <c r="U151" s="497"/>
    </row>
    <row r="152" spans="3:10" ht="55.5" customHeight="1">
      <c r="C152" s="486"/>
      <c r="D152" s="486"/>
      <c r="E152" s="486"/>
      <c r="F152" s="486"/>
      <c r="G152" s="486"/>
      <c r="H152" s="486"/>
      <c r="I152" s="486"/>
      <c r="J152" s="486"/>
    </row>
    <row r="153" spans="3:21" ht="55.5" customHeight="1">
      <c r="C153" s="486"/>
      <c r="D153" s="486"/>
      <c r="E153" s="486"/>
      <c r="F153" s="486"/>
      <c r="G153" s="486"/>
      <c r="H153" s="486"/>
      <c r="I153" s="486"/>
      <c r="J153" s="486"/>
      <c r="O153" s="482" t="s">
        <v>1236</v>
      </c>
      <c r="P153" s="497"/>
      <c r="Q153" s="497"/>
      <c r="R153" s="497"/>
      <c r="S153" s="497"/>
      <c r="T153" s="497"/>
      <c r="U153" s="497"/>
    </row>
    <row r="154" spans="3:21" ht="55.5" customHeight="1">
      <c r="C154" s="486"/>
      <c r="D154" s="486"/>
      <c r="E154" s="486"/>
      <c r="F154" s="486"/>
      <c r="G154" s="486"/>
      <c r="H154" s="486"/>
      <c r="I154" s="486"/>
      <c r="J154" s="486"/>
      <c r="O154" s="497"/>
      <c r="P154" s="497"/>
      <c r="Q154" s="497"/>
      <c r="R154" s="497"/>
      <c r="S154" s="497"/>
      <c r="T154" s="497"/>
      <c r="U154" s="497"/>
    </row>
    <row r="155" spans="3:21" ht="55.5" customHeight="1">
      <c r="C155" s="486"/>
      <c r="D155" s="486"/>
      <c r="E155" s="486"/>
      <c r="F155" s="486"/>
      <c r="G155" s="486"/>
      <c r="H155" s="486"/>
      <c r="I155" s="486"/>
      <c r="J155" s="486"/>
      <c r="O155" s="497"/>
      <c r="P155" s="497"/>
      <c r="Q155" s="497"/>
      <c r="R155" s="497"/>
      <c r="S155" s="497"/>
      <c r="T155" s="497"/>
      <c r="U155" s="497"/>
    </row>
    <row r="156" spans="3:21" ht="44.25" customHeight="1">
      <c r="C156" s="486"/>
      <c r="D156" s="486"/>
      <c r="E156" s="486"/>
      <c r="F156" s="486"/>
      <c r="G156" s="486"/>
      <c r="H156" s="486"/>
      <c r="I156" s="486"/>
      <c r="J156" s="486"/>
      <c r="O156" s="497"/>
      <c r="P156" s="497"/>
      <c r="Q156" s="497"/>
      <c r="R156" s="497"/>
      <c r="S156" s="497"/>
      <c r="T156" s="497"/>
      <c r="U156" s="497"/>
    </row>
    <row r="157" spans="3:21" ht="39" customHeight="1">
      <c r="C157" s="486"/>
      <c r="D157" s="486"/>
      <c r="E157" s="486"/>
      <c r="F157" s="486"/>
      <c r="G157" s="486"/>
      <c r="H157" s="486"/>
      <c r="I157" s="486"/>
      <c r="J157" s="486"/>
      <c r="O157" s="497"/>
      <c r="P157" s="497"/>
      <c r="Q157" s="497"/>
      <c r="R157" s="497"/>
      <c r="S157" s="497"/>
      <c r="T157" s="497"/>
      <c r="U157" s="497"/>
    </row>
    <row r="158" spans="3:21" ht="75" customHeight="1">
      <c r="C158" s="486"/>
      <c r="D158" s="486"/>
      <c r="E158" s="486"/>
      <c r="F158" s="486"/>
      <c r="G158" s="486"/>
      <c r="H158" s="486"/>
      <c r="I158" s="486"/>
      <c r="J158" s="486"/>
      <c r="O158" s="497"/>
      <c r="P158" s="497"/>
      <c r="Q158" s="497"/>
      <c r="R158" s="497"/>
      <c r="S158" s="497"/>
      <c r="T158" s="497"/>
      <c r="U158" s="497"/>
    </row>
    <row r="159" spans="3:21" ht="30.75" customHeight="1">
      <c r="C159" s="482" t="s">
        <v>1211</v>
      </c>
      <c r="D159" s="482"/>
      <c r="E159" s="482"/>
      <c r="F159" s="482"/>
      <c r="G159" s="482"/>
      <c r="H159" s="482"/>
      <c r="I159" s="482"/>
      <c r="J159" s="482"/>
      <c r="O159" s="497"/>
      <c r="P159" s="497"/>
      <c r="Q159" s="497"/>
      <c r="R159" s="497"/>
      <c r="S159" s="497"/>
      <c r="T159" s="497"/>
      <c r="U159" s="497"/>
    </row>
    <row r="160" spans="3:21" ht="7.5" customHeight="1">
      <c r="C160" s="482"/>
      <c r="D160" s="482"/>
      <c r="E160" s="482"/>
      <c r="F160" s="482"/>
      <c r="G160" s="482"/>
      <c r="H160" s="482"/>
      <c r="I160" s="482"/>
      <c r="J160" s="482"/>
      <c r="O160" s="497"/>
      <c r="P160" s="497"/>
      <c r="Q160" s="497"/>
      <c r="R160" s="497"/>
      <c r="S160" s="497"/>
      <c r="T160" s="497"/>
      <c r="U160" s="497"/>
    </row>
    <row r="161" spans="3:21" ht="15.75">
      <c r="C161" s="482"/>
      <c r="D161" s="482"/>
      <c r="E161" s="482"/>
      <c r="F161" s="482"/>
      <c r="G161" s="482"/>
      <c r="H161" s="482"/>
      <c r="I161" s="482"/>
      <c r="J161" s="482"/>
      <c r="O161" s="497"/>
      <c r="P161" s="497"/>
      <c r="Q161" s="497"/>
      <c r="R161" s="497"/>
      <c r="S161" s="497"/>
      <c r="T161" s="497"/>
      <c r="U161" s="497"/>
    </row>
    <row r="162" spans="3:21" ht="15.75">
      <c r="C162" s="482"/>
      <c r="D162" s="482"/>
      <c r="E162" s="482"/>
      <c r="F162" s="482"/>
      <c r="G162" s="482"/>
      <c r="H162" s="482"/>
      <c r="I162" s="482"/>
      <c r="J162" s="482"/>
      <c r="O162" s="497"/>
      <c r="P162" s="497"/>
      <c r="Q162" s="497"/>
      <c r="R162" s="497"/>
      <c r="S162" s="497"/>
      <c r="T162" s="497"/>
      <c r="U162" s="497"/>
    </row>
    <row r="163" spans="3:21" ht="15.75">
      <c r="C163" s="482"/>
      <c r="D163" s="482"/>
      <c r="E163" s="482"/>
      <c r="F163" s="482"/>
      <c r="G163" s="482"/>
      <c r="H163" s="482"/>
      <c r="I163" s="482"/>
      <c r="J163" s="482"/>
      <c r="O163" s="497"/>
      <c r="P163" s="497"/>
      <c r="Q163" s="497"/>
      <c r="R163" s="497"/>
      <c r="S163" s="497"/>
      <c r="T163" s="497"/>
      <c r="U163" s="497"/>
    </row>
    <row r="164" spans="3:10" ht="15.75">
      <c r="C164" s="482"/>
      <c r="D164" s="482"/>
      <c r="E164" s="482"/>
      <c r="F164" s="482"/>
      <c r="G164" s="482"/>
      <c r="H164" s="482"/>
      <c r="I164" s="482"/>
      <c r="J164" s="482"/>
    </row>
    <row r="165" spans="3:10" ht="15.75">
      <c r="C165" s="482"/>
      <c r="D165" s="482"/>
      <c r="E165" s="482"/>
      <c r="F165" s="482"/>
      <c r="G165" s="482"/>
      <c r="H165" s="482"/>
      <c r="I165" s="482"/>
      <c r="J165" s="482"/>
    </row>
    <row r="166" spans="3:10" ht="15.75">
      <c r="C166" s="482"/>
      <c r="D166" s="482"/>
      <c r="E166" s="482"/>
      <c r="F166" s="482"/>
      <c r="G166" s="482"/>
      <c r="H166" s="482"/>
      <c r="I166" s="482"/>
      <c r="J166" s="482"/>
    </row>
    <row r="167" spans="3:10" ht="15.75">
      <c r="C167" s="482"/>
      <c r="D167" s="482"/>
      <c r="E167" s="482"/>
      <c r="F167" s="482"/>
      <c r="G167" s="482"/>
      <c r="H167" s="482"/>
      <c r="I167" s="482"/>
      <c r="J167" s="482"/>
    </row>
    <row r="168" spans="3:10" ht="15.75">
      <c r="C168" s="482"/>
      <c r="D168" s="482"/>
      <c r="E168" s="482"/>
      <c r="F168" s="482"/>
      <c r="G168" s="482"/>
      <c r="H168" s="482"/>
      <c r="I168" s="482"/>
      <c r="J168" s="482"/>
    </row>
    <row r="169" spans="3:10" ht="37.5" customHeight="1">
      <c r="C169" s="482"/>
      <c r="D169" s="482"/>
      <c r="E169" s="482"/>
      <c r="F169" s="482"/>
      <c r="G169" s="482"/>
      <c r="H169" s="482"/>
      <c r="I169" s="482"/>
      <c r="J169" s="482"/>
    </row>
    <row r="170" spans="3:10" ht="37.5" customHeight="1">
      <c r="C170" s="376"/>
      <c r="D170" s="376"/>
      <c r="E170" s="376"/>
      <c r="F170" s="376"/>
      <c r="G170" s="376"/>
      <c r="H170" s="376"/>
      <c r="I170" s="376"/>
      <c r="J170" s="376"/>
    </row>
    <row r="171" spans="3:10" ht="37.5" customHeight="1">
      <c r="C171" s="376"/>
      <c r="D171" s="376"/>
      <c r="E171" s="376"/>
      <c r="F171" s="376"/>
      <c r="G171" s="376"/>
      <c r="H171" s="376"/>
      <c r="I171" s="376"/>
      <c r="J171" s="376"/>
    </row>
    <row r="172" spans="3:10" ht="12.75" customHeight="1">
      <c r="C172" s="376"/>
      <c r="D172" s="376"/>
      <c r="E172" s="376"/>
      <c r="F172" s="376"/>
      <c r="G172" s="376"/>
      <c r="H172" s="376"/>
      <c r="I172" s="376"/>
      <c r="J172" s="376"/>
    </row>
    <row r="173" ht="15.75">
      <c r="F173" s="358" t="s">
        <v>50</v>
      </c>
    </row>
    <row r="174" ht="15.75">
      <c r="E174" s="359" t="s">
        <v>51</v>
      </c>
    </row>
    <row r="175" spans="3:10" ht="15.75" customHeight="1">
      <c r="C175" s="480" t="s">
        <v>52</v>
      </c>
      <c r="D175" s="480"/>
      <c r="E175" s="480"/>
      <c r="F175" s="480"/>
      <c r="G175" s="480"/>
      <c r="H175" s="480"/>
      <c r="I175" s="480"/>
      <c r="J175" s="480"/>
    </row>
    <row r="176" spans="3:7" ht="15.75">
      <c r="C176" s="357" t="s">
        <v>53</v>
      </c>
      <c r="E176" s="483" t="str">
        <f>G6</f>
        <v>KK 14-</v>
      </c>
      <c r="F176" s="483"/>
      <c r="G176" s="357" t="s">
        <v>54</v>
      </c>
    </row>
    <row r="177" ht="15.75">
      <c r="C177" s="357" t="s">
        <v>246</v>
      </c>
    </row>
    <row r="178" ht="15.75">
      <c r="C178" s="357" t="s">
        <v>211</v>
      </c>
    </row>
    <row r="179" spans="3:10" ht="129" customHeight="1">
      <c r="C179" s="480" t="s">
        <v>1206</v>
      </c>
      <c r="D179" s="480"/>
      <c r="E179" s="480"/>
      <c r="F179" s="480"/>
      <c r="G179" s="480"/>
      <c r="H179" s="480"/>
      <c r="I179" s="480"/>
      <c r="J179" s="480"/>
    </row>
    <row r="180" spans="3:10" ht="15.75">
      <c r="C180" s="391">
        <f>C39</f>
        <v>41813</v>
      </c>
      <c r="D180" s="366"/>
      <c r="E180" s="366"/>
      <c r="F180" s="366"/>
      <c r="G180" s="366"/>
      <c r="H180" s="366"/>
      <c r="I180" s="366"/>
      <c r="J180" s="366"/>
    </row>
    <row r="181" spans="3:10" ht="51.75" customHeight="1">
      <c r="C181" s="480" t="s">
        <v>277</v>
      </c>
      <c r="D181" s="480"/>
      <c r="E181" s="480"/>
      <c r="F181" s="480"/>
      <c r="G181" s="480"/>
      <c r="H181" s="480"/>
      <c r="I181" s="480"/>
      <c r="J181" s="480"/>
    </row>
    <row r="183" spans="3:8" ht="15.75">
      <c r="C183" s="357" t="s">
        <v>55</v>
      </c>
      <c r="D183" s="388"/>
      <c r="H183" s="382" t="s">
        <v>55</v>
      </c>
    </row>
    <row r="184" ht="15.75">
      <c r="D184" s="389"/>
    </row>
    <row r="185" spans="3:8" ht="15.75">
      <c r="C185" s="357" t="s">
        <v>56</v>
      </c>
      <c r="H185" s="357" t="s">
        <v>58</v>
      </c>
    </row>
    <row r="186" spans="3:8" ht="15.75">
      <c r="C186" s="384">
        <f>Žádost!C24</f>
        <v>0</v>
      </c>
      <c r="D186" s="385"/>
      <c r="E186" s="386"/>
      <c r="F186" s="386"/>
      <c r="H186" s="387" t="str">
        <f>IF(F65&lt;500000,O11,O10)</f>
        <v>PaedDr.  Josef Lukášek</v>
      </c>
    </row>
    <row r="187" spans="3:8" ht="57.75" customHeight="1">
      <c r="C187" s="478">
        <f>Žádost!C7</f>
        <v>0</v>
      </c>
      <c r="D187" s="479"/>
      <c r="E187" s="479"/>
      <c r="F187" s="479"/>
      <c r="H187" s="383" t="s">
        <v>57</v>
      </c>
    </row>
  </sheetData>
  <sheetProtection password="DD39" sheet="1" objects="1" scenarios="1"/>
  <mergeCells count="40">
    <mergeCell ref="O125:U138"/>
    <mergeCell ref="C98:J98"/>
    <mergeCell ref="O140:U151"/>
    <mergeCell ref="O153:U163"/>
    <mergeCell ref="C150:J158"/>
    <mergeCell ref="C119:J123"/>
    <mergeCell ref="C100:J104"/>
    <mergeCell ref="C105:J107"/>
    <mergeCell ref="D57:J57"/>
    <mergeCell ref="C87:J92"/>
    <mergeCell ref="C77:J86"/>
    <mergeCell ref="C93:J97"/>
    <mergeCell ref="O76:U88"/>
    <mergeCell ref="F65:G65"/>
    <mergeCell ref="F44:J44"/>
    <mergeCell ref="D14:E14"/>
    <mergeCell ref="D41:J41"/>
    <mergeCell ref="D22:J22"/>
    <mergeCell ref="O66:U74"/>
    <mergeCell ref="C66:J74"/>
    <mergeCell ref="C110:J118"/>
    <mergeCell ref="C109:J109"/>
    <mergeCell ref="C108:J108"/>
    <mergeCell ref="B3:J4"/>
    <mergeCell ref="C48:J55"/>
    <mergeCell ref="C59:J62"/>
    <mergeCell ref="D25:I25"/>
    <mergeCell ref="E58:J58"/>
    <mergeCell ref="F43:J43"/>
    <mergeCell ref="D23:J24"/>
    <mergeCell ref="C187:F187"/>
    <mergeCell ref="C179:J179"/>
    <mergeCell ref="C181:J181"/>
    <mergeCell ref="G99:H99"/>
    <mergeCell ref="C125:J138"/>
    <mergeCell ref="C175:J175"/>
    <mergeCell ref="E176:F176"/>
    <mergeCell ref="C139:J149"/>
    <mergeCell ref="C159:J169"/>
    <mergeCell ref="C124:J124"/>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6.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73" customWidth="1"/>
    <col min="2" max="2" width="5.28125" style="73" customWidth="1"/>
    <col min="3" max="3" width="33.7109375" style="73" customWidth="1"/>
    <col min="4" max="4" width="16.421875" style="73" customWidth="1"/>
    <col min="5" max="5" width="19.140625" style="73" customWidth="1"/>
    <col min="6" max="6" width="18.00390625" style="73" customWidth="1"/>
    <col min="7" max="7" width="17.8515625" style="73" customWidth="1"/>
    <col min="8" max="8" width="40.421875" style="73" customWidth="1"/>
    <col min="9" max="16384" width="9.140625" style="73" customWidth="1"/>
  </cols>
  <sheetData>
    <row r="1" spans="3:5" ht="12.75">
      <c r="C1" s="72"/>
      <c r="D1" s="72"/>
      <c r="E1" s="72"/>
    </row>
    <row r="2" spans="2:9" ht="12.75">
      <c r="B2" s="33"/>
      <c r="C2" s="33" t="s">
        <v>63</v>
      </c>
      <c r="D2" s="35">
        <f>Žádost!C9</f>
        <v>0</v>
      </c>
      <c r="E2" s="33"/>
      <c r="F2" s="33"/>
      <c r="G2" s="33"/>
      <c r="H2" s="447" t="s">
        <v>1204</v>
      </c>
      <c r="I2" s="72">
        <f>Žádost!D2</f>
        <v>0</v>
      </c>
    </row>
    <row r="3" spans="2:8" ht="28.5" customHeight="1">
      <c r="B3" s="33"/>
      <c r="C3" s="33" t="s">
        <v>199</v>
      </c>
      <c r="D3" s="455">
        <f>Žádost!C11</f>
        <v>0</v>
      </c>
      <c r="E3" s="456"/>
      <c r="F3" s="456"/>
      <c r="G3" s="421"/>
      <c r="H3" s="448"/>
    </row>
    <row r="4" spans="2:9" ht="12.75">
      <c r="B4" s="33"/>
      <c r="C4" s="33" t="s">
        <v>198</v>
      </c>
      <c r="D4" s="36">
        <f>Žádost!C7</f>
        <v>0</v>
      </c>
      <c r="E4" s="33"/>
      <c r="F4" s="33"/>
      <c r="G4" s="33"/>
      <c r="H4" s="33"/>
      <c r="I4" s="72"/>
    </row>
    <row r="5" spans="2:9" ht="12.75">
      <c r="B5" s="33"/>
      <c r="C5" s="33" t="s">
        <v>197</v>
      </c>
      <c r="D5" s="36">
        <f>Žádost!C8</f>
        <v>0</v>
      </c>
      <c r="E5" s="33"/>
      <c r="F5" s="33"/>
      <c r="G5" s="33"/>
      <c r="H5" s="33"/>
      <c r="I5" s="72"/>
    </row>
    <row r="6" spans="2:9" ht="7.5" customHeight="1">
      <c r="B6" s="33"/>
      <c r="C6" s="37"/>
      <c r="D6" s="37"/>
      <c r="E6" s="37"/>
      <c r="F6" s="37"/>
      <c r="G6" s="37"/>
      <c r="H6" s="33"/>
      <c r="I6" s="72"/>
    </row>
    <row r="7" spans="2:8" ht="13.5" customHeight="1">
      <c r="B7" s="38" t="s">
        <v>1205</v>
      </c>
      <c r="C7" s="230"/>
      <c r="D7" s="230"/>
      <c r="E7" s="230"/>
      <c r="F7" s="230"/>
      <c r="G7" s="230"/>
      <c r="H7" s="39"/>
    </row>
    <row r="8" spans="2:8" ht="8.25" customHeight="1">
      <c r="B8" s="505" t="s">
        <v>1260</v>
      </c>
      <c r="C8" s="506"/>
      <c r="D8" s="506"/>
      <c r="E8" s="506"/>
      <c r="F8" s="506"/>
      <c r="G8" s="506"/>
      <c r="H8" s="506"/>
    </row>
    <row r="9" spans="2:8" ht="8.25" customHeight="1" thickBot="1">
      <c r="B9" s="507"/>
      <c r="C9" s="507"/>
      <c r="D9" s="507"/>
      <c r="E9" s="507"/>
      <c r="F9" s="507"/>
      <c r="G9" s="507"/>
      <c r="H9" s="507"/>
    </row>
    <row r="10" spans="2:8" ht="13.5" thickBot="1">
      <c r="B10" s="41"/>
      <c r="C10" s="42"/>
      <c r="D10" s="44" t="s">
        <v>68</v>
      </c>
      <c r="E10" s="45" t="s">
        <v>69</v>
      </c>
      <c r="F10" s="429" t="s">
        <v>70</v>
      </c>
      <c r="G10" s="430" t="s">
        <v>225</v>
      </c>
      <c r="H10" s="46" t="s">
        <v>1258</v>
      </c>
    </row>
    <row r="11" spans="2:8" ht="54.75" customHeight="1" thickBot="1">
      <c r="B11" s="449" t="s">
        <v>71</v>
      </c>
      <c r="C11" s="450"/>
      <c r="D11" s="47" t="s">
        <v>1219</v>
      </c>
      <c r="E11" s="48" t="s">
        <v>4</v>
      </c>
      <c r="F11" s="431" t="s">
        <v>1257</v>
      </c>
      <c r="G11" s="432" t="s">
        <v>1259</v>
      </c>
      <c r="H11" s="49" t="s">
        <v>72</v>
      </c>
    </row>
    <row r="12" spans="2:8" ht="15.75" thickBot="1">
      <c r="B12" s="451" t="s">
        <v>73</v>
      </c>
      <c r="C12" s="452"/>
      <c r="D12" s="50">
        <f>D13+D14+D15+D16+D17+D18</f>
        <v>0</v>
      </c>
      <c r="E12" s="51">
        <f>E13+E14+E15+E16+E17+E18</f>
        <v>0</v>
      </c>
      <c r="F12" s="51">
        <f>F13+F14+F15+F16+F17+F18</f>
        <v>0</v>
      </c>
      <c r="G12" s="51">
        <f>G13+G14+G15+G16+G17+G18</f>
        <v>0</v>
      </c>
      <c r="H12" s="52"/>
    </row>
    <row r="13" spans="2:8" ht="12.75">
      <c r="B13" s="453" t="s">
        <v>74</v>
      </c>
      <c r="C13" s="454"/>
      <c r="D13" s="53"/>
      <c r="E13" s="54"/>
      <c r="F13" s="54"/>
      <c r="G13" s="54"/>
      <c r="H13" s="55"/>
    </row>
    <row r="14" spans="2:8" ht="12.75">
      <c r="B14" s="457" t="s">
        <v>75</v>
      </c>
      <c r="C14" s="458"/>
      <c r="D14" s="53"/>
      <c r="E14" s="56"/>
      <c r="F14" s="56"/>
      <c r="G14" s="56"/>
      <c r="H14" s="57"/>
    </row>
    <row r="15" spans="2:8" ht="12.75">
      <c r="B15" s="457" t="s">
        <v>76</v>
      </c>
      <c r="C15" s="458"/>
      <c r="D15" s="53"/>
      <c r="E15" s="56"/>
      <c r="F15" s="56"/>
      <c r="G15" s="56"/>
      <c r="H15" s="57"/>
    </row>
    <row r="16" spans="2:8" ht="12.75">
      <c r="B16" s="457" t="s">
        <v>77</v>
      </c>
      <c r="C16" s="458"/>
      <c r="D16" s="53"/>
      <c r="E16" s="56"/>
      <c r="F16" s="56"/>
      <c r="G16" s="56"/>
      <c r="H16" s="57"/>
    </row>
    <row r="17" spans="2:8" ht="12.75">
      <c r="B17" s="457" t="s">
        <v>78</v>
      </c>
      <c r="C17" s="458"/>
      <c r="D17" s="53"/>
      <c r="E17" s="56"/>
      <c r="F17" s="56"/>
      <c r="G17" s="56"/>
      <c r="H17" s="57"/>
    </row>
    <row r="18" spans="2:8" ht="13.5" thickBot="1">
      <c r="B18" s="474" t="s">
        <v>230</v>
      </c>
      <c r="C18" s="475"/>
      <c r="D18" s="58"/>
      <c r="E18" s="59"/>
      <c r="F18" s="59"/>
      <c r="G18" s="59"/>
      <c r="H18" s="60"/>
    </row>
    <row r="19" spans="2:8" ht="15.75" thickBot="1">
      <c r="B19" s="451" t="s">
        <v>79</v>
      </c>
      <c r="C19" s="452"/>
      <c r="D19" s="50">
        <f>SUM(D20:D22)</f>
        <v>0</v>
      </c>
      <c r="E19" s="51">
        <f>SUM(E20:E22)</f>
        <v>0</v>
      </c>
      <c r="F19" s="51">
        <f>SUM(F20:F22)</f>
        <v>0</v>
      </c>
      <c r="G19" s="51">
        <f>SUM(G20:G22)</f>
        <v>0</v>
      </c>
      <c r="H19" s="52"/>
    </row>
    <row r="20" spans="2:8" ht="14.25">
      <c r="B20" s="457" t="s">
        <v>224</v>
      </c>
      <c r="C20" s="458"/>
      <c r="D20" s="75"/>
      <c r="E20" s="176"/>
      <c r="F20" s="176"/>
      <c r="G20" s="176"/>
      <c r="H20" s="61"/>
    </row>
    <row r="21" spans="2:8" ht="14.25">
      <c r="B21" s="476" t="s">
        <v>223</v>
      </c>
      <c r="C21" s="458"/>
      <c r="D21" s="76"/>
      <c r="E21" s="177"/>
      <c r="F21" s="177"/>
      <c r="G21" s="177"/>
      <c r="H21" s="62"/>
    </row>
    <row r="22" spans="2:8" ht="15" thickBot="1">
      <c r="B22" s="472" t="s">
        <v>232</v>
      </c>
      <c r="C22" s="473"/>
      <c r="D22" s="77"/>
      <c r="E22" s="178"/>
      <c r="F22" s="178"/>
      <c r="G22" s="178"/>
      <c r="H22" s="63"/>
    </row>
    <row r="23" spans="2:8" ht="16.5" thickBot="1">
      <c r="B23" s="508" t="s">
        <v>226</v>
      </c>
      <c r="C23" s="509"/>
      <c r="D23" s="64">
        <f>D19+D12</f>
        <v>0</v>
      </c>
      <c r="E23" s="65">
        <f>E19+E12</f>
        <v>0</v>
      </c>
      <c r="F23" s="65">
        <f>F19+F12</f>
        <v>0</v>
      </c>
      <c r="G23" s="65">
        <f>G19+G12</f>
        <v>0</v>
      </c>
      <c r="H23" s="52"/>
    </row>
    <row r="24" spans="2:8" ht="35.25" customHeight="1" thickBot="1">
      <c r="B24" s="511" t="s">
        <v>1185</v>
      </c>
      <c r="C24" s="512"/>
      <c r="D24" s="513"/>
      <c r="E24" s="237">
        <f>IF($D$23=0,0,IF($E$23/$D$23&gt;0.3,"Podíl dotace nad 30% nákladů!!! ",$E$23/$D$23))</f>
        <v>0</v>
      </c>
      <c r="F24" s="237">
        <f>IF($D$23=0,0,IF($F$23/$D$23&gt;0.3,"Podíl dotace nad 30% nákladů ",$F$23/$D$23))</f>
        <v>0</v>
      </c>
      <c r="G24" s="237">
        <f>IF($D$23=0,0,IF(($F$23+G23)/$D$23&gt;0.3,"Podíl dotací nad 30% nákladů ",($F$23+G23)/$D$23))</f>
        <v>0</v>
      </c>
      <c r="H24" s="179"/>
    </row>
    <row r="25" spans="2:8" ht="15" thickBot="1">
      <c r="B25" s="69" t="s">
        <v>227</v>
      </c>
      <c r="C25" s="70" t="s">
        <v>231</v>
      </c>
      <c r="D25" s="69" t="s">
        <v>229</v>
      </c>
      <c r="E25" s="70" t="s">
        <v>228</v>
      </c>
      <c r="F25" s="70"/>
      <c r="G25" s="70"/>
      <c r="H25" s="83"/>
    </row>
    <row r="26" spans="2:8" ht="12.75">
      <c r="B26" s="356" t="s">
        <v>196</v>
      </c>
      <c r="C26" s="224"/>
      <c r="D26" s="224"/>
      <c r="E26" s="224"/>
      <c r="F26" s="224"/>
      <c r="G26" s="224"/>
      <c r="H26" s="42"/>
    </row>
    <row r="27" spans="2:8" ht="7.5" customHeight="1">
      <c r="B27" s="510"/>
      <c r="C27" s="467"/>
      <c r="D27" s="467"/>
      <c r="E27" s="467"/>
      <c r="F27" s="467"/>
      <c r="G27" s="467"/>
      <c r="H27" s="468"/>
    </row>
    <row r="28" spans="2:8" ht="7.5" customHeight="1">
      <c r="B28" s="466"/>
      <c r="C28" s="467"/>
      <c r="D28" s="467"/>
      <c r="E28" s="467"/>
      <c r="F28" s="467"/>
      <c r="G28" s="467"/>
      <c r="H28" s="468"/>
    </row>
    <row r="29" spans="2:8" ht="7.5" customHeight="1">
      <c r="B29" s="466"/>
      <c r="C29" s="467"/>
      <c r="D29" s="467"/>
      <c r="E29" s="467"/>
      <c r="F29" s="467"/>
      <c r="G29" s="467"/>
      <c r="H29" s="468"/>
    </row>
    <row r="30" spans="2:8" ht="7.5" customHeight="1">
      <c r="B30" s="466"/>
      <c r="C30" s="467"/>
      <c r="D30" s="467"/>
      <c r="E30" s="467"/>
      <c r="F30" s="467"/>
      <c r="G30" s="467"/>
      <c r="H30" s="468"/>
    </row>
    <row r="31" spans="2:8" ht="7.5" customHeight="1">
      <c r="B31" s="466"/>
      <c r="C31" s="467"/>
      <c r="D31" s="467"/>
      <c r="E31" s="467"/>
      <c r="F31" s="467"/>
      <c r="G31" s="467"/>
      <c r="H31" s="468"/>
    </row>
    <row r="32" spans="2:8" ht="7.5" customHeight="1">
      <c r="B32" s="466"/>
      <c r="C32" s="467"/>
      <c r="D32" s="467"/>
      <c r="E32" s="467"/>
      <c r="F32" s="467"/>
      <c r="G32" s="467"/>
      <c r="H32" s="468"/>
    </row>
    <row r="33" spans="2:8" ht="7.5" customHeight="1" thickBot="1">
      <c r="B33" s="469"/>
      <c r="C33" s="470"/>
      <c r="D33" s="470"/>
      <c r="E33" s="470"/>
      <c r="F33" s="470"/>
      <c r="G33" s="470"/>
      <c r="H33" s="471"/>
    </row>
    <row r="34" spans="2:9" ht="12.75">
      <c r="B34" s="34"/>
      <c r="C34" s="34"/>
      <c r="D34" s="34"/>
      <c r="E34" s="34"/>
      <c r="F34" s="33"/>
      <c r="G34" s="33"/>
      <c r="H34" s="224"/>
      <c r="I34" s="72"/>
    </row>
    <row r="35" spans="2:9" ht="13.5">
      <c r="B35" s="34"/>
      <c r="C35" s="34"/>
      <c r="D35" s="34"/>
      <c r="E35" s="34"/>
      <c r="F35" s="211" t="s">
        <v>192</v>
      </c>
      <c r="G35" s="211"/>
      <c r="H35" s="225"/>
      <c r="I35" s="72"/>
    </row>
    <row r="36" spans="2:9" ht="22.5" customHeight="1">
      <c r="B36" s="34"/>
      <c r="C36" s="34"/>
      <c r="D36" s="34"/>
      <c r="E36" s="34"/>
      <c r="F36" s="211" t="s">
        <v>193</v>
      </c>
      <c r="G36" s="211"/>
      <c r="H36" s="355"/>
      <c r="I36" s="72"/>
    </row>
    <row r="37" spans="2:9" ht="7.5" customHeight="1">
      <c r="B37" s="34"/>
      <c r="C37" s="34"/>
      <c r="D37" s="34"/>
      <c r="E37" s="34"/>
      <c r="F37" s="210"/>
      <c r="G37" s="210"/>
      <c r="H37" s="221"/>
      <c r="I37" s="72"/>
    </row>
    <row r="38" spans="2:9" ht="5.25" customHeight="1">
      <c r="B38" s="34"/>
      <c r="C38" s="34"/>
      <c r="D38" s="34"/>
      <c r="E38" s="34"/>
      <c r="F38" s="222"/>
      <c r="G38" s="222"/>
      <c r="H38" s="223"/>
      <c r="I38" s="72"/>
    </row>
    <row r="39" spans="2:9" ht="12.75">
      <c r="B39" s="34"/>
      <c r="C39" s="34"/>
      <c r="D39" s="34"/>
      <c r="E39" s="34"/>
      <c r="F39" s="212"/>
      <c r="G39" s="212"/>
      <c r="H39" s="226">
        <f>Žádost!C44</f>
        <v>0</v>
      </c>
      <c r="I39" s="72"/>
    </row>
    <row r="40" spans="2:9" ht="12.75">
      <c r="B40" s="34"/>
      <c r="C40" s="34"/>
      <c r="D40" s="34"/>
      <c r="E40" s="34"/>
      <c r="F40" s="212"/>
      <c r="G40" s="212"/>
      <c r="H40" s="213" t="s">
        <v>194</v>
      </c>
      <c r="I40" s="72"/>
    </row>
    <row r="41" spans="2:8" ht="12.75">
      <c r="B41" s="4"/>
      <c r="C41" s="4"/>
      <c r="D41" s="4"/>
      <c r="E41" s="4"/>
      <c r="F41" s="4"/>
      <c r="G41" s="4"/>
      <c r="H41" s="4"/>
    </row>
  </sheetData>
  <sheetProtection password="DD39" sheet="1" objects="1" scenarios="1"/>
  <mergeCells count="18">
    <mergeCell ref="B15:C15"/>
    <mergeCell ref="B16:C16"/>
    <mergeCell ref="B8:H9"/>
    <mergeCell ref="B22:C22"/>
    <mergeCell ref="B23:C23"/>
    <mergeCell ref="B27:H33"/>
    <mergeCell ref="B24:D24"/>
    <mergeCell ref="B20:C20"/>
    <mergeCell ref="B18:C18"/>
    <mergeCell ref="B19:C19"/>
    <mergeCell ref="B21:C21"/>
    <mergeCell ref="H2:H3"/>
    <mergeCell ref="D3:F3"/>
    <mergeCell ref="B11:C11"/>
    <mergeCell ref="B12:C12"/>
    <mergeCell ref="B17:C17"/>
    <mergeCell ref="B13:C13"/>
    <mergeCell ref="B14:C14"/>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B2:P25"/>
  <sheetViews>
    <sheetView showGridLines="0" view="pageBreakPreview" zoomScaleNormal="85" zoomScaleSheetLayoutView="100" zoomScalePageLayoutView="0" workbookViewId="0" topLeftCell="A1">
      <selection activeCell="C17" sqref="C17:G17"/>
    </sheetView>
  </sheetViews>
  <sheetFormatPr defaultColWidth="9.140625" defaultRowHeight="12.75"/>
  <cols>
    <col min="1" max="1" width="4.7109375" style="0" customWidth="1"/>
    <col min="2" max="2" width="9.57421875" style="0" customWidth="1"/>
    <col min="3" max="3" width="38.421875" style="0" customWidth="1"/>
    <col min="4" max="4" width="6.421875" style="0" customWidth="1"/>
    <col min="5" max="6" width="6.8515625" style="0" customWidth="1"/>
    <col min="7" max="7" width="18.8515625" style="0" customWidth="1"/>
  </cols>
  <sheetData>
    <row r="2" spans="2:8" ht="18.75">
      <c r="B2" s="528" t="s">
        <v>150</v>
      </c>
      <c r="C2" s="529"/>
      <c r="D2" s="529"/>
      <c r="E2" s="530"/>
      <c r="F2" s="530"/>
      <c r="G2" s="530"/>
      <c r="H2" s="157">
        <f>Žádost!D2</f>
        <v>0</v>
      </c>
    </row>
    <row r="3" spans="2:7" ht="18.75">
      <c r="B3" s="528" t="s">
        <v>151</v>
      </c>
      <c r="C3" s="529"/>
      <c r="D3" s="529"/>
      <c r="E3" s="530"/>
      <c r="F3" s="530"/>
      <c r="G3" s="530"/>
    </row>
    <row r="4" ht="13.5" thickBot="1"/>
    <row r="5" spans="2:7" ht="15.75" customHeight="1">
      <c r="B5" s="536" t="s">
        <v>152</v>
      </c>
      <c r="C5" s="12" t="s">
        <v>153</v>
      </c>
      <c r="D5" s="531" t="s">
        <v>154</v>
      </c>
      <c r="E5" s="532"/>
      <c r="F5" s="532"/>
      <c r="G5" s="533"/>
    </row>
    <row r="6" spans="2:7" ht="52.5" customHeight="1" thickBot="1">
      <c r="B6" s="537"/>
      <c r="C6" s="13"/>
      <c r="D6" s="534"/>
      <c r="E6" s="535"/>
      <c r="F6" s="535"/>
      <c r="G6" s="517"/>
    </row>
    <row r="7" spans="2:7" ht="33" customHeight="1">
      <c r="B7" s="536" t="s">
        <v>155</v>
      </c>
      <c r="C7" s="536" t="s">
        <v>156</v>
      </c>
      <c r="D7" s="531" t="s">
        <v>1261</v>
      </c>
      <c r="E7" s="532"/>
      <c r="F7" s="532"/>
      <c r="G7" s="533"/>
    </row>
    <row r="8" spans="2:7" ht="27.75" customHeight="1">
      <c r="B8" s="542"/>
      <c r="C8" s="542"/>
      <c r="D8" s="539">
        <f>Žádost!C7</f>
        <v>0</v>
      </c>
      <c r="E8" s="540"/>
      <c r="F8" s="540"/>
      <c r="G8" s="541"/>
    </row>
    <row r="9" spans="2:7" ht="25.5" customHeight="1">
      <c r="B9" s="542"/>
      <c r="C9" s="542"/>
      <c r="D9" s="514">
        <f>Žádost!C8</f>
        <v>0</v>
      </c>
      <c r="E9" s="456"/>
      <c r="F9" s="456"/>
      <c r="G9" s="515"/>
    </row>
    <row r="10" spans="2:7" ht="21.75" customHeight="1" thickBot="1">
      <c r="B10" s="403"/>
      <c r="C10" s="13"/>
      <c r="D10" s="543" t="s">
        <v>46</v>
      </c>
      <c r="E10" s="516"/>
      <c r="F10" s="516" t="str">
        <f>'Smlouva '!G6</f>
        <v>KK 14-</v>
      </c>
      <c r="G10" s="517"/>
    </row>
    <row r="11" spans="2:7" ht="28.5" customHeight="1">
      <c r="B11" s="536" t="s">
        <v>157</v>
      </c>
      <c r="C11" s="245" t="s">
        <v>158</v>
      </c>
      <c r="D11" s="524" t="s">
        <v>0</v>
      </c>
      <c r="E11" s="525"/>
      <c r="F11" s="525"/>
      <c r="G11" s="526"/>
    </row>
    <row r="12" spans="2:7" ht="39" customHeight="1">
      <c r="B12" s="542"/>
      <c r="C12" s="404" t="s">
        <v>159</v>
      </c>
      <c r="D12" s="524" t="s">
        <v>15</v>
      </c>
      <c r="E12" s="525"/>
      <c r="F12" s="525"/>
      <c r="G12" s="526"/>
    </row>
    <row r="13" spans="2:7" ht="17.25" customHeight="1">
      <c r="B13" s="542"/>
      <c r="C13" s="246" t="s">
        <v>160</v>
      </c>
      <c r="D13" s="524" t="s">
        <v>1203</v>
      </c>
      <c r="E13" s="525"/>
      <c r="F13" s="525"/>
      <c r="G13" s="526"/>
    </row>
    <row r="14" spans="2:7" ht="17.25" customHeight="1">
      <c r="B14" s="542"/>
      <c r="C14" s="247" t="s">
        <v>161</v>
      </c>
      <c r="D14" s="524"/>
      <c r="E14" s="525"/>
      <c r="F14" s="525"/>
      <c r="G14" s="526"/>
    </row>
    <row r="15" spans="2:7" ht="17.25" customHeight="1">
      <c r="B15" s="542"/>
      <c r="C15" s="538" t="s">
        <v>162</v>
      </c>
      <c r="D15" s="524" t="s">
        <v>16</v>
      </c>
      <c r="E15" s="525"/>
      <c r="F15" s="525"/>
      <c r="G15" s="526"/>
    </row>
    <row r="16" spans="2:7" ht="17.25" customHeight="1" thickBot="1">
      <c r="B16" s="537"/>
      <c r="C16" s="548"/>
      <c r="D16" s="524"/>
      <c r="E16" s="525"/>
      <c r="F16" s="525"/>
      <c r="G16" s="526"/>
    </row>
    <row r="17" spans="2:14" ht="55.5" customHeight="1" thickBot="1">
      <c r="B17" s="402" t="s">
        <v>163</v>
      </c>
      <c r="C17" s="531" t="str">
        <f>IF('Smlouva '!F65&lt;500000,'Předkládací návrh'!N17,N18)</f>
        <v>Určeno k podpisu:      radnímu              PaedDr. Josef Lukášek</v>
      </c>
      <c r="D17" s="544"/>
      <c r="E17" s="532"/>
      <c r="F17" s="532"/>
      <c r="G17" s="533"/>
      <c r="N17" t="s">
        <v>1254</v>
      </c>
    </row>
    <row r="18" spans="2:16" ht="34.5" customHeight="1">
      <c r="B18" s="538" t="s">
        <v>164</v>
      </c>
      <c r="C18" s="245" t="s">
        <v>17</v>
      </c>
      <c r="D18" s="545"/>
      <c r="E18" s="546"/>
      <c r="F18" s="546"/>
      <c r="G18" s="547"/>
      <c r="N18" s="149" t="s">
        <v>1255</v>
      </c>
      <c r="P18" s="149"/>
    </row>
    <row r="19" spans="2:7" ht="39" customHeight="1">
      <c r="B19" s="538"/>
      <c r="C19" s="404" t="s">
        <v>165</v>
      </c>
      <c r="D19" s="521"/>
      <c r="E19" s="522"/>
      <c r="F19" s="522"/>
      <c r="G19" s="523"/>
    </row>
    <row r="20" spans="2:7" ht="39" customHeight="1">
      <c r="B20" s="247" t="s">
        <v>166</v>
      </c>
      <c r="C20" s="247" t="s">
        <v>167</v>
      </c>
      <c r="D20" s="417" t="s">
        <v>14</v>
      </c>
      <c r="E20" s="392"/>
      <c r="F20" s="393"/>
      <c r="G20" s="394"/>
    </row>
    <row r="21" spans="2:7" ht="55.5" customHeight="1">
      <c r="B21" s="404" t="s">
        <v>168</v>
      </c>
      <c r="C21" s="418" t="s">
        <v>1210</v>
      </c>
      <c r="D21" s="396"/>
      <c r="E21" s="396"/>
      <c r="F21" s="396"/>
      <c r="G21" s="414"/>
    </row>
    <row r="22" spans="2:7" ht="42.75" customHeight="1">
      <c r="B22" s="404" t="s">
        <v>169</v>
      </c>
      <c r="C22" s="404" t="s">
        <v>170</v>
      </c>
      <c r="D22" s="527" t="s">
        <v>1202</v>
      </c>
      <c r="E22" s="525"/>
      <c r="F22" s="525"/>
      <c r="G22" s="526"/>
    </row>
    <row r="23" spans="2:7" ht="35.25" customHeight="1" thickBot="1">
      <c r="B23" s="415" t="s">
        <v>237</v>
      </c>
      <c r="C23" s="404" t="s">
        <v>213</v>
      </c>
      <c r="D23" s="527" t="s">
        <v>1202</v>
      </c>
      <c r="E23" s="525"/>
      <c r="F23" s="525"/>
      <c r="G23" s="526"/>
    </row>
    <row r="24" spans="2:7" ht="40.5" customHeight="1" thickBot="1">
      <c r="B24" s="416">
        <v>10</v>
      </c>
      <c r="C24" s="405" t="s">
        <v>171</v>
      </c>
      <c r="D24" s="518" t="s">
        <v>236</v>
      </c>
      <c r="E24" s="519"/>
      <c r="F24" s="519"/>
      <c r="G24" s="520"/>
    </row>
    <row r="25" ht="15.75">
      <c r="C25" s="10"/>
    </row>
  </sheetData>
  <sheetProtection password="DD39" sheet="1" objects="1" scenarios="1"/>
  <mergeCells count="24">
    <mergeCell ref="B7:B9"/>
    <mergeCell ref="C17:G17"/>
    <mergeCell ref="D18:G18"/>
    <mergeCell ref="C15:C16"/>
    <mergeCell ref="B2:G2"/>
    <mergeCell ref="B3:G3"/>
    <mergeCell ref="D5:G6"/>
    <mergeCell ref="B5:B6"/>
    <mergeCell ref="B18:B19"/>
    <mergeCell ref="D8:G8"/>
    <mergeCell ref="B11:B16"/>
    <mergeCell ref="C7:C9"/>
    <mergeCell ref="D10:E10"/>
    <mergeCell ref="D7:G7"/>
    <mergeCell ref="D9:G9"/>
    <mergeCell ref="F10:G10"/>
    <mergeCell ref="D24:G24"/>
    <mergeCell ref="D19:G19"/>
    <mergeCell ref="D15:G16"/>
    <mergeCell ref="D13:G14"/>
    <mergeCell ref="D23:G23"/>
    <mergeCell ref="D22:G22"/>
    <mergeCell ref="D11:G11"/>
    <mergeCell ref="D12:G12"/>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4" customWidth="1"/>
    <col min="2" max="2" width="8.140625" style="4" customWidth="1"/>
    <col min="3" max="3" width="6.28125" style="4" customWidth="1"/>
    <col min="4" max="4" width="8.421875" style="4" customWidth="1"/>
    <col min="5" max="5" width="5.8515625" style="4" customWidth="1"/>
    <col min="6" max="7" width="4.8515625" style="4" customWidth="1"/>
    <col min="8" max="8" width="5.28125" style="4" customWidth="1"/>
    <col min="9" max="9" width="5.140625" style="4" customWidth="1"/>
    <col min="10" max="10" width="6.421875" style="4" customWidth="1"/>
    <col min="11" max="12" width="5.140625" style="4" customWidth="1"/>
    <col min="13" max="13" width="10.140625" style="4" customWidth="1"/>
    <col min="14" max="14" width="5.28125" style="4" customWidth="1"/>
    <col min="15" max="15" width="13.140625" style="4" customWidth="1"/>
    <col min="16" max="16" width="4.8515625" style="4" customWidth="1"/>
    <col min="17" max="17" width="11.421875" style="4" customWidth="1"/>
    <col min="18" max="18" width="9.140625" style="4" customWidth="1"/>
    <col min="19" max="19" width="10.7109375" style="4" customWidth="1"/>
    <col min="20" max="16384" width="9.140625" style="4" customWidth="1"/>
  </cols>
  <sheetData>
    <row r="1" spans="2:21" ht="15.75">
      <c r="B1" s="5"/>
      <c r="C1" s="248" t="s">
        <v>18</v>
      </c>
      <c r="D1" s="5"/>
      <c r="E1" s="5"/>
      <c r="F1" s="5"/>
      <c r="G1" s="5"/>
      <c r="H1" s="5"/>
      <c r="I1" s="5"/>
      <c r="J1" s="5"/>
      <c r="K1" s="15"/>
      <c r="L1" s="15"/>
      <c r="M1" s="15"/>
      <c r="N1" s="15"/>
      <c r="O1" s="249" t="s">
        <v>55</v>
      </c>
      <c r="P1" s="15"/>
      <c r="Q1" s="337" t="s">
        <v>250</v>
      </c>
      <c r="R1" s="15"/>
      <c r="S1" s="15"/>
      <c r="T1" s="15"/>
      <c r="U1" s="4">
        <f>Žádost!D2</f>
        <v>0</v>
      </c>
    </row>
    <row r="2" spans="3:20" ht="18.75">
      <c r="C2" s="99"/>
      <c r="F2" s="5"/>
      <c r="G2" s="5"/>
      <c r="H2" s="5"/>
      <c r="I2" s="5"/>
      <c r="J2" s="5"/>
      <c r="K2" s="3"/>
      <c r="L2" s="3"/>
      <c r="M2" s="3"/>
      <c r="N2" s="3"/>
      <c r="O2" s="582"/>
      <c r="P2" s="583"/>
      <c r="Q2" s="582"/>
      <c r="R2" s="583"/>
      <c r="S2" s="582"/>
      <c r="T2" s="583"/>
    </row>
    <row r="3" spans="2:17" ht="15.75">
      <c r="B3" s="575"/>
      <c r="C3" s="576"/>
      <c r="D3" s="338" t="s">
        <v>19</v>
      </c>
      <c r="E3" s="250"/>
      <c r="F3" s="251"/>
      <c r="G3" s="5"/>
      <c r="H3" s="5"/>
      <c r="I3" s="5"/>
      <c r="J3" s="15"/>
      <c r="K3" s="15"/>
      <c r="L3" s="15"/>
      <c r="M3" s="15"/>
      <c r="N3" s="3"/>
      <c r="O3" s="3"/>
      <c r="P3" s="3"/>
      <c r="Q3" s="3"/>
    </row>
    <row r="4" spans="2:17" ht="15.75">
      <c r="B4" s="575"/>
      <c r="C4" s="576"/>
      <c r="D4" s="338" t="s">
        <v>254</v>
      </c>
      <c r="E4" s="250"/>
      <c r="F4" s="252"/>
      <c r="G4" s="5"/>
      <c r="H4" s="5"/>
      <c r="I4" s="5"/>
      <c r="J4" s="15"/>
      <c r="K4" s="339"/>
      <c r="L4" s="15"/>
      <c r="M4" s="15"/>
      <c r="Q4" s="3"/>
    </row>
    <row r="5" spans="2:17" ht="18.75">
      <c r="B5" s="575"/>
      <c r="C5" s="576"/>
      <c r="D5" s="338" t="s">
        <v>20</v>
      </c>
      <c r="E5" s="250"/>
      <c r="F5" s="252"/>
      <c r="G5" s="5"/>
      <c r="H5" s="5"/>
      <c r="I5" s="5"/>
      <c r="J5" s="15"/>
      <c r="K5" s="340"/>
      <c r="L5" s="15"/>
      <c r="M5" s="15"/>
      <c r="Q5" s="15"/>
    </row>
    <row r="6" spans="2:17" ht="18.75">
      <c r="B6" s="5"/>
      <c r="C6" s="341"/>
      <c r="D6" s="14"/>
      <c r="F6" s="16"/>
      <c r="G6" s="16"/>
      <c r="H6" s="16"/>
      <c r="I6" s="5"/>
      <c r="J6" s="5"/>
      <c r="K6" s="15"/>
      <c r="L6" s="15"/>
      <c r="M6" s="15"/>
      <c r="N6" s="15"/>
      <c r="O6" s="15"/>
      <c r="P6" s="87"/>
      <c r="Q6" s="15"/>
    </row>
    <row r="7" spans="2:20" ht="19.5" thickBot="1">
      <c r="B7" s="342" t="s">
        <v>255</v>
      </c>
      <c r="C7" s="341"/>
      <c r="D7" s="343"/>
      <c r="F7" s="16"/>
      <c r="G7" s="16"/>
      <c r="H7" s="16"/>
      <c r="I7" s="5"/>
      <c r="J7" s="5"/>
      <c r="K7" s="3"/>
      <c r="L7" s="15"/>
      <c r="M7" s="15"/>
      <c r="N7" s="15"/>
      <c r="O7" s="15"/>
      <c r="P7" s="87"/>
      <c r="Q7" s="15"/>
      <c r="R7" s="5"/>
      <c r="S7" s="5"/>
      <c r="T7" s="5"/>
    </row>
    <row r="8" spans="2:20" ht="12.75">
      <c r="B8" s="253" t="s">
        <v>176</v>
      </c>
      <c r="C8" s="254" t="s">
        <v>177</v>
      </c>
      <c r="D8" s="254" t="s">
        <v>178</v>
      </c>
      <c r="E8" s="254" t="s">
        <v>179</v>
      </c>
      <c r="F8" s="254" t="s">
        <v>180</v>
      </c>
      <c r="G8" s="254" t="s">
        <v>172</v>
      </c>
      <c r="H8" s="254" t="s">
        <v>145</v>
      </c>
      <c r="I8" s="254" t="s">
        <v>146</v>
      </c>
      <c r="J8" s="254" t="s">
        <v>147</v>
      </c>
      <c r="K8" s="254" t="s">
        <v>181</v>
      </c>
      <c r="L8" s="254" t="s">
        <v>247</v>
      </c>
      <c r="M8" s="344" t="s">
        <v>21</v>
      </c>
      <c r="N8" s="344" t="s">
        <v>22</v>
      </c>
      <c r="O8" s="344" t="s">
        <v>23</v>
      </c>
      <c r="P8" s="344" t="s">
        <v>24</v>
      </c>
      <c r="Q8" s="254" t="s">
        <v>25</v>
      </c>
      <c r="R8" s="254" t="s">
        <v>183</v>
      </c>
      <c r="S8" s="254" t="s">
        <v>26</v>
      </c>
      <c r="T8" s="255" t="s">
        <v>183</v>
      </c>
    </row>
    <row r="9" spans="2:20" ht="15.75">
      <c r="B9" s="130"/>
      <c r="C9" s="131"/>
      <c r="D9" s="175" t="s">
        <v>238</v>
      </c>
      <c r="E9" s="172" t="e">
        <f>'Pracovní 2'!E17</f>
        <v>#N/A</v>
      </c>
      <c r="F9" s="172">
        <f>'Pracovní 2'!F17</f>
        <v>0</v>
      </c>
      <c r="G9" s="172">
        <f>'Pracovní 2'!G17</f>
        <v>28</v>
      </c>
      <c r="H9" s="172" t="e">
        <f>'Pracovní 2'!H17</f>
        <v>#N/A</v>
      </c>
      <c r="I9" s="172" t="e">
        <f>'Pracovní 2'!I17</f>
        <v>#N/A</v>
      </c>
      <c r="J9" s="172" t="e">
        <f>'Pracovní 2'!J17</f>
        <v>#N/A</v>
      </c>
      <c r="K9" s="133"/>
      <c r="L9" s="132"/>
      <c r="M9" s="132"/>
      <c r="N9" s="132">
        <v>851</v>
      </c>
      <c r="O9" s="132"/>
      <c r="P9" s="133"/>
      <c r="Q9" s="131"/>
      <c r="R9" s="131"/>
      <c r="S9" s="256">
        <f>'Pracovní 2'!O17</f>
        <v>0</v>
      </c>
      <c r="T9" s="137"/>
    </row>
    <row r="10" spans="2:20" ht="15.75">
      <c r="B10" s="130"/>
      <c r="C10" s="131"/>
      <c r="D10" s="257"/>
      <c r="E10" s="132"/>
      <c r="F10" s="132"/>
      <c r="G10" s="132"/>
      <c r="H10" s="132"/>
      <c r="I10" s="132"/>
      <c r="J10" s="132"/>
      <c r="K10" s="133"/>
      <c r="L10" s="132"/>
      <c r="M10" s="132"/>
      <c r="N10" s="132"/>
      <c r="O10" s="132"/>
      <c r="P10" s="133"/>
      <c r="Q10" s="131"/>
      <c r="R10" s="131"/>
      <c r="S10" s="258"/>
      <c r="T10" s="137"/>
    </row>
    <row r="11" spans="2:20" ht="15.75">
      <c r="B11" s="130"/>
      <c r="C11" s="131"/>
      <c r="D11" s="132"/>
      <c r="E11" s="132"/>
      <c r="F11" s="132"/>
      <c r="G11" s="132"/>
      <c r="H11" s="132"/>
      <c r="I11" s="132"/>
      <c r="J11" s="132"/>
      <c r="K11" s="133"/>
      <c r="L11" s="132"/>
      <c r="M11" s="132"/>
      <c r="N11" s="132"/>
      <c r="O11" s="132"/>
      <c r="P11" s="133"/>
      <c r="Q11" s="131"/>
      <c r="R11" s="131"/>
      <c r="S11" s="258"/>
      <c r="T11" s="137"/>
    </row>
    <row r="12" spans="2:20" ht="15.75">
      <c r="B12" s="130"/>
      <c r="C12" s="131"/>
      <c r="D12" s="132"/>
      <c r="E12" s="132"/>
      <c r="F12" s="132"/>
      <c r="G12" s="132"/>
      <c r="H12" s="132"/>
      <c r="I12" s="132"/>
      <c r="J12" s="132"/>
      <c r="K12" s="133"/>
      <c r="L12" s="132"/>
      <c r="M12" s="132"/>
      <c r="N12" s="132"/>
      <c r="O12" s="132"/>
      <c r="P12" s="133"/>
      <c r="Q12" s="131"/>
      <c r="R12" s="131"/>
      <c r="S12" s="258"/>
      <c r="T12" s="137"/>
    </row>
    <row r="13" spans="2:20" ht="15.75">
      <c r="B13" s="130"/>
      <c r="C13" s="131"/>
      <c r="D13" s="132"/>
      <c r="E13" s="132"/>
      <c r="F13" s="132"/>
      <c r="G13" s="132"/>
      <c r="H13" s="132"/>
      <c r="I13" s="132"/>
      <c r="J13" s="132"/>
      <c r="K13" s="133"/>
      <c r="L13" s="132"/>
      <c r="M13" s="132"/>
      <c r="N13" s="132"/>
      <c r="O13" s="132"/>
      <c r="P13" s="133"/>
      <c r="Q13" s="131"/>
      <c r="R13" s="131"/>
      <c r="S13" s="258"/>
      <c r="T13" s="137"/>
    </row>
    <row r="14" spans="2:20" ht="15.75">
      <c r="B14" s="130"/>
      <c r="C14" s="131"/>
      <c r="D14" s="132"/>
      <c r="E14" s="132"/>
      <c r="F14" s="132"/>
      <c r="G14" s="132"/>
      <c r="H14" s="132"/>
      <c r="I14" s="132"/>
      <c r="J14" s="132"/>
      <c r="K14" s="133"/>
      <c r="L14" s="132"/>
      <c r="M14" s="132"/>
      <c r="N14" s="132"/>
      <c r="O14" s="132"/>
      <c r="P14" s="133"/>
      <c r="Q14" s="131"/>
      <c r="R14" s="131"/>
      <c r="S14" s="258"/>
      <c r="T14" s="137"/>
    </row>
    <row r="15" spans="2:20" ht="15.75">
      <c r="B15" s="130"/>
      <c r="C15" s="131"/>
      <c r="D15" s="132"/>
      <c r="E15" s="132"/>
      <c r="F15" s="132"/>
      <c r="G15" s="132"/>
      <c r="H15" s="132"/>
      <c r="I15" s="132"/>
      <c r="J15" s="132"/>
      <c r="K15" s="133"/>
      <c r="L15" s="132"/>
      <c r="M15" s="132"/>
      <c r="N15" s="132"/>
      <c r="O15" s="132"/>
      <c r="P15" s="133"/>
      <c r="Q15" s="131"/>
      <c r="R15" s="131"/>
      <c r="S15" s="258"/>
      <c r="T15" s="137"/>
    </row>
    <row r="16" spans="2:20" ht="15.75">
      <c r="B16" s="130"/>
      <c r="C16" s="131"/>
      <c r="D16" s="132"/>
      <c r="E16" s="132"/>
      <c r="F16" s="132"/>
      <c r="G16" s="132"/>
      <c r="H16" s="132"/>
      <c r="I16" s="132"/>
      <c r="J16" s="132"/>
      <c r="K16" s="133"/>
      <c r="L16" s="132"/>
      <c r="M16" s="132"/>
      <c r="N16" s="132"/>
      <c r="O16" s="132"/>
      <c r="P16" s="133"/>
      <c r="Q16" s="131"/>
      <c r="R16" s="131"/>
      <c r="S16" s="258"/>
      <c r="T16" s="137"/>
    </row>
    <row r="17" spans="2:20" ht="15.75">
      <c r="B17" s="130"/>
      <c r="C17" s="131"/>
      <c r="D17" s="132"/>
      <c r="E17" s="132"/>
      <c r="F17" s="132"/>
      <c r="G17" s="132"/>
      <c r="H17" s="132"/>
      <c r="I17" s="132"/>
      <c r="J17" s="132"/>
      <c r="K17" s="133"/>
      <c r="L17" s="132"/>
      <c r="M17" s="132"/>
      <c r="N17" s="132"/>
      <c r="O17" s="132"/>
      <c r="P17" s="133"/>
      <c r="Q17" s="131"/>
      <c r="R17" s="131"/>
      <c r="S17" s="258"/>
      <c r="T17" s="137"/>
    </row>
    <row r="18" spans="2:20" ht="15.75">
      <c r="B18" s="130"/>
      <c r="C18" s="131"/>
      <c r="D18" s="132"/>
      <c r="E18" s="132"/>
      <c r="F18" s="132"/>
      <c r="G18" s="132"/>
      <c r="H18" s="132"/>
      <c r="I18" s="132"/>
      <c r="J18" s="132"/>
      <c r="K18" s="133"/>
      <c r="L18" s="132"/>
      <c r="M18" s="132"/>
      <c r="N18" s="132"/>
      <c r="O18" s="132"/>
      <c r="P18" s="133"/>
      <c r="Q18" s="131"/>
      <c r="R18" s="131"/>
      <c r="S18" s="258"/>
      <c r="T18" s="137"/>
    </row>
    <row r="19" spans="2:20" ht="15.75">
      <c r="B19" s="130"/>
      <c r="C19" s="131"/>
      <c r="D19" s="132"/>
      <c r="E19" s="132"/>
      <c r="F19" s="132"/>
      <c r="G19" s="132"/>
      <c r="H19" s="132"/>
      <c r="I19" s="132"/>
      <c r="J19" s="132"/>
      <c r="K19" s="133"/>
      <c r="L19" s="132"/>
      <c r="M19" s="132"/>
      <c r="N19" s="132"/>
      <c r="O19" s="132"/>
      <c r="P19" s="133"/>
      <c r="Q19" s="131"/>
      <c r="R19" s="131"/>
      <c r="S19" s="258"/>
      <c r="T19" s="137"/>
    </row>
    <row r="20" spans="2:20" ht="15.75">
      <c r="B20" s="130"/>
      <c r="C20" s="131"/>
      <c r="D20" s="132"/>
      <c r="E20" s="132"/>
      <c r="F20" s="132"/>
      <c r="G20" s="132"/>
      <c r="H20" s="132"/>
      <c r="I20" s="132"/>
      <c r="J20" s="132"/>
      <c r="K20" s="133"/>
      <c r="L20" s="132"/>
      <c r="M20" s="132"/>
      <c r="N20" s="132"/>
      <c r="O20" s="132"/>
      <c r="P20" s="133"/>
      <c r="Q20" s="131"/>
      <c r="R20" s="131"/>
      <c r="S20" s="258"/>
      <c r="T20" s="137"/>
    </row>
    <row r="21" spans="2:20" ht="16.5" thickBot="1">
      <c r="B21" s="138"/>
      <c r="C21" s="139"/>
      <c r="D21" s="140"/>
      <c r="E21" s="140"/>
      <c r="F21" s="140"/>
      <c r="G21" s="140"/>
      <c r="H21" s="140"/>
      <c r="I21" s="140"/>
      <c r="J21" s="140"/>
      <c r="K21" s="141"/>
      <c r="L21" s="140"/>
      <c r="M21" s="140"/>
      <c r="N21" s="140"/>
      <c r="O21" s="140"/>
      <c r="P21" s="141"/>
      <c r="Q21" s="139"/>
      <c r="R21" s="139"/>
      <c r="S21" s="259"/>
      <c r="T21" s="145"/>
    </row>
    <row r="22" ht="6" customHeight="1" thickBot="1"/>
    <row r="23" spans="2:20" ht="16.5" thickBot="1">
      <c r="B23" s="260" t="s">
        <v>244</v>
      </c>
      <c r="C23" s="261"/>
      <c r="D23" s="577">
        <f>'Pracovní 2'!G28</f>
        <v>0</v>
      </c>
      <c r="E23" s="578"/>
      <c r="F23" s="578"/>
      <c r="G23" s="578"/>
      <c r="H23" s="578"/>
      <c r="I23" s="578"/>
      <c r="J23" s="578"/>
      <c r="K23" s="578"/>
      <c r="L23" s="578"/>
      <c r="M23" s="579"/>
      <c r="N23" s="262" t="s">
        <v>27</v>
      </c>
      <c r="O23" s="117"/>
      <c r="P23" s="580">
        <f>'Pracovní 2'!D31</f>
        <v>0</v>
      </c>
      <c r="Q23" s="580"/>
      <c r="R23" s="580"/>
      <c r="S23" s="580"/>
      <c r="T23" s="581"/>
    </row>
    <row r="24" spans="2:20" ht="26.25" customHeight="1" thickBot="1">
      <c r="B24" s="263" t="s">
        <v>28</v>
      </c>
      <c r="C24" s="584">
        <f>'Pracovní 2'!G30</f>
        <v>0</v>
      </c>
      <c r="D24" s="585"/>
      <c r="E24" s="585"/>
      <c r="F24" s="585"/>
      <c r="G24" s="585"/>
      <c r="H24" s="585"/>
      <c r="I24" s="585"/>
      <c r="J24" s="585"/>
      <c r="K24" s="585"/>
      <c r="L24" s="585"/>
      <c r="M24" s="586"/>
      <c r="N24" s="264" t="s">
        <v>29</v>
      </c>
      <c r="O24" s="265" t="str">
        <f>CONCATENATE(Žádost!B555,Žádost!C9)</f>
        <v>140</v>
      </c>
      <c r="P24" s="266"/>
      <c r="Q24" s="267"/>
      <c r="R24" s="268" t="s">
        <v>30</v>
      </c>
      <c r="S24" s="580">
        <f>'Pracovní 2'!G29</f>
        <v>0</v>
      </c>
      <c r="T24" s="581"/>
    </row>
    <row r="25" spans="2:20" ht="20.25" customHeight="1">
      <c r="B25" s="269" t="s">
        <v>256</v>
      </c>
      <c r="C25" s="570">
        <f>SUM(S9:S21)</f>
        <v>0</v>
      </c>
      <c r="D25" s="571"/>
      <c r="E25" s="571"/>
      <c r="F25" s="571"/>
      <c r="G25" s="571"/>
      <c r="H25" s="571"/>
      <c r="I25" s="572"/>
      <c r="J25" s="270" t="s">
        <v>257</v>
      </c>
      <c r="K25" s="345"/>
      <c r="L25" s="345"/>
      <c r="M25" s="345" t="s">
        <v>1237</v>
      </c>
      <c r="N25" s="346"/>
      <c r="O25" s="346"/>
      <c r="P25" s="346"/>
      <c r="Q25" s="573" t="s">
        <v>1179</v>
      </c>
      <c r="R25" s="574"/>
      <c r="S25" s="347" t="str">
        <f>'Pracovní 2'!M31</f>
        <v>KK 14-</v>
      </c>
      <c r="T25" s="348"/>
    </row>
    <row r="26" spans="2:20" ht="15.75">
      <c r="B26" s="349" t="s">
        <v>258</v>
      </c>
      <c r="C26" s="345"/>
      <c r="D26" s="345"/>
      <c r="E26" s="271"/>
      <c r="F26" s="271"/>
      <c r="G26" s="271"/>
      <c r="H26" s="271"/>
      <c r="I26" s="350"/>
      <c r="J26" s="271"/>
      <c r="K26" s="271"/>
      <c r="L26" s="271"/>
      <c r="M26" s="272"/>
      <c r="N26" s="273" t="s">
        <v>259</v>
      </c>
      <c r="O26" s="351"/>
      <c r="P26" s="352"/>
      <c r="Q26" s="274"/>
      <c r="R26" s="274"/>
      <c r="S26" s="271"/>
      <c r="T26" s="275"/>
    </row>
    <row r="27" spans="2:23" ht="15.75">
      <c r="B27" s="276" t="s">
        <v>262</v>
      </c>
      <c r="C27" s="277"/>
      <c r="D27" s="277"/>
      <c r="E27" s="278" t="s">
        <v>265</v>
      </c>
      <c r="F27" s="279"/>
      <c r="G27" s="280" t="s">
        <v>260</v>
      </c>
      <c r="H27" s="281"/>
      <c r="I27" s="282"/>
      <c r="J27" s="282"/>
      <c r="K27" s="282"/>
      <c r="L27" s="283" t="s">
        <v>265</v>
      </c>
      <c r="M27" s="271"/>
      <c r="N27" s="271"/>
      <c r="O27" s="271"/>
      <c r="P27" s="272"/>
      <c r="Q27" s="551" t="s">
        <v>31</v>
      </c>
      <c r="R27" s="552"/>
      <c r="S27" s="552"/>
      <c r="T27" s="553"/>
      <c r="W27" s="353"/>
    </row>
    <row r="28" spans="2:20" ht="15.75">
      <c r="B28" s="284"/>
      <c r="C28" s="285"/>
      <c r="D28" s="285"/>
      <c r="E28" s="286"/>
      <c r="F28" s="287"/>
      <c r="G28" s="280" t="s">
        <v>261</v>
      </c>
      <c r="H28" s="281"/>
      <c r="I28" s="282"/>
      <c r="J28" s="282"/>
      <c r="K28" s="282"/>
      <c r="L28" s="282"/>
      <c r="M28" s="271"/>
      <c r="N28" s="271"/>
      <c r="O28" s="271"/>
      <c r="P28" s="272"/>
      <c r="Q28" s="288"/>
      <c r="R28" s="554">
        <v>42035</v>
      </c>
      <c r="S28" s="555"/>
      <c r="T28" s="354"/>
    </row>
    <row r="29" spans="2:20" ht="15" customHeight="1">
      <c r="B29" s="556" t="s">
        <v>1181</v>
      </c>
      <c r="C29" s="557"/>
      <c r="D29" s="557"/>
      <c r="E29" s="557"/>
      <c r="F29" s="558"/>
      <c r="G29" s="289"/>
      <c r="H29" s="559" t="s">
        <v>32</v>
      </c>
      <c r="I29" s="560"/>
      <c r="J29" s="560"/>
      <c r="K29" s="560"/>
      <c r="L29" s="560"/>
      <c r="M29" s="561"/>
      <c r="N29" s="290" t="s">
        <v>185</v>
      </c>
      <c r="O29" s="291"/>
      <c r="P29" s="292"/>
      <c r="Q29" s="292"/>
      <c r="R29" s="293"/>
      <c r="S29" s="293"/>
      <c r="T29" s="294"/>
    </row>
    <row r="30" spans="2:20" ht="21" customHeight="1" thickBot="1">
      <c r="B30" s="562" t="s">
        <v>1203</v>
      </c>
      <c r="C30" s="563"/>
      <c r="D30" s="563"/>
      <c r="E30" s="563"/>
      <c r="F30" s="564"/>
      <c r="G30" s="243"/>
      <c r="H30" s="565" t="s">
        <v>16</v>
      </c>
      <c r="I30" s="566"/>
      <c r="J30" s="566"/>
      <c r="K30" s="566"/>
      <c r="L30" s="566"/>
      <c r="M30" s="566"/>
      <c r="N30" s="567" t="s">
        <v>186</v>
      </c>
      <c r="O30" s="568"/>
      <c r="P30" s="568"/>
      <c r="Q30" s="295"/>
      <c r="R30" s="567" t="s">
        <v>187</v>
      </c>
      <c r="S30" s="568"/>
      <c r="T30" s="569"/>
    </row>
    <row r="31" spans="2:16" s="5" customFormat="1" ht="7.5" customHeight="1">
      <c r="B31" s="549"/>
      <c r="C31" s="549"/>
      <c r="D31" s="549"/>
      <c r="E31" s="549"/>
      <c r="F31" s="550"/>
      <c r="G31" s="550"/>
      <c r="H31" s="550"/>
      <c r="I31" s="550"/>
      <c r="J31" s="550"/>
      <c r="K31" s="296"/>
      <c r="L31" s="296"/>
      <c r="M31" s="296"/>
      <c r="N31" s="296"/>
      <c r="O31" s="296"/>
      <c r="P31" s="296"/>
    </row>
    <row r="32" s="5" customFormat="1" ht="12.75"/>
  </sheetData>
  <sheetProtection password="DD39" sheet="1" objects="1" scenarios="1"/>
  <mergeCells count="22">
    <mergeCell ref="O2:P2"/>
    <mergeCell ref="Q2:R2"/>
    <mergeCell ref="S2:T2"/>
    <mergeCell ref="B3:C3"/>
    <mergeCell ref="C24:M24"/>
    <mergeCell ref="S24:T24"/>
    <mergeCell ref="C25:I25"/>
    <mergeCell ref="Q25:R25"/>
    <mergeCell ref="B4:C4"/>
    <mergeCell ref="B5:C5"/>
    <mergeCell ref="D23:M23"/>
    <mergeCell ref="P23:T23"/>
    <mergeCell ref="B31:E31"/>
    <mergeCell ref="F31:J31"/>
    <mergeCell ref="Q27:T27"/>
    <mergeCell ref="R28:S28"/>
    <mergeCell ref="B29:F29"/>
    <mergeCell ref="H29:M29"/>
    <mergeCell ref="B30:F30"/>
    <mergeCell ref="H30:M30"/>
    <mergeCell ref="N30:P30"/>
    <mergeCell ref="R30:T30"/>
  </mergeCells>
  <printOptions/>
  <pageMargins left="0.25" right="0.25"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73" customWidth="1"/>
    <col min="11" max="11" width="9.140625" style="173" customWidth="1"/>
  </cols>
  <sheetData>
    <row r="1" spans="2:7" ht="12.75">
      <c r="B1" t="s">
        <v>179</v>
      </c>
      <c r="C1" t="s">
        <v>276</v>
      </c>
      <c r="D1" t="s">
        <v>279</v>
      </c>
      <c r="E1" s="162" t="s">
        <v>280</v>
      </c>
      <c r="F1" s="173" t="s">
        <v>280</v>
      </c>
      <c r="G1" t="s">
        <v>179</v>
      </c>
    </row>
    <row r="2" ht="12.75">
      <c r="E2" s="162"/>
    </row>
    <row r="3" spans="1:13" ht="12.75">
      <c r="A3">
        <v>1</v>
      </c>
      <c r="B3">
        <v>1001</v>
      </c>
      <c r="C3" t="s">
        <v>281</v>
      </c>
      <c r="D3" t="s">
        <v>282</v>
      </c>
      <c r="E3" s="162">
        <v>45978484</v>
      </c>
      <c r="F3" s="173">
        <v>45978484</v>
      </c>
      <c r="G3">
        <v>1001</v>
      </c>
      <c r="J3">
        <f aca="true" t="shared" si="0" ref="J3:J66">LEN(F3)</f>
        <v>8</v>
      </c>
      <c r="L3" t="str">
        <f aca="true" t="shared" si="1" ref="L3:L34">CONCATENATE(K3,F3)</f>
        <v>45978484</v>
      </c>
      <c r="M3">
        <v>1001</v>
      </c>
    </row>
    <row r="4" spans="1:13" ht="12.75">
      <c r="A4">
        <v>2</v>
      </c>
      <c r="B4">
        <v>1002</v>
      </c>
      <c r="C4" t="s">
        <v>283</v>
      </c>
      <c r="D4" t="s">
        <v>284</v>
      </c>
      <c r="E4" s="162">
        <v>268593</v>
      </c>
      <c r="F4" s="173">
        <v>268593</v>
      </c>
      <c r="G4">
        <v>1002</v>
      </c>
      <c r="J4">
        <f t="shared" si="0"/>
        <v>6</v>
      </c>
      <c r="K4" s="174" t="s">
        <v>1183</v>
      </c>
      <c r="L4" t="str">
        <f t="shared" si="1"/>
        <v>00268593</v>
      </c>
      <c r="M4">
        <v>1002</v>
      </c>
    </row>
    <row r="5" spans="1:13" ht="12.75">
      <c r="A5">
        <v>3</v>
      </c>
      <c r="B5">
        <v>1003</v>
      </c>
      <c r="C5" t="s">
        <v>285</v>
      </c>
      <c r="D5" t="s">
        <v>286</v>
      </c>
      <c r="E5" s="162">
        <v>268615</v>
      </c>
      <c r="F5" s="173">
        <v>268615</v>
      </c>
      <c r="G5">
        <v>1003</v>
      </c>
      <c r="J5">
        <f t="shared" si="0"/>
        <v>6</v>
      </c>
      <c r="K5" s="174" t="s">
        <v>1183</v>
      </c>
      <c r="L5" t="str">
        <f t="shared" si="1"/>
        <v>00268615</v>
      </c>
      <c r="M5">
        <v>1003</v>
      </c>
    </row>
    <row r="6" spans="1:13" ht="12.75">
      <c r="A6">
        <v>4</v>
      </c>
      <c r="B6">
        <v>1004</v>
      </c>
      <c r="C6" t="s">
        <v>287</v>
      </c>
      <c r="D6" t="s">
        <v>288</v>
      </c>
      <c r="E6" s="162">
        <v>653306</v>
      </c>
      <c r="F6" s="173">
        <v>653306</v>
      </c>
      <c r="G6">
        <v>1004</v>
      </c>
      <c r="J6">
        <f t="shared" si="0"/>
        <v>6</v>
      </c>
      <c r="K6" s="174" t="s">
        <v>1183</v>
      </c>
      <c r="L6" t="str">
        <f t="shared" si="1"/>
        <v>00653306</v>
      </c>
      <c r="M6">
        <v>1004</v>
      </c>
    </row>
    <row r="7" spans="1:13" ht="12.75">
      <c r="A7">
        <v>5</v>
      </c>
      <c r="B7">
        <v>1005</v>
      </c>
      <c r="C7" t="s">
        <v>289</v>
      </c>
      <c r="D7" t="s">
        <v>290</v>
      </c>
      <c r="E7" s="162">
        <v>45978638</v>
      </c>
      <c r="F7" s="173">
        <v>45978638</v>
      </c>
      <c r="G7">
        <v>1005</v>
      </c>
      <c r="J7">
        <f t="shared" si="0"/>
        <v>8</v>
      </c>
      <c r="L7" t="str">
        <f t="shared" si="1"/>
        <v>45978638</v>
      </c>
      <c r="M7">
        <v>1005</v>
      </c>
    </row>
    <row r="8" spans="1:13" ht="12.75">
      <c r="A8">
        <v>6</v>
      </c>
      <c r="B8">
        <v>1006</v>
      </c>
      <c r="C8" t="s">
        <v>291</v>
      </c>
      <c r="D8" t="s">
        <v>292</v>
      </c>
      <c r="E8" s="162">
        <v>268640</v>
      </c>
      <c r="F8" s="173">
        <v>268640</v>
      </c>
      <c r="G8">
        <v>1006</v>
      </c>
      <c r="J8">
        <f t="shared" si="0"/>
        <v>6</v>
      </c>
      <c r="K8" s="174" t="s">
        <v>1183</v>
      </c>
      <c r="L8" t="str">
        <f t="shared" si="1"/>
        <v>00268640</v>
      </c>
      <c r="M8">
        <v>1006</v>
      </c>
    </row>
    <row r="9" spans="1:13" ht="12.75">
      <c r="A9">
        <v>7</v>
      </c>
      <c r="B9">
        <v>1007</v>
      </c>
      <c r="C9" t="s">
        <v>293</v>
      </c>
      <c r="D9" t="s">
        <v>294</v>
      </c>
      <c r="E9" s="162">
        <v>268674</v>
      </c>
      <c r="F9" s="173">
        <v>268674</v>
      </c>
      <c r="G9">
        <v>1007</v>
      </c>
      <c r="J9">
        <f t="shared" si="0"/>
        <v>6</v>
      </c>
      <c r="K9" s="174" t="s">
        <v>1183</v>
      </c>
      <c r="L9" t="str">
        <f t="shared" si="1"/>
        <v>00268674</v>
      </c>
      <c r="M9">
        <v>1007</v>
      </c>
    </row>
    <row r="10" spans="1:13" ht="12.75">
      <c r="A10">
        <v>8</v>
      </c>
      <c r="B10">
        <v>1008</v>
      </c>
      <c r="C10" t="s">
        <v>295</v>
      </c>
      <c r="D10" t="s">
        <v>296</v>
      </c>
      <c r="E10" s="162">
        <v>268682</v>
      </c>
      <c r="F10" s="173">
        <v>268682</v>
      </c>
      <c r="G10">
        <v>1008</v>
      </c>
      <c r="J10">
        <f t="shared" si="0"/>
        <v>6</v>
      </c>
      <c r="K10" s="174" t="s">
        <v>1183</v>
      </c>
      <c r="L10" t="str">
        <f t="shared" si="1"/>
        <v>00268682</v>
      </c>
      <c r="M10">
        <v>1008</v>
      </c>
    </row>
    <row r="11" spans="1:13" ht="12.75">
      <c r="A11">
        <v>9</v>
      </c>
      <c r="B11">
        <v>1009</v>
      </c>
      <c r="C11" t="s">
        <v>297</v>
      </c>
      <c r="D11" t="s">
        <v>298</v>
      </c>
      <c r="E11" s="162">
        <v>268691</v>
      </c>
      <c r="F11" s="173">
        <v>268691</v>
      </c>
      <c r="G11">
        <v>1009</v>
      </c>
      <c r="J11">
        <f t="shared" si="0"/>
        <v>6</v>
      </c>
      <c r="K11" s="174" t="s">
        <v>1183</v>
      </c>
      <c r="L11" t="str">
        <f t="shared" si="1"/>
        <v>00268691</v>
      </c>
      <c r="M11">
        <v>1009</v>
      </c>
    </row>
    <row r="12" spans="1:13" ht="12.75">
      <c r="A12">
        <v>10</v>
      </c>
      <c r="B12">
        <v>1010</v>
      </c>
      <c r="C12" t="s">
        <v>299</v>
      </c>
      <c r="D12" t="s">
        <v>300</v>
      </c>
      <c r="E12" s="162">
        <v>45978123</v>
      </c>
      <c r="F12" s="173">
        <v>45978123</v>
      </c>
      <c r="G12">
        <v>1010</v>
      </c>
      <c r="J12">
        <f t="shared" si="0"/>
        <v>8</v>
      </c>
      <c r="L12" t="str">
        <f t="shared" si="1"/>
        <v>45978123</v>
      </c>
      <c r="M12">
        <v>1010</v>
      </c>
    </row>
    <row r="13" spans="1:13" ht="12.75">
      <c r="A13">
        <v>11</v>
      </c>
      <c r="B13">
        <v>1011</v>
      </c>
      <c r="C13" t="s">
        <v>301</v>
      </c>
      <c r="D13" t="s">
        <v>302</v>
      </c>
      <c r="E13" s="162">
        <v>268721</v>
      </c>
      <c r="F13" s="173">
        <v>268721</v>
      </c>
      <c r="G13">
        <v>1011</v>
      </c>
      <c r="J13">
        <f t="shared" si="0"/>
        <v>6</v>
      </c>
      <c r="K13" s="174" t="s">
        <v>1183</v>
      </c>
      <c r="L13" t="str">
        <f t="shared" si="1"/>
        <v>00268721</v>
      </c>
      <c r="M13">
        <v>1011</v>
      </c>
    </row>
    <row r="14" spans="1:13" ht="12.75">
      <c r="A14">
        <v>12</v>
      </c>
      <c r="B14">
        <v>1012</v>
      </c>
      <c r="C14" t="s">
        <v>303</v>
      </c>
      <c r="D14" t="s">
        <v>304</v>
      </c>
      <c r="E14" s="162">
        <v>268739</v>
      </c>
      <c r="F14" s="173">
        <v>268739</v>
      </c>
      <c r="G14">
        <v>1012</v>
      </c>
      <c r="J14">
        <f t="shared" si="0"/>
        <v>6</v>
      </c>
      <c r="K14" s="174" t="s">
        <v>1183</v>
      </c>
      <c r="L14" t="str">
        <f t="shared" si="1"/>
        <v>00268739</v>
      </c>
      <c r="M14">
        <v>1012</v>
      </c>
    </row>
    <row r="15" spans="1:13" ht="12.75">
      <c r="A15">
        <v>13</v>
      </c>
      <c r="B15">
        <v>1013</v>
      </c>
      <c r="C15" t="s">
        <v>305</v>
      </c>
      <c r="D15" t="s">
        <v>306</v>
      </c>
      <c r="E15" s="162">
        <v>268747</v>
      </c>
      <c r="F15" s="173">
        <v>268747</v>
      </c>
      <c r="G15">
        <v>1013</v>
      </c>
      <c r="J15">
        <f t="shared" si="0"/>
        <v>6</v>
      </c>
      <c r="K15" s="174" t="s">
        <v>1183</v>
      </c>
      <c r="L15" t="str">
        <f t="shared" si="1"/>
        <v>00268747</v>
      </c>
      <c r="M15">
        <v>1013</v>
      </c>
    </row>
    <row r="16" spans="1:13" ht="12.75">
      <c r="A16">
        <v>14</v>
      </c>
      <c r="B16">
        <v>1014</v>
      </c>
      <c r="C16" t="s">
        <v>307</v>
      </c>
      <c r="D16" t="s">
        <v>308</v>
      </c>
      <c r="E16" s="162">
        <v>268755</v>
      </c>
      <c r="F16" s="173">
        <v>268755</v>
      </c>
      <c r="G16">
        <v>1014</v>
      </c>
      <c r="J16">
        <f t="shared" si="0"/>
        <v>6</v>
      </c>
      <c r="K16" s="174" t="s">
        <v>1183</v>
      </c>
      <c r="L16" t="str">
        <f t="shared" si="1"/>
        <v>00268755</v>
      </c>
      <c r="M16">
        <v>1014</v>
      </c>
    </row>
    <row r="17" spans="1:13" ht="12.75">
      <c r="A17">
        <v>15</v>
      </c>
      <c r="B17">
        <v>1015</v>
      </c>
      <c r="C17" t="s">
        <v>309</v>
      </c>
      <c r="D17" t="s">
        <v>310</v>
      </c>
      <c r="E17" s="162">
        <v>268763</v>
      </c>
      <c r="F17" s="173">
        <v>268763</v>
      </c>
      <c r="G17">
        <v>1015</v>
      </c>
      <c r="J17">
        <f t="shared" si="0"/>
        <v>6</v>
      </c>
      <c r="K17" s="174" t="s">
        <v>1183</v>
      </c>
      <c r="L17" t="str">
        <f t="shared" si="1"/>
        <v>00268763</v>
      </c>
      <c r="M17">
        <v>1015</v>
      </c>
    </row>
    <row r="18" spans="1:13" ht="12.75">
      <c r="A18">
        <v>16</v>
      </c>
      <c r="B18">
        <v>1016</v>
      </c>
      <c r="C18" t="s">
        <v>311</v>
      </c>
      <c r="D18" t="s">
        <v>312</v>
      </c>
      <c r="E18" s="162">
        <v>268771</v>
      </c>
      <c r="F18" s="173">
        <v>268771</v>
      </c>
      <c r="G18">
        <v>1016</v>
      </c>
      <c r="J18">
        <f t="shared" si="0"/>
        <v>6</v>
      </c>
      <c r="K18" s="174" t="s">
        <v>1183</v>
      </c>
      <c r="L18" t="str">
        <f t="shared" si="1"/>
        <v>00268771</v>
      </c>
      <c r="M18">
        <v>1016</v>
      </c>
    </row>
    <row r="19" spans="1:13" ht="12.75">
      <c r="A19">
        <v>17</v>
      </c>
      <c r="B19">
        <v>1017</v>
      </c>
      <c r="C19" t="s">
        <v>313</v>
      </c>
      <c r="D19" t="s">
        <v>314</v>
      </c>
      <c r="E19" s="162">
        <v>653446</v>
      </c>
      <c r="F19" s="173">
        <v>653446</v>
      </c>
      <c r="G19">
        <v>1017</v>
      </c>
      <c r="J19">
        <f t="shared" si="0"/>
        <v>6</v>
      </c>
      <c r="K19" s="174" t="s">
        <v>1183</v>
      </c>
      <c r="L19" t="str">
        <f t="shared" si="1"/>
        <v>00653446</v>
      </c>
      <c r="M19">
        <v>1017</v>
      </c>
    </row>
    <row r="20" spans="1:13" ht="12.75">
      <c r="A20">
        <v>18</v>
      </c>
      <c r="B20">
        <v>1018</v>
      </c>
      <c r="C20" t="s">
        <v>315</v>
      </c>
      <c r="D20" t="s">
        <v>316</v>
      </c>
      <c r="E20" s="162">
        <v>268801</v>
      </c>
      <c r="F20" s="173">
        <v>268801</v>
      </c>
      <c r="G20">
        <v>1018</v>
      </c>
      <c r="J20">
        <f t="shared" si="0"/>
        <v>6</v>
      </c>
      <c r="K20" s="174" t="s">
        <v>1183</v>
      </c>
      <c r="L20" t="str">
        <f t="shared" si="1"/>
        <v>00268801</v>
      </c>
      <c r="M20">
        <v>1018</v>
      </c>
    </row>
    <row r="21" spans="1:13" ht="12.75">
      <c r="A21">
        <v>19</v>
      </c>
      <c r="B21">
        <v>1019</v>
      </c>
      <c r="C21" t="s">
        <v>317</v>
      </c>
      <c r="D21" t="s">
        <v>318</v>
      </c>
      <c r="E21" s="162">
        <v>268810</v>
      </c>
      <c r="F21" s="173">
        <v>268810</v>
      </c>
      <c r="G21">
        <v>1019</v>
      </c>
      <c r="J21">
        <f t="shared" si="0"/>
        <v>6</v>
      </c>
      <c r="K21" s="174" t="s">
        <v>1183</v>
      </c>
      <c r="L21" t="str">
        <f t="shared" si="1"/>
        <v>00268810</v>
      </c>
      <c r="M21">
        <v>1019</v>
      </c>
    </row>
    <row r="22" spans="1:13" ht="12.75">
      <c r="A22">
        <v>20</v>
      </c>
      <c r="B22">
        <v>1020</v>
      </c>
      <c r="C22" t="s">
        <v>319</v>
      </c>
      <c r="D22" t="s">
        <v>320</v>
      </c>
      <c r="E22" s="162">
        <v>268828</v>
      </c>
      <c r="F22" s="173">
        <v>268828</v>
      </c>
      <c r="G22">
        <v>1020</v>
      </c>
      <c r="J22">
        <f t="shared" si="0"/>
        <v>6</v>
      </c>
      <c r="K22" s="174" t="s">
        <v>1183</v>
      </c>
      <c r="L22" t="str">
        <f t="shared" si="1"/>
        <v>00268828</v>
      </c>
      <c r="M22">
        <v>1020</v>
      </c>
    </row>
    <row r="23" spans="1:13" ht="12.75">
      <c r="A23">
        <v>21</v>
      </c>
      <c r="B23">
        <v>1021</v>
      </c>
      <c r="C23" t="s">
        <v>321</v>
      </c>
      <c r="D23" t="s">
        <v>322</v>
      </c>
      <c r="E23" s="162">
        <v>268852</v>
      </c>
      <c r="F23" s="173">
        <v>268852</v>
      </c>
      <c r="G23">
        <v>1021</v>
      </c>
      <c r="J23">
        <f t="shared" si="0"/>
        <v>6</v>
      </c>
      <c r="K23" s="174" t="s">
        <v>1183</v>
      </c>
      <c r="L23" t="str">
        <f t="shared" si="1"/>
        <v>00268852</v>
      </c>
      <c r="M23">
        <v>1021</v>
      </c>
    </row>
    <row r="24" spans="1:13" ht="12.75">
      <c r="A24">
        <v>22</v>
      </c>
      <c r="B24">
        <v>1022</v>
      </c>
      <c r="C24" t="s">
        <v>323</v>
      </c>
      <c r="D24" t="s">
        <v>324</v>
      </c>
      <c r="E24" s="162">
        <v>45978662</v>
      </c>
      <c r="F24" s="173">
        <v>45978662</v>
      </c>
      <c r="G24">
        <v>1022</v>
      </c>
      <c r="J24">
        <f t="shared" si="0"/>
        <v>8</v>
      </c>
      <c r="L24" t="str">
        <f t="shared" si="1"/>
        <v>45978662</v>
      </c>
      <c r="M24">
        <v>1022</v>
      </c>
    </row>
    <row r="25" spans="1:13" ht="12.75">
      <c r="A25">
        <v>23</v>
      </c>
      <c r="B25">
        <v>1023</v>
      </c>
      <c r="C25" t="s">
        <v>325</v>
      </c>
      <c r="D25" t="s">
        <v>326</v>
      </c>
      <c r="E25" s="162">
        <v>268861</v>
      </c>
      <c r="F25" s="173">
        <v>268861</v>
      </c>
      <c r="G25">
        <v>1023</v>
      </c>
      <c r="J25">
        <f t="shared" si="0"/>
        <v>6</v>
      </c>
      <c r="K25" s="174" t="s">
        <v>1183</v>
      </c>
      <c r="L25" t="str">
        <f t="shared" si="1"/>
        <v>00268861</v>
      </c>
      <c r="M25">
        <v>1023</v>
      </c>
    </row>
    <row r="26" spans="1:13" ht="12.75">
      <c r="A26">
        <v>24</v>
      </c>
      <c r="B26">
        <v>1024</v>
      </c>
      <c r="C26" t="s">
        <v>327</v>
      </c>
      <c r="D26" t="s">
        <v>328</v>
      </c>
      <c r="E26" s="162">
        <v>268887</v>
      </c>
      <c r="F26" s="173">
        <v>268887</v>
      </c>
      <c r="G26">
        <v>1024</v>
      </c>
      <c r="J26">
        <f t="shared" si="0"/>
        <v>6</v>
      </c>
      <c r="K26" s="174" t="s">
        <v>1183</v>
      </c>
      <c r="L26" t="str">
        <f t="shared" si="1"/>
        <v>00268887</v>
      </c>
      <c r="M26">
        <v>1024</v>
      </c>
    </row>
    <row r="27" spans="1:13" ht="12.75">
      <c r="A27">
        <v>25</v>
      </c>
      <c r="B27">
        <v>1025</v>
      </c>
      <c r="C27" t="s">
        <v>329</v>
      </c>
      <c r="D27" t="s">
        <v>330</v>
      </c>
      <c r="E27" s="162">
        <v>653454</v>
      </c>
      <c r="F27" s="173">
        <v>653454</v>
      </c>
      <c r="G27">
        <v>1025</v>
      </c>
      <c r="J27">
        <f t="shared" si="0"/>
        <v>6</v>
      </c>
      <c r="K27" s="174" t="s">
        <v>1183</v>
      </c>
      <c r="L27" t="str">
        <f t="shared" si="1"/>
        <v>00653454</v>
      </c>
      <c r="M27">
        <v>1025</v>
      </c>
    </row>
    <row r="28" spans="1:13" ht="12.75">
      <c r="A28">
        <v>26</v>
      </c>
      <c r="B28">
        <v>1026</v>
      </c>
      <c r="C28" t="s">
        <v>331</v>
      </c>
      <c r="D28" t="s">
        <v>332</v>
      </c>
      <c r="E28" s="162">
        <v>268917</v>
      </c>
      <c r="F28" s="173">
        <v>268917</v>
      </c>
      <c r="G28">
        <v>1026</v>
      </c>
      <c r="J28">
        <f t="shared" si="0"/>
        <v>6</v>
      </c>
      <c r="K28" s="174" t="s">
        <v>1183</v>
      </c>
      <c r="L28" t="str">
        <f t="shared" si="1"/>
        <v>00268917</v>
      </c>
      <c r="M28">
        <v>1026</v>
      </c>
    </row>
    <row r="29" spans="1:13" ht="12.75">
      <c r="A29">
        <v>27</v>
      </c>
      <c r="B29">
        <v>1027</v>
      </c>
      <c r="C29" t="s">
        <v>333</v>
      </c>
      <c r="D29" t="s">
        <v>334</v>
      </c>
      <c r="E29" s="162">
        <v>268925</v>
      </c>
      <c r="F29" s="173">
        <v>268925</v>
      </c>
      <c r="G29">
        <v>1027</v>
      </c>
      <c r="J29">
        <f t="shared" si="0"/>
        <v>6</v>
      </c>
      <c r="K29" s="174" t="s">
        <v>1183</v>
      </c>
      <c r="L29" t="str">
        <f t="shared" si="1"/>
        <v>00268925</v>
      </c>
      <c r="M29">
        <v>1027</v>
      </c>
    </row>
    <row r="30" spans="1:13" ht="12.75">
      <c r="A30">
        <v>28</v>
      </c>
      <c r="B30">
        <v>1028</v>
      </c>
      <c r="C30" t="s">
        <v>335</v>
      </c>
      <c r="D30" t="s">
        <v>336</v>
      </c>
      <c r="E30" s="162">
        <v>44444371</v>
      </c>
      <c r="F30" s="173">
        <v>44444371</v>
      </c>
      <c r="G30">
        <v>1028</v>
      </c>
      <c r="J30">
        <f t="shared" si="0"/>
        <v>8</v>
      </c>
      <c r="L30" t="str">
        <f t="shared" si="1"/>
        <v>44444371</v>
      </c>
      <c r="M30">
        <v>1028</v>
      </c>
    </row>
    <row r="31" spans="1:13" ht="12.75">
      <c r="A31">
        <v>29</v>
      </c>
      <c r="B31">
        <v>1029</v>
      </c>
      <c r="C31" t="s">
        <v>337</v>
      </c>
      <c r="D31" t="s">
        <v>338</v>
      </c>
      <c r="E31" s="162">
        <v>268933</v>
      </c>
      <c r="F31" s="173">
        <v>268933</v>
      </c>
      <c r="G31">
        <v>1029</v>
      </c>
      <c r="J31">
        <f t="shared" si="0"/>
        <v>6</v>
      </c>
      <c r="K31" s="174" t="s">
        <v>1183</v>
      </c>
      <c r="L31" t="str">
        <f t="shared" si="1"/>
        <v>00268933</v>
      </c>
      <c r="M31">
        <v>1029</v>
      </c>
    </row>
    <row r="32" spans="1:13" ht="12.75">
      <c r="A32">
        <v>30</v>
      </c>
      <c r="B32">
        <v>1030</v>
      </c>
      <c r="C32" t="s">
        <v>339</v>
      </c>
      <c r="D32" t="s">
        <v>340</v>
      </c>
      <c r="E32" s="162">
        <v>268941</v>
      </c>
      <c r="F32" s="173">
        <v>268941</v>
      </c>
      <c r="G32">
        <v>1030</v>
      </c>
      <c r="J32">
        <f t="shared" si="0"/>
        <v>6</v>
      </c>
      <c r="K32" s="174" t="s">
        <v>1183</v>
      </c>
      <c r="L32" t="str">
        <f t="shared" si="1"/>
        <v>00268941</v>
      </c>
      <c r="M32">
        <v>1030</v>
      </c>
    </row>
    <row r="33" spans="1:13" ht="12.75">
      <c r="A33">
        <v>31</v>
      </c>
      <c r="B33">
        <v>1031</v>
      </c>
      <c r="C33" t="s">
        <v>341</v>
      </c>
      <c r="D33" t="s">
        <v>342</v>
      </c>
      <c r="E33" s="162">
        <v>268950</v>
      </c>
      <c r="F33" s="173">
        <v>268950</v>
      </c>
      <c r="G33">
        <v>1031</v>
      </c>
      <c r="J33">
        <f t="shared" si="0"/>
        <v>6</v>
      </c>
      <c r="K33" s="174" t="s">
        <v>1183</v>
      </c>
      <c r="L33" t="str">
        <f t="shared" si="1"/>
        <v>00268950</v>
      </c>
      <c r="M33">
        <v>1031</v>
      </c>
    </row>
    <row r="34" spans="1:13" ht="12.75">
      <c r="A34">
        <v>32</v>
      </c>
      <c r="B34">
        <v>1032</v>
      </c>
      <c r="C34" t="s">
        <v>343</v>
      </c>
      <c r="D34" t="s">
        <v>344</v>
      </c>
      <c r="E34" s="162">
        <v>268968</v>
      </c>
      <c r="F34" s="173">
        <v>268968</v>
      </c>
      <c r="G34">
        <v>1032</v>
      </c>
      <c r="J34">
        <f t="shared" si="0"/>
        <v>6</v>
      </c>
      <c r="K34" s="174" t="s">
        <v>1183</v>
      </c>
      <c r="L34" t="str">
        <f t="shared" si="1"/>
        <v>00268968</v>
      </c>
      <c r="M34">
        <v>1032</v>
      </c>
    </row>
    <row r="35" spans="1:13" ht="12.75">
      <c r="A35">
        <v>33</v>
      </c>
      <c r="B35">
        <v>1033</v>
      </c>
      <c r="C35" t="s">
        <v>345</v>
      </c>
      <c r="D35" t="s">
        <v>346</v>
      </c>
      <c r="E35" s="162">
        <v>268976</v>
      </c>
      <c r="F35" s="173">
        <v>268976</v>
      </c>
      <c r="G35">
        <v>1033</v>
      </c>
      <c r="J35">
        <f t="shared" si="0"/>
        <v>6</v>
      </c>
      <c r="K35" s="174" t="s">
        <v>1183</v>
      </c>
      <c r="L35" t="str">
        <f aca="true" t="shared" si="2" ref="L35:L66">CONCATENATE(K35,F35)</f>
        <v>00268976</v>
      </c>
      <c r="M35">
        <v>1033</v>
      </c>
    </row>
    <row r="36" spans="1:13" ht="12.75">
      <c r="A36">
        <v>34</v>
      </c>
      <c r="B36">
        <v>1034</v>
      </c>
      <c r="C36" t="s">
        <v>347</v>
      </c>
      <c r="D36" t="s">
        <v>348</v>
      </c>
      <c r="E36" s="162">
        <v>653314</v>
      </c>
      <c r="F36" s="173">
        <v>653314</v>
      </c>
      <c r="G36">
        <v>1034</v>
      </c>
      <c r="J36">
        <f t="shared" si="0"/>
        <v>6</v>
      </c>
      <c r="K36" s="174" t="s">
        <v>1183</v>
      </c>
      <c r="L36" t="str">
        <f t="shared" si="2"/>
        <v>00653314</v>
      </c>
      <c r="M36">
        <v>1034</v>
      </c>
    </row>
    <row r="37" spans="1:13" ht="12.75">
      <c r="A37">
        <v>35</v>
      </c>
      <c r="B37">
        <v>1035</v>
      </c>
      <c r="C37" t="s">
        <v>349</v>
      </c>
      <c r="D37" t="s">
        <v>350</v>
      </c>
      <c r="E37" s="162">
        <v>268992</v>
      </c>
      <c r="F37" s="173">
        <v>268992</v>
      </c>
      <c r="G37">
        <v>1035</v>
      </c>
      <c r="J37">
        <f t="shared" si="0"/>
        <v>6</v>
      </c>
      <c r="K37" s="174" t="s">
        <v>1183</v>
      </c>
      <c r="L37" t="str">
        <f t="shared" si="2"/>
        <v>00268992</v>
      </c>
      <c r="M37">
        <v>1035</v>
      </c>
    </row>
    <row r="38" spans="1:13" ht="12.75">
      <c r="A38">
        <v>36</v>
      </c>
      <c r="B38">
        <v>1036</v>
      </c>
      <c r="C38" t="s">
        <v>351</v>
      </c>
      <c r="D38" t="s">
        <v>352</v>
      </c>
      <c r="E38" s="162">
        <v>269000</v>
      </c>
      <c r="F38" s="173">
        <v>269000</v>
      </c>
      <c r="G38">
        <v>1036</v>
      </c>
      <c r="J38">
        <f t="shared" si="0"/>
        <v>6</v>
      </c>
      <c r="K38" s="174" t="s">
        <v>1183</v>
      </c>
      <c r="L38" t="str">
        <f t="shared" si="2"/>
        <v>00269000</v>
      </c>
      <c r="M38">
        <v>1036</v>
      </c>
    </row>
    <row r="39" spans="1:13" ht="12.75">
      <c r="A39">
        <v>37</v>
      </c>
      <c r="B39">
        <v>1037</v>
      </c>
      <c r="C39" t="s">
        <v>353</v>
      </c>
      <c r="D39" t="s">
        <v>354</v>
      </c>
      <c r="E39" s="162">
        <v>45978131</v>
      </c>
      <c r="F39" s="173">
        <v>45978131</v>
      </c>
      <c r="G39">
        <v>1037</v>
      </c>
      <c r="J39">
        <f t="shared" si="0"/>
        <v>8</v>
      </c>
      <c r="L39" t="str">
        <f t="shared" si="2"/>
        <v>45978131</v>
      </c>
      <c r="M39">
        <v>1037</v>
      </c>
    </row>
    <row r="40" spans="1:13" ht="12.75">
      <c r="A40">
        <v>38</v>
      </c>
      <c r="B40">
        <v>1038</v>
      </c>
      <c r="C40" t="s">
        <v>355</v>
      </c>
      <c r="D40" t="s">
        <v>356</v>
      </c>
      <c r="E40" s="162">
        <v>45978140</v>
      </c>
      <c r="F40" s="173">
        <v>45978140</v>
      </c>
      <c r="G40">
        <v>1038</v>
      </c>
      <c r="J40">
        <f t="shared" si="0"/>
        <v>8</v>
      </c>
      <c r="L40" t="str">
        <f t="shared" si="2"/>
        <v>45978140</v>
      </c>
      <c r="M40">
        <v>1038</v>
      </c>
    </row>
    <row r="41" spans="1:13" ht="12.75">
      <c r="A41">
        <v>39</v>
      </c>
      <c r="B41">
        <v>1039</v>
      </c>
      <c r="C41" t="s">
        <v>357</v>
      </c>
      <c r="D41" t="s">
        <v>358</v>
      </c>
      <c r="E41" s="162">
        <v>653322</v>
      </c>
      <c r="F41" s="173">
        <v>653322</v>
      </c>
      <c r="G41">
        <v>1039</v>
      </c>
      <c r="J41">
        <f t="shared" si="0"/>
        <v>6</v>
      </c>
      <c r="K41" s="174" t="s">
        <v>1183</v>
      </c>
      <c r="L41" t="str">
        <f t="shared" si="2"/>
        <v>00653322</v>
      </c>
      <c r="M41">
        <v>1039</v>
      </c>
    </row>
    <row r="42" spans="1:13" ht="12.75">
      <c r="A42">
        <v>40</v>
      </c>
      <c r="B42">
        <v>1040</v>
      </c>
      <c r="C42" t="s">
        <v>359</v>
      </c>
      <c r="D42" t="s">
        <v>360</v>
      </c>
      <c r="E42" s="162">
        <v>269042</v>
      </c>
      <c r="F42" s="173">
        <v>269042</v>
      </c>
      <c r="G42">
        <v>1040</v>
      </c>
      <c r="J42">
        <f t="shared" si="0"/>
        <v>6</v>
      </c>
      <c r="K42" s="174" t="s">
        <v>1183</v>
      </c>
      <c r="L42" t="str">
        <f t="shared" si="2"/>
        <v>00269042</v>
      </c>
      <c r="M42">
        <v>1040</v>
      </c>
    </row>
    <row r="43" spans="1:13" ht="12.75">
      <c r="A43">
        <v>41</v>
      </c>
      <c r="B43">
        <v>1041</v>
      </c>
      <c r="C43" t="s">
        <v>361</v>
      </c>
      <c r="D43" t="s">
        <v>362</v>
      </c>
      <c r="E43" s="162">
        <v>269051</v>
      </c>
      <c r="F43" s="173">
        <v>269051</v>
      </c>
      <c r="G43">
        <v>1041</v>
      </c>
      <c r="J43">
        <f t="shared" si="0"/>
        <v>6</v>
      </c>
      <c r="K43" s="174" t="s">
        <v>1183</v>
      </c>
      <c r="L43" t="str">
        <f t="shared" si="2"/>
        <v>00269051</v>
      </c>
      <c r="M43">
        <v>1041</v>
      </c>
    </row>
    <row r="44" spans="1:13" ht="12.75">
      <c r="A44">
        <v>42</v>
      </c>
      <c r="B44">
        <v>1042</v>
      </c>
      <c r="C44" t="s">
        <v>363</v>
      </c>
      <c r="D44" t="s">
        <v>364</v>
      </c>
      <c r="E44" s="162">
        <v>269069</v>
      </c>
      <c r="F44" s="173">
        <v>269069</v>
      </c>
      <c r="G44">
        <v>1042</v>
      </c>
      <c r="J44">
        <f t="shared" si="0"/>
        <v>6</v>
      </c>
      <c r="K44" s="174" t="s">
        <v>1183</v>
      </c>
      <c r="L44" t="str">
        <f t="shared" si="2"/>
        <v>00269069</v>
      </c>
      <c r="M44">
        <v>1042</v>
      </c>
    </row>
    <row r="45" spans="1:13" ht="12.75">
      <c r="A45">
        <v>43</v>
      </c>
      <c r="B45">
        <v>1043</v>
      </c>
      <c r="C45" t="s">
        <v>365</v>
      </c>
      <c r="D45" t="s">
        <v>366</v>
      </c>
      <c r="E45" s="162">
        <v>269077</v>
      </c>
      <c r="F45" s="173">
        <v>269077</v>
      </c>
      <c r="G45">
        <v>1043</v>
      </c>
      <c r="J45">
        <f t="shared" si="0"/>
        <v>6</v>
      </c>
      <c r="K45" s="174" t="s">
        <v>1183</v>
      </c>
      <c r="L45" t="str">
        <f t="shared" si="2"/>
        <v>00269077</v>
      </c>
      <c r="M45">
        <v>1043</v>
      </c>
    </row>
    <row r="46" spans="1:13" ht="12.75">
      <c r="A46">
        <v>44</v>
      </c>
      <c r="B46">
        <v>1044</v>
      </c>
      <c r="C46" t="s">
        <v>367</v>
      </c>
      <c r="D46" t="s">
        <v>368</v>
      </c>
      <c r="E46" s="162">
        <v>653349</v>
      </c>
      <c r="F46" s="173">
        <v>653349</v>
      </c>
      <c r="G46">
        <v>1044</v>
      </c>
      <c r="J46">
        <f t="shared" si="0"/>
        <v>6</v>
      </c>
      <c r="K46" s="174" t="s">
        <v>1183</v>
      </c>
      <c r="L46" t="str">
        <f t="shared" si="2"/>
        <v>00653349</v>
      </c>
      <c r="M46">
        <v>1044</v>
      </c>
    </row>
    <row r="47" spans="1:13" ht="12.75">
      <c r="A47">
        <v>45</v>
      </c>
      <c r="B47">
        <v>1045</v>
      </c>
      <c r="C47" t="s">
        <v>369</v>
      </c>
      <c r="D47" t="s">
        <v>370</v>
      </c>
      <c r="E47" s="162">
        <v>653403</v>
      </c>
      <c r="F47" s="173">
        <v>653403</v>
      </c>
      <c r="G47">
        <v>1045</v>
      </c>
      <c r="J47">
        <f t="shared" si="0"/>
        <v>6</v>
      </c>
      <c r="K47" s="174" t="s">
        <v>1183</v>
      </c>
      <c r="L47" t="str">
        <f t="shared" si="2"/>
        <v>00653403</v>
      </c>
      <c r="M47">
        <v>1045</v>
      </c>
    </row>
    <row r="48" spans="1:13" ht="12.75">
      <c r="A48">
        <v>46</v>
      </c>
      <c r="B48">
        <v>1046</v>
      </c>
      <c r="C48" t="s">
        <v>371</v>
      </c>
      <c r="D48" t="s">
        <v>372</v>
      </c>
      <c r="E48" s="162">
        <v>44444419</v>
      </c>
      <c r="F48" s="173">
        <v>44444419</v>
      </c>
      <c r="G48">
        <v>1046</v>
      </c>
      <c r="J48">
        <f t="shared" si="0"/>
        <v>8</v>
      </c>
      <c r="L48" t="str">
        <f t="shared" si="2"/>
        <v>44444419</v>
      </c>
      <c r="M48">
        <v>1046</v>
      </c>
    </row>
    <row r="49" spans="1:13" ht="12.75">
      <c r="A49">
        <v>47</v>
      </c>
      <c r="B49">
        <v>1047</v>
      </c>
      <c r="C49" t="s">
        <v>373</v>
      </c>
      <c r="D49" t="s">
        <v>374</v>
      </c>
      <c r="E49" s="162">
        <v>269131</v>
      </c>
      <c r="F49" s="173">
        <v>269131</v>
      </c>
      <c r="G49">
        <v>1047</v>
      </c>
      <c r="J49">
        <f t="shared" si="0"/>
        <v>6</v>
      </c>
      <c r="K49" s="174" t="s">
        <v>1183</v>
      </c>
      <c r="L49" t="str">
        <f t="shared" si="2"/>
        <v>00269131</v>
      </c>
      <c r="M49">
        <v>1047</v>
      </c>
    </row>
    <row r="50" spans="1:13" ht="12.75">
      <c r="A50">
        <v>48</v>
      </c>
      <c r="B50">
        <v>1048</v>
      </c>
      <c r="C50" t="s">
        <v>375</v>
      </c>
      <c r="D50" t="s">
        <v>376</v>
      </c>
      <c r="E50" s="162">
        <v>269140</v>
      </c>
      <c r="F50" s="173">
        <v>269140</v>
      </c>
      <c r="G50">
        <v>1048</v>
      </c>
      <c r="J50">
        <f t="shared" si="0"/>
        <v>6</v>
      </c>
      <c r="K50" s="174" t="s">
        <v>1183</v>
      </c>
      <c r="L50" t="str">
        <f t="shared" si="2"/>
        <v>00269140</v>
      </c>
      <c r="M50">
        <v>1048</v>
      </c>
    </row>
    <row r="51" spans="1:13" ht="12.75">
      <c r="A51">
        <v>49</v>
      </c>
      <c r="B51">
        <v>1049</v>
      </c>
      <c r="C51" t="s">
        <v>377</v>
      </c>
      <c r="D51" t="s">
        <v>378</v>
      </c>
      <c r="E51" s="162">
        <v>269158</v>
      </c>
      <c r="F51" s="173">
        <v>269158</v>
      </c>
      <c r="G51">
        <v>1049</v>
      </c>
      <c r="J51">
        <f t="shared" si="0"/>
        <v>6</v>
      </c>
      <c r="K51" s="174" t="s">
        <v>1183</v>
      </c>
      <c r="L51" t="str">
        <f t="shared" si="2"/>
        <v>00269158</v>
      </c>
      <c r="M51">
        <v>1049</v>
      </c>
    </row>
    <row r="52" spans="1:13" ht="12.75">
      <c r="A52">
        <v>50</v>
      </c>
      <c r="B52">
        <v>1050</v>
      </c>
      <c r="C52" t="s">
        <v>379</v>
      </c>
      <c r="D52" t="s">
        <v>380</v>
      </c>
      <c r="E52" s="162">
        <v>269166</v>
      </c>
      <c r="F52" s="173">
        <v>269166</v>
      </c>
      <c r="G52">
        <v>1050</v>
      </c>
      <c r="J52">
        <f t="shared" si="0"/>
        <v>6</v>
      </c>
      <c r="K52" s="174" t="s">
        <v>1183</v>
      </c>
      <c r="L52" t="str">
        <f t="shared" si="2"/>
        <v>00269166</v>
      </c>
      <c r="M52">
        <v>1050</v>
      </c>
    </row>
    <row r="53" spans="1:13" ht="12.75">
      <c r="A53">
        <v>51</v>
      </c>
      <c r="B53">
        <v>1051</v>
      </c>
      <c r="C53" t="s">
        <v>381</v>
      </c>
      <c r="D53" t="s">
        <v>382</v>
      </c>
      <c r="E53" s="162">
        <v>269174</v>
      </c>
      <c r="F53" s="173">
        <v>269174</v>
      </c>
      <c r="G53">
        <v>1051</v>
      </c>
      <c r="J53">
        <f t="shared" si="0"/>
        <v>6</v>
      </c>
      <c r="K53" s="174" t="s">
        <v>1183</v>
      </c>
      <c r="L53" t="str">
        <f t="shared" si="2"/>
        <v>00269174</v>
      </c>
      <c r="M53">
        <v>1051</v>
      </c>
    </row>
    <row r="54" spans="1:13" ht="12.75">
      <c r="A54">
        <v>52</v>
      </c>
      <c r="B54">
        <v>1052</v>
      </c>
      <c r="C54" t="s">
        <v>383</v>
      </c>
      <c r="D54" t="s">
        <v>384</v>
      </c>
      <c r="E54" s="162">
        <v>653357</v>
      </c>
      <c r="F54" s="173">
        <v>653357</v>
      </c>
      <c r="G54">
        <v>1052</v>
      </c>
      <c r="J54">
        <f t="shared" si="0"/>
        <v>6</v>
      </c>
      <c r="K54" s="174" t="s">
        <v>1183</v>
      </c>
      <c r="L54" t="str">
        <f t="shared" si="2"/>
        <v>00653357</v>
      </c>
      <c r="M54">
        <v>1052</v>
      </c>
    </row>
    <row r="55" spans="1:13" ht="12.75">
      <c r="A55">
        <v>53</v>
      </c>
      <c r="B55">
        <v>1053</v>
      </c>
      <c r="C55" t="s">
        <v>385</v>
      </c>
      <c r="D55" t="s">
        <v>386</v>
      </c>
      <c r="E55" s="162">
        <v>269191</v>
      </c>
      <c r="F55" s="173">
        <v>269191</v>
      </c>
      <c r="G55">
        <v>1053</v>
      </c>
      <c r="J55">
        <f t="shared" si="0"/>
        <v>6</v>
      </c>
      <c r="K55" s="174" t="s">
        <v>1183</v>
      </c>
      <c r="L55" t="str">
        <f t="shared" si="2"/>
        <v>00269191</v>
      </c>
      <c r="M55">
        <v>1053</v>
      </c>
    </row>
    <row r="56" spans="1:13" ht="12.75">
      <c r="A56">
        <v>54</v>
      </c>
      <c r="B56">
        <v>1054</v>
      </c>
      <c r="C56" t="s">
        <v>387</v>
      </c>
      <c r="D56" t="s">
        <v>388</v>
      </c>
      <c r="E56" s="162">
        <v>269212</v>
      </c>
      <c r="F56" s="173">
        <v>269212</v>
      </c>
      <c r="G56">
        <v>1054</v>
      </c>
      <c r="J56">
        <f t="shared" si="0"/>
        <v>6</v>
      </c>
      <c r="K56" s="174" t="s">
        <v>1183</v>
      </c>
      <c r="L56" t="str">
        <f t="shared" si="2"/>
        <v>00269212</v>
      </c>
      <c r="M56">
        <v>1054</v>
      </c>
    </row>
    <row r="57" spans="1:13" ht="12.75">
      <c r="A57">
        <v>55</v>
      </c>
      <c r="B57">
        <v>1055</v>
      </c>
      <c r="C57" t="s">
        <v>389</v>
      </c>
      <c r="D57" t="s">
        <v>390</v>
      </c>
      <c r="E57" s="162">
        <v>269239</v>
      </c>
      <c r="F57" s="173">
        <v>269239</v>
      </c>
      <c r="G57">
        <v>1055</v>
      </c>
      <c r="J57">
        <f t="shared" si="0"/>
        <v>6</v>
      </c>
      <c r="K57" s="174" t="s">
        <v>1183</v>
      </c>
      <c r="L57" t="str">
        <f t="shared" si="2"/>
        <v>00269239</v>
      </c>
      <c r="M57">
        <v>1055</v>
      </c>
    </row>
    <row r="58" spans="1:13" ht="12.75">
      <c r="A58">
        <v>56</v>
      </c>
      <c r="B58">
        <v>1056</v>
      </c>
      <c r="C58" t="s">
        <v>391</v>
      </c>
      <c r="D58" t="s">
        <v>392</v>
      </c>
      <c r="E58" s="162">
        <v>269247</v>
      </c>
      <c r="F58" s="173">
        <v>269247</v>
      </c>
      <c r="G58">
        <v>1056</v>
      </c>
      <c r="J58">
        <f t="shared" si="0"/>
        <v>6</v>
      </c>
      <c r="K58" s="174" t="s">
        <v>1183</v>
      </c>
      <c r="L58" t="str">
        <f t="shared" si="2"/>
        <v>00269247</v>
      </c>
      <c r="M58">
        <v>1056</v>
      </c>
    </row>
    <row r="59" spans="1:13" ht="12.75">
      <c r="A59">
        <v>57</v>
      </c>
      <c r="B59">
        <v>1057</v>
      </c>
      <c r="C59" t="s">
        <v>393</v>
      </c>
      <c r="D59" t="s">
        <v>394</v>
      </c>
      <c r="E59" s="162">
        <v>653471</v>
      </c>
      <c r="F59" s="173">
        <v>653471</v>
      </c>
      <c r="G59">
        <v>1057</v>
      </c>
      <c r="J59">
        <f t="shared" si="0"/>
        <v>6</v>
      </c>
      <c r="K59" s="174" t="s">
        <v>1183</v>
      </c>
      <c r="L59" t="str">
        <f t="shared" si="2"/>
        <v>00653471</v>
      </c>
      <c r="M59">
        <v>1057</v>
      </c>
    </row>
    <row r="60" spans="1:13" ht="12.75">
      <c r="A60">
        <v>58</v>
      </c>
      <c r="B60">
        <v>1058</v>
      </c>
      <c r="C60" t="s">
        <v>395</v>
      </c>
      <c r="D60" t="s">
        <v>396</v>
      </c>
      <c r="E60" s="162">
        <v>269255</v>
      </c>
      <c r="F60" s="173">
        <v>269255</v>
      </c>
      <c r="G60">
        <v>1058</v>
      </c>
      <c r="J60">
        <f t="shared" si="0"/>
        <v>6</v>
      </c>
      <c r="K60" s="174" t="s">
        <v>1183</v>
      </c>
      <c r="L60" t="str">
        <f t="shared" si="2"/>
        <v>00269255</v>
      </c>
      <c r="M60">
        <v>1058</v>
      </c>
    </row>
    <row r="61" spans="1:13" ht="12.75">
      <c r="A61">
        <v>59</v>
      </c>
      <c r="B61">
        <v>1059</v>
      </c>
      <c r="C61" t="s">
        <v>397</v>
      </c>
      <c r="D61" t="s">
        <v>398</v>
      </c>
      <c r="E61" s="162">
        <v>269263</v>
      </c>
      <c r="F61" s="173">
        <v>269263</v>
      </c>
      <c r="G61">
        <v>1059</v>
      </c>
      <c r="J61">
        <f t="shared" si="0"/>
        <v>6</v>
      </c>
      <c r="K61" s="174" t="s">
        <v>1183</v>
      </c>
      <c r="L61" t="str">
        <f t="shared" si="2"/>
        <v>00269263</v>
      </c>
      <c r="M61">
        <v>1059</v>
      </c>
    </row>
    <row r="62" spans="1:13" ht="12.75">
      <c r="A62">
        <v>60</v>
      </c>
      <c r="B62">
        <v>1060</v>
      </c>
      <c r="C62" t="s">
        <v>399</v>
      </c>
      <c r="D62" t="s">
        <v>400</v>
      </c>
      <c r="E62" s="162">
        <v>653381</v>
      </c>
      <c r="F62" s="173">
        <v>653381</v>
      </c>
      <c r="G62">
        <v>1060</v>
      </c>
      <c r="J62">
        <f t="shared" si="0"/>
        <v>6</v>
      </c>
      <c r="K62" s="174" t="s">
        <v>1183</v>
      </c>
      <c r="L62" t="str">
        <f t="shared" si="2"/>
        <v>00653381</v>
      </c>
      <c r="M62">
        <v>1060</v>
      </c>
    </row>
    <row r="63" spans="1:13" ht="12.75">
      <c r="A63">
        <v>61</v>
      </c>
      <c r="B63">
        <v>1061</v>
      </c>
      <c r="C63" t="s">
        <v>401</v>
      </c>
      <c r="D63" t="s">
        <v>402</v>
      </c>
      <c r="E63" s="162">
        <v>653390</v>
      </c>
      <c r="F63" s="173">
        <v>653390</v>
      </c>
      <c r="G63">
        <v>1061</v>
      </c>
      <c r="J63">
        <f t="shared" si="0"/>
        <v>6</v>
      </c>
      <c r="K63" s="174" t="s">
        <v>1183</v>
      </c>
      <c r="L63" t="str">
        <f t="shared" si="2"/>
        <v>00653390</v>
      </c>
      <c r="M63">
        <v>1061</v>
      </c>
    </row>
    <row r="64" spans="1:13" ht="12.75">
      <c r="A64">
        <v>62</v>
      </c>
      <c r="B64">
        <v>1062</v>
      </c>
      <c r="C64" t="s">
        <v>403</v>
      </c>
      <c r="D64" t="s">
        <v>404</v>
      </c>
      <c r="E64" s="162">
        <v>269301</v>
      </c>
      <c r="F64" s="173">
        <v>269301</v>
      </c>
      <c r="G64">
        <v>1062</v>
      </c>
      <c r="J64">
        <f t="shared" si="0"/>
        <v>6</v>
      </c>
      <c r="K64" s="174" t="s">
        <v>1183</v>
      </c>
      <c r="L64" t="str">
        <f t="shared" si="2"/>
        <v>00269301</v>
      </c>
      <c r="M64">
        <v>1062</v>
      </c>
    </row>
    <row r="65" spans="1:13" ht="12.75">
      <c r="A65">
        <v>63</v>
      </c>
      <c r="B65">
        <v>1063</v>
      </c>
      <c r="C65" t="s">
        <v>405</v>
      </c>
      <c r="D65" t="s">
        <v>406</v>
      </c>
      <c r="E65" s="162">
        <v>269310</v>
      </c>
      <c r="F65" s="173">
        <v>269310</v>
      </c>
      <c r="G65">
        <v>1063</v>
      </c>
      <c r="J65">
        <f t="shared" si="0"/>
        <v>6</v>
      </c>
      <c r="K65" s="174" t="s">
        <v>1183</v>
      </c>
      <c r="L65" t="str">
        <f t="shared" si="2"/>
        <v>00269310</v>
      </c>
      <c r="M65">
        <v>1063</v>
      </c>
    </row>
    <row r="66" spans="1:13" ht="12.75">
      <c r="A66">
        <v>64</v>
      </c>
      <c r="B66">
        <v>1064</v>
      </c>
      <c r="C66" t="s">
        <v>407</v>
      </c>
      <c r="D66" t="s">
        <v>408</v>
      </c>
      <c r="E66" s="162">
        <v>269344</v>
      </c>
      <c r="F66" s="173">
        <v>269344</v>
      </c>
      <c r="G66">
        <v>1064</v>
      </c>
      <c r="J66">
        <f t="shared" si="0"/>
        <v>6</v>
      </c>
      <c r="K66" s="174" t="s">
        <v>1183</v>
      </c>
      <c r="L66" t="str">
        <f t="shared" si="2"/>
        <v>00269344</v>
      </c>
      <c r="M66">
        <v>1064</v>
      </c>
    </row>
    <row r="67" spans="1:13" ht="12.75">
      <c r="A67">
        <v>65</v>
      </c>
      <c r="B67">
        <v>1065</v>
      </c>
      <c r="C67" t="s">
        <v>409</v>
      </c>
      <c r="D67" t="s">
        <v>410</v>
      </c>
      <c r="E67" s="162">
        <v>269352</v>
      </c>
      <c r="F67" s="173">
        <v>269352</v>
      </c>
      <c r="G67">
        <v>1065</v>
      </c>
      <c r="J67">
        <f aca="true" t="shared" si="3" ref="J67:J130">LEN(F67)</f>
        <v>6</v>
      </c>
      <c r="K67" s="174" t="s">
        <v>1183</v>
      </c>
      <c r="L67" t="str">
        <f aca="true" t="shared" si="4" ref="L67:L98">CONCATENATE(K67,F67)</f>
        <v>00269352</v>
      </c>
      <c r="M67">
        <v>1065</v>
      </c>
    </row>
    <row r="68" spans="1:13" ht="12.75">
      <c r="A68">
        <v>66</v>
      </c>
      <c r="B68">
        <v>1066</v>
      </c>
      <c r="C68" t="s">
        <v>411</v>
      </c>
      <c r="D68" t="s">
        <v>412</v>
      </c>
      <c r="E68" s="162">
        <v>269379</v>
      </c>
      <c r="F68" s="173">
        <v>269379</v>
      </c>
      <c r="G68">
        <v>1066</v>
      </c>
      <c r="J68">
        <f t="shared" si="3"/>
        <v>6</v>
      </c>
      <c r="K68" s="174" t="s">
        <v>1183</v>
      </c>
      <c r="L68" t="str">
        <f t="shared" si="4"/>
        <v>00269379</v>
      </c>
      <c r="M68">
        <v>1066</v>
      </c>
    </row>
    <row r="69" spans="1:13" ht="12.75">
      <c r="A69">
        <v>67</v>
      </c>
      <c r="B69">
        <v>1067</v>
      </c>
      <c r="C69" t="s">
        <v>413</v>
      </c>
      <c r="D69" t="s">
        <v>414</v>
      </c>
      <c r="E69" s="162">
        <v>269387</v>
      </c>
      <c r="F69" s="173">
        <v>269387</v>
      </c>
      <c r="G69">
        <v>1067</v>
      </c>
      <c r="J69">
        <f t="shared" si="3"/>
        <v>6</v>
      </c>
      <c r="K69" s="174" t="s">
        <v>1183</v>
      </c>
      <c r="L69" t="str">
        <f t="shared" si="4"/>
        <v>00269387</v>
      </c>
      <c r="M69">
        <v>1067</v>
      </c>
    </row>
    <row r="70" spans="1:13" ht="12.75">
      <c r="A70">
        <v>68</v>
      </c>
      <c r="B70">
        <v>1068</v>
      </c>
      <c r="C70" t="s">
        <v>415</v>
      </c>
      <c r="D70" t="s">
        <v>416</v>
      </c>
      <c r="E70" s="162">
        <v>48146994</v>
      </c>
      <c r="F70" s="173">
        <v>48146994</v>
      </c>
      <c r="G70">
        <v>1068</v>
      </c>
      <c r="J70">
        <f t="shared" si="3"/>
        <v>8</v>
      </c>
      <c r="L70" t="str">
        <f t="shared" si="4"/>
        <v>48146994</v>
      </c>
      <c r="M70">
        <v>1068</v>
      </c>
    </row>
    <row r="71" spans="1:13" ht="12.75">
      <c r="A71">
        <v>69</v>
      </c>
      <c r="B71">
        <v>1069</v>
      </c>
      <c r="C71" t="s">
        <v>417</v>
      </c>
      <c r="D71" t="s">
        <v>418</v>
      </c>
      <c r="E71" s="162">
        <v>45978794</v>
      </c>
      <c r="F71" s="173">
        <v>45978794</v>
      </c>
      <c r="G71">
        <v>1069</v>
      </c>
      <c r="J71">
        <f t="shared" si="3"/>
        <v>8</v>
      </c>
      <c r="L71" t="str">
        <f t="shared" si="4"/>
        <v>45978794</v>
      </c>
      <c r="M71">
        <v>1069</v>
      </c>
    </row>
    <row r="72" spans="1:13" ht="12.75">
      <c r="A72">
        <v>70</v>
      </c>
      <c r="B72">
        <v>1070</v>
      </c>
      <c r="C72" t="s">
        <v>419</v>
      </c>
      <c r="D72" t="s">
        <v>420</v>
      </c>
      <c r="E72" s="162">
        <v>653365</v>
      </c>
      <c r="F72" s="173">
        <v>653365</v>
      </c>
      <c r="G72">
        <v>1070</v>
      </c>
      <c r="J72">
        <f t="shared" si="3"/>
        <v>6</v>
      </c>
      <c r="K72" s="174" t="s">
        <v>1183</v>
      </c>
      <c r="L72" t="str">
        <f t="shared" si="4"/>
        <v>00653365</v>
      </c>
      <c r="M72">
        <v>1070</v>
      </c>
    </row>
    <row r="73" spans="1:13" ht="12.75">
      <c r="A73">
        <v>71</v>
      </c>
      <c r="B73">
        <v>1071</v>
      </c>
      <c r="C73" t="s">
        <v>421</v>
      </c>
      <c r="D73" t="s">
        <v>422</v>
      </c>
      <c r="E73" s="162">
        <v>45978786</v>
      </c>
      <c r="F73" s="173">
        <v>45978786</v>
      </c>
      <c r="G73">
        <v>1071</v>
      </c>
      <c r="J73">
        <f t="shared" si="3"/>
        <v>8</v>
      </c>
      <c r="L73" t="str">
        <f t="shared" si="4"/>
        <v>45978786</v>
      </c>
      <c r="M73">
        <v>1071</v>
      </c>
    </row>
    <row r="74" spans="1:13" ht="12.75">
      <c r="A74">
        <v>72</v>
      </c>
      <c r="B74">
        <v>1072</v>
      </c>
      <c r="C74" t="s">
        <v>423</v>
      </c>
      <c r="D74" t="s">
        <v>424</v>
      </c>
      <c r="E74" s="162">
        <v>45978671</v>
      </c>
      <c r="F74" s="173">
        <v>45978671</v>
      </c>
      <c r="G74">
        <v>1072</v>
      </c>
      <c r="J74">
        <f t="shared" si="3"/>
        <v>8</v>
      </c>
      <c r="L74" t="str">
        <f t="shared" si="4"/>
        <v>45978671</v>
      </c>
      <c r="M74">
        <v>1072</v>
      </c>
    </row>
    <row r="75" spans="1:13" ht="12.75">
      <c r="A75">
        <v>73</v>
      </c>
      <c r="B75">
        <v>1073</v>
      </c>
      <c r="C75" t="s">
        <v>425</v>
      </c>
      <c r="D75" t="s">
        <v>426</v>
      </c>
      <c r="E75" s="162">
        <v>269433</v>
      </c>
      <c r="F75" s="173">
        <v>269433</v>
      </c>
      <c r="G75">
        <v>1073</v>
      </c>
      <c r="J75">
        <f t="shared" si="3"/>
        <v>6</v>
      </c>
      <c r="K75" s="174" t="s">
        <v>1183</v>
      </c>
      <c r="L75" t="str">
        <f t="shared" si="4"/>
        <v>00269433</v>
      </c>
      <c r="M75">
        <v>1073</v>
      </c>
    </row>
    <row r="76" spans="1:13" ht="12.75">
      <c r="A76">
        <v>74</v>
      </c>
      <c r="B76">
        <v>1074</v>
      </c>
      <c r="C76" t="s">
        <v>427</v>
      </c>
      <c r="D76" t="s">
        <v>428</v>
      </c>
      <c r="E76" s="162">
        <v>653373</v>
      </c>
      <c r="F76" s="173">
        <v>653373</v>
      </c>
      <c r="G76">
        <v>1074</v>
      </c>
      <c r="J76">
        <f t="shared" si="3"/>
        <v>6</v>
      </c>
      <c r="K76" s="174" t="s">
        <v>1183</v>
      </c>
      <c r="L76" t="str">
        <f t="shared" si="4"/>
        <v>00653373</v>
      </c>
      <c r="M76">
        <v>1074</v>
      </c>
    </row>
    <row r="77" spans="1:13" ht="12.75">
      <c r="A77">
        <v>75</v>
      </c>
      <c r="B77">
        <v>1075</v>
      </c>
      <c r="C77" t="s">
        <v>429</v>
      </c>
      <c r="D77" t="s">
        <v>430</v>
      </c>
      <c r="E77" s="162">
        <v>269492</v>
      </c>
      <c r="F77" s="173">
        <v>269492</v>
      </c>
      <c r="G77">
        <v>1075</v>
      </c>
      <c r="J77">
        <f t="shared" si="3"/>
        <v>6</v>
      </c>
      <c r="K77" s="174" t="s">
        <v>1183</v>
      </c>
      <c r="L77" t="str">
        <f t="shared" si="4"/>
        <v>00269492</v>
      </c>
      <c r="M77">
        <v>1075</v>
      </c>
    </row>
    <row r="78" spans="1:13" ht="12.75">
      <c r="A78">
        <v>76</v>
      </c>
      <c r="B78">
        <v>1076</v>
      </c>
      <c r="C78" t="s">
        <v>431</v>
      </c>
      <c r="D78" t="s">
        <v>432</v>
      </c>
      <c r="E78" s="162">
        <v>269484</v>
      </c>
      <c r="F78" s="173">
        <v>269484</v>
      </c>
      <c r="G78">
        <v>1076</v>
      </c>
      <c r="J78">
        <f t="shared" si="3"/>
        <v>6</v>
      </c>
      <c r="K78" s="174" t="s">
        <v>1183</v>
      </c>
      <c r="L78" t="str">
        <f t="shared" si="4"/>
        <v>00269484</v>
      </c>
      <c r="M78">
        <v>1076</v>
      </c>
    </row>
    <row r="79" spans="1:13" ht="12.75">
      <c r="A79">
        <v>77</v>
      </c>
      <c r="B79">
        <v>1077</v>
      </c>
      <c r="C79" t="s">
        <v>433</v>
      </c>
      <c r="D79" t="s">
        <v>434</v>
      </c>
      <c r="E79" s="162">
        <v>269514</v>
      </c>
      <c r="F79" s="173">
        <v>269514</v>
      </c>
      <c r="G79">
        <v>1077</v>
      </c>
      <c r="J79">
        <f t="shared" si="3"/>
        <v>6</v>
      </c>
      <c r="K79" s="174" t="s">
        <v>1183</v>
      </c>
      <c r="L79" t="str">
        <f t="shared" si="4"/>
        <v>00269514</v>
      </c>
      <c r="M79">
        <v>1077</v>
      </c>
    </row>
    <row r="80" spans="1:13" ht="12.75">
      <c r="A80">
        <v>78</v>
      </c>
      <c r="B80">
        <v>1078</v>
      </c>
      <c r="C80" t="s">
        <v>435</v>
      </c>
      <c r="D80" t="s">
        <v>436</v>
      </c>
      <c r="E80" s="162">
        <v>6533411</v>
      </c>
      <c r="F80" s="173">
        <v>6533411</v>
      </c>
      <c r="G80">
        <v>1078</v>
      </c>
      <c r="J80">
        <f t="shared" si="3"/>
        <v>7</v>
      </c>
      <c r="K80" s="174" t="s">
        <v>1184</v>
      </c>
      <c r="L80" t="str">
        <f t="shared" si="4"/>
        <v>06533411</v>
      </c>
      <c r="M80">
        <v>1078</v>
      </c>
    </row>
    <row r="81" spans="1:13" ht="12.75">
      <c r="A81">
        <v>79</v>
      </c>
      <c r="B81">
        <v>1079</v>
      </c>
      <c r="C81" t="s">
        <v>437</v>
      </c>
      <c r="D81" t="s">
        <v>438</v>
      </c>
      <c r="E81" s="162">
        <v>269549</v>
      </c>
      <c r="F81" s="173">
        <v>269549</v>
      </c>
      <c r="G81">
        <v>1079</v>
      </c>
      <c r="J81">
        <f t="shared" si="3"/>
        <v>6</v>
      </c>
      <c r="K81" s="174" t="s">
        <v>1183</v>
      </c>
      <c r="L81" t="str">
        <f t="shared" si="4"/>
        <v>00269549</v>
      </c>
      <c r="M81">
        <v>1079</v>
      </c>
    </row>
    <row r="82" spans="1:13" ht="12.75">
      <c r="A82">
        <v>80</v>
      </c>
      <c r="B82">
        <v>1080</v>
      </c>
      <c r="C82" t="s">
        <v>439</v>
      </c>
      <c r="D82" t="s">
        <v>440</v>
      </c>
      <c r="E82" s="162">
        <v>269557</v>
      </c>
      <c r="F82" s="173">
        <v>269557</v>
      </c>
      <c r="G82">
        <v>1080</v>
      </c>
      <c r="J82">
        <f t="shared" si="3"/>
        <v>6</v>
      </c>
      <c r="K82" s="174" t="s">
        <v>1183</v>
      </c>
      <c r="L82" t="str">
        <f t="shared" si="4"/>
        <v>00269557</v>
      </c>
      <c r="M82">
        <v>1080</v>
      </c>
    </row>
    <row r="83" spans="1:13" ht="12.75">
      <c r="A83">
        <v>81</v>
      </c>
      <c r="B83">
        <v>1081</v>
      </c>
      <c r="C83" t="s">
        <v>441</v>
      </c>
      <c r="D83" t="s">
        <v>442</v>
      </c>
      <c r="E83" s="162">
        <v>269565</v>
      </c>
      <c r="F83" s="173">
        <v>269565</v>
      </c>
      <c r="G83">
        <v>1081</v>
      </c>
      <c r="J83">
        <f t="shared" si="3"/>
        <v>6</v>
      </c>
      <c r="K83" s="174" t="s">
        <v>1183</v>
      </c>
      <c r="L83" t="str">
        <f t="shared" si="4"/>
        <v>00269565</v>
      </c>
      <c r="M83">
        <v>1081</v>
      </c>
    </row>
    <row r="84" spans="1:13" ht="12.75">
      <c r="A84">
        <v>82</v>
      </c>
      <c r="B84">
        <v>1082</v>
      </c>
      <c r="C84" t="s">
        <v>443</v>
      </c>
      <c r="D84" t="s">
        <v>444</v>
      </c>
      <c r="E84" s="162">
        <v>269581</v>
      </c>
      <c r="F84" s="173">
        <v>269581</v>
      </c>
      <c r="G84">
        <v>1082</v>
      </c>
      <c r="J84">
        <f t="shared" si="3"/>
        <v>6</v>
      </c>
      <c r="K84" s="174" t="s">
        <v>1183</v>
      </c>
      <c r="L84" t="str">
        <f t="shared" si="4"/>
        <v>00269581</v>
      </c>
      <c r="M84">
        <v>1082</v>
      </c>
    </row>
    <row r="85" spans="1:13" ht="12.75">
      <c r="A85">
        <v>83</v>
      </c>
      <c r="B85">
        <v>1083</v>
      </c>
      <c r="C85" t="s">
        <v>445</v>
      </c>
      <c r="D85" t="s">
        <v>446</v>
      </c>
      <c r="E85" s="162">
        <v>269590</v>
      </c>
      <c r="F85" s="173">
        <v>269590</v>
      </c>
      <c r="G85">
        <v>1083</v>
      </c>
      <c r="J85">
        <f t="shared" si="3"/>
        <v>6</v>
      </c>
      <c r="K85" s="174" t="s">
        <v>1183</v>
      </c>
      <c r="L85" t="str">
        <f t="shared" si="4"/>
        <v>00269590</v>
      </c>
      <c r="M85">
        <v>1083</v>
      </c>
    </row>
    <row r="86" spans="1:13" ht="12.75">
      <c r="A86">
        <v>84</v>
      </c>
      <c r="B86">
        <v>1084</v>
      </c>
      <c r="C86" t="s">
        <v>447</v>
      </c>
      <c r="D86" t="s">
        <v>448</v>
      </c>
      <c r="E86" s="162">
        <v>653420</v>
      </c>
      <c r="F86" s="173">
        <v>653420</v>
      </c>
      <c r="G86">
        <v>1084</v>
      </c>
      <c r="J86">
        <f t="shared" si="3"/>
        <v>6</v>
      </c>
      <c r="K86" s="174" t="s">
        <v>1183</v>
      </c>
      <c r="L86" t="str">
        <f t="shared" si="4"/>
        <v>00653420</v>
      </c>
      <c r="M86">
        <v>1084</v>
      </c>
    </row>
    <row r="87" spans="1:13" ht="12.75">
      <c r="A87">
        <v>85</v>
      </c>
      <c r="B87">
        <v>1085</v>
      </c>
      <c r="C87" t="s">
        <v>449</v>
      </c>
      <c r="D87" t="s">
        <v>450</v>
      </c>
      <c r="E87" s="162">
        <v>269611</v>
      </c>
      <c r="F87" s="173">
        <v>269611</v>
      </c>
      <c r="G87">
        <v>1085</v>
      </c>
      <c r="J87">
        <f t="shared" si="3"/>
        <v>6</v>
      </c>
      <c r="K87" s="174" t="s">
        <v>1183</v>
      </c>
      <c r="L87" t="str">
        <f t="shared" si="4"/>
        <v>00269611</v>
      </c>
      <c r="M87">
        <v>1085</v>
      </c>
    </row>
    <row r="88" spans="1:13" ht="12.75">
      <c r="A88">
        <v>86</v>
      </c>
      <c r="B88">
        <v>1086</v>
      </c>
      <c r="C88" t="s">
        <v>451</v>
      </c>
      <c r="D88" t="s">
        <v>452</v>
      </c>
      <c r="E88" s="162">
        <v>269638</v>
      </c>
      <c r="F88" s="173">
        <v>269638</v>
      </c>
      <c r="G88">
        <v>1086</v>
      </c>
      <c r="J88">
        <f t="shared" si="3"/>
        <v>6</v>
      </c>
      <c r="K88" s="174" t="s">
        <v>1183</v>
      </c>
      <c r="L88" t="str">
        <f t="shared" si="4"/>
        <v>00269638</v>
      </c>
      <c r="M88">
        <v>1086</v>
      </c>
    </row>
    <row r="89" spans="1:13" ht="12.75">
      <c r="A89">
        <v>87</v>
      </c>
      <c r="B89">
        <v>1087</v>
      </c>
      <c r="C89" t="s">
        <v>453</v>
      </c>
      <c r="D89" t="s">
        <v>454</v>
      </c>
      <c r="E89" s="162">
        <v>269646</v>
      </c>
      <c r="F89" s="173">
        <v>269646</v>
      </c>
      <c r="G89">
        <v>1087</v>
      </c>
      <c r="J89">
        <f t="shared" si="3"/>
        <v>6</v>
      </c>
      <c r="K89" s="174" t="s">
        <v>1183</v>
      </c>
      <c r="L89" t="str">
        <f t="shared" si="4"/>
        <v>00269646</v>
      </c>
      <c r="M89">
        <v>1087</v>
      </c>
    </row>
    <row r="90" spans="1:13" ht="12.75">
      <c r="A90">
        <v>88</v>
      </c>
      <c r="B90">
        <v>1088</v>
      </c>
      <c r="C90" t="s">
        <v>455</v>
      </c>
      <c r="D90" t="s">
        <v>456</v>
      </c>
      <c r="E90" s="162">
        <v>653462</v>
      </c>
      <c r="F90" s="173">
        <v>653462</v>
      </c>
      <c r="G90">
        <v>1088</v>
      </c>
      <c r="J90">
        <f t="shared" si="3"/>
        <v>6</v>
      </c>
      <c r="K90" s="174" t="s">
        <v>1183</v>
      </c>
      <c r="L90" t="str">
        <f t="shared" si="4"/>
        <v>00653462</v>
      </c>
      <c r="M90">
        <v>1088</v>
      </c>
    </row>
    <row r="91" spans="1:13" ht="12.75">
      <c r="A91">
        <v>89</v>
      </c>
      <c r="B91">
        <v>1089</v>
      </c>
      <c r="C91" t="s">
        <v>457</v>
      </c>
      <c r="D91" t="s">
        <v>458</v>
      </c>
      <c r="E91" s="162">
        <v>269671</v>
      </c>
      <c r="F91" s="173">
        <v>269671</v>
      </c>
      <c r="G91">
        <v>1089</v>
      </c>
      <c r="J91">
        <f t="shared" si="3"/>
        <v>6</v>
      </c>
      <c r="K91" s="174" t="s">
        <v>1183</v>
      </c>
      <c r="L91" t="str">
        <f t="shared" si="4"/>
        <v>00269671</v>
      </c>
      <c r="M91">
        <v>1089</v>
      </c>
    </row>
    <row r="92" spans="1:13" ht="12.75">
      <c r="A92">
        <v>90</v>
      </c>
      <c r="B92">
        <v>1090</v>
      </c>
      <c r="C92" t="s">
        <v>459</v>
      </c>
      <c r="D92" t="s">
        <v>460</v>
      </c>
      <c r="E92" s="162">
        <v>269689</v>
      </c>
      <c r="F92" s="173">
        <v>269689</v>
      </c>
      <c r="G92">
        <v>1090</v>
      </c>
      <c r="J92">
        <f t="shared" si="3"/>
        <v>6</v>
      </c>
      <c r="K92" s="174" t="s">
        <v>1183</v>
      </c>
      <c r="L92" t="str">
        <f t="shared" si="4"/>
        <v>00269689</v>
      </c>
      <c r="M92">
        <v>1090</v>
      </c>
    </row>
    <row r="93" spans="1:13" ht="12.75">
      <c r="A93">
        <v>91</v>
      </c>
      <c r="B93">
        <v>1091</v>
      </c>
      <c r="C93" t="s">
        <v>461</v>
      </c>
      <c r="D93" t="s">
        <v>462</v>
      </c>
      <c r="E93" s="162">
        <v>269697</v>
      </c>
      <c r="F93" s="173">
        <v>269697</v>
      </c>
      <c r="G93">
        <v>1091</v>
      </c>
      <c r="J93">
        <f t="shared" si="3"/>
        <v>6</v>
      </c>
      <c r="K93" s="174" t="s">
        <v>1183</v>
      </c>
      <c r="L93" t="str">
        <f t="shared" si="4"/>
        <v>00269697</v>
      </c>
      <c r="M93">
        <v>1091</v>
      </c>
    </row>
    <row r="94" spans="1:13" ht="12.75">
      <c r="A94">
        <v>92</v>
      </c>
      <c r="B94">
        <v>1092</v>
      </c>
      <c r="C94" t="s">
        <v>463</v>
      </c>
      <c r="D94" t="s">
        <v>464</v>
      </c>
      <c r="E94" s="162">
        <v>269719</v>
      </c>
      <c r="F94" s="173">
        <v>269719</v>
      </c>
      <c r="G94">
        <v>1092</v>
      </c>
      <c r="J94">
        <f t="shared" si="3"/>
        <v>6</v>
      </c>
      <c r="K94" s="174" t="s">
        <v>1183</v>
      </c>
      <c r="L94" t="str">
        <f t="shared" si="4"/>
        <v>00269719</v>
      </c>
      <c r="M94">
        <v>1092</v>
      </c>
    </row>
    <row r="95" spans="1:13" ht="12.75">
      <c r="A95">
        <v>93</v>
      </c>
      <c r="B95">
        <v>1093</v>
      </c>
      <c r="C95" t="s">
        <v>465</v>
      </c>
      <c r="D95" t="s">
        <v>466</v>
      </c>
      <c r="E95" s="162">
        <v>269727</v>
      </c>
      <c r="F95" s="173">
        <v>269727</v>
      </c>
      <c r="G95">
        <v>1093</v>
      </c>
      <c r="J95">
        <f t="shared" si="3"/>
        <v>6</v>
      </c>
      <c r="K95" s="174" t="s">
        <v>1183</v>
      </c>
      <c r="L95" t="str">
        <f t="shared" si="4"/>
        <v>00269727</v>
      </c>
      <c r="M95">
        <v>1093</v>
      </c>
    </row>
    <row r="96" spans="1:13" ht="12.75">
      <c r="A96">
        <v>94</v>
      </c>
      <c r="B96">
        <v>1094</v>
      </c>
      <c r="C96" t="s">
        <v>467</v>
      </c>
      <c r="D96" t="s">
        <v>468</v>
      </c>
      <c r="E96" s="162">
        <v>528986</v>
      </c>
      <c r="F96" s="173">
        <v>528986</v>
      </c>
      <c r="G96">
        <v>1094</v>
      </c>
      <c r="J96">
        <f t="shared" si="3"/>
        <v>6</v>
      </c>
      <c r="K96" s="174" t="s">
        <v>1183</v>
      </c>
      <c r="L96" t="str">
        <f t="shared" si="4"/>
        <v>00528986</v>
      </c>
      <c r="M96">
        <v>1094</v>
      </c>
    </row>
    <row r="97" spans="1:13" ht="12.75">
      <c r="A97">
        <v>95</v>
      </c>
      <c r="B97">
        <v>1095</v>
      </c>
      <c r="C97" t="s">
        <v>469</v>
      </c>
      <c r="D97" t="s">
        <v>470</v>
      </c>
      <c r="E97" s="162">
        <v>269751</v>
      </c>
      <c r="F97" s="173">
        <v>269751</v>
      </c>
      <c r="G97">
        <v>1095</v>
      </c>
      <c r="J97">
        <f t="shared" si="3"/>
        <v>6</v>
      </c>
      <c r="K97" s="174" t="s">
        <v>1183</v>
      </c>
      <c r="L97" t="str">
        <f t="shared" si="4"/>
        <v>00269751</v>
      </c>
      <c r="M97">
        <v>1095</v>
      </c>
    </row>
    <row r="98" spans="1:13" ht="12.75">
      <c r="A98">
        <v>96</v>
      </c>
      <c r="B98">
        <v>1096</v>
      </c>
      <c r="C98" t="s">
        <v>471</v>
      </c>
      <c r="D98" t="s">
        <v>472</v>
      </c>
      <c r="E98" s="162">
        <v>578827</v>
      </c>
      <c r="F98" s="173">
        <v>578827</v>
      </c>
      <c r="G98">
        <v>1096</v>
      </c>
      <c r="J98">
        <f t="shared" si="3"/>
        <v>6</v>
      </c>
      <c r="K98" s="174" t="s">
        <v>1183</v>
      </c>
      <c r="L98" t="str">
        <f t="shared" si="4"/>
        <v>00578827</v>
      </c>
      <c r="M98">
        <v>1096</v>
      </c>
    </row>
    <row r="99" spans="1:13" ht="12.75">
      <c r="A99">
        <v>97</v>
      </c>
      <c r="B99">
        <v>1097</v>
      </c>
      <c r="C99" t="s">
        <v>473</v>
      </c>
      <c r="D99" t="s">
        <v>474</v>
      </c>
      <c r="E99" s="162">
        <v>269760</v>
      </c>
      <c r="F99" s="173">
        <v>269760</v>
      </c>
      <c r="G99">
        <v>1097</v>
      </c>
      <c r="J99">
        <f t="shared" si="3"/>
        <v>6</v>
      </c>
      <c r="K99" s="174" t="s">
        <v>1183</v>
      </c>
      <c r="L99" t="str">
        <f>CONCATENATE(K99,F99)</f>
        <v>00269760</v>
      </c>
      <c r="M99">
        <v>1097</v>
      </c>
    </row>
    <row r="100" spans="1:13" ht="12.75">
      <c r="A100">
        <v>98</v>
      </c>
      <c r="B100">
        <v>1098</v>
      </c>
      <c r="C100" t="s">
        <v>475</v>
      </c>
      <c r="D100" t="s">
        <v>476</v>
      </c>
      <c r="E100" s="162">
        <v>653331</v>
      </c>
      <c r="F100" s="173">
        <v>653331</v>
      </c>
      <c r="G100">
        <v>1098</v>
      </c>
      <c r="J100">
        <f t="shared" si="3"/>
        <v>6</v>
      </c>
      <c r="K100" s="174" t="s">
        <v>1183</v>
      </c>
      <c r="L100" t="str">
        <f>CONCATENATE(K100,F100)</f>
        <v>00653331</v>
      </c>
      <c r="M100">
        <v>1098</v>
      </c>
    </row>
    <row r="101" spans="1:13" ht="12.75">
      <c r="A101">
        <v>99</v>
      </c>
      <c r="B101">
        <v>1099</v>
      </c>
      <c r="C101" t="s">
        <v>477</v>
      </c>
      <c r="D101" t="s">
        <v>478</v>
      </c>
      <c r="E101" s="162">
        <v>269786</v>
      </c>
      <c r="F101" s="173">
        <v>269786</v>
      </c>
      <c r="G101">
        <v>1099</v>
      </c>
      <c r="J101">
        <f t="shared" si="3"/>
        <v>6</v>
      </c>
      <c r="K101" s="174" t="s">
        <v>1183</v>
      </c>
      <c r="L101" t="str">
        <f>CONCATENATE(K101,F101)</f>
        <v>00269786</v>
      </c>
      <c r="M101">
        <v>1099</v>
      </c>
    </row>
    <row r="102" spans="1:13" ht="12.75">
      <c r="A102">
        <v>100</v>
      </c>
      <c r="B102">
        <v>1100</v>
      </c>
      <c r="C102" t="s">
        <v>479</v>
      </c>
      <c r="D102" t="s">
        <v>480</v>
      </c>
      <c r="E102" s="162">
        <v>653438</v>
      </c>
      <c r="F102" s="173">
        <v>653438</v>
      </c>
      <c r="G102">
        <v>1100</v>
      </c>
      <c r="J102">
        <f t="shared" si="3"/>
        <v>6</v>
      </c>
      <c r="K102" s="174" t="s">
        <v>1183</v>
      </c>
      <c r="L102" t="str">
        <f>CONCATENATE(K102,F102)</f>
        <v>00653438</v>
      </c>
      <c r="M102">
        <v>1100</v>
      </c>
    </row>
    <row r="103" spans="1:13" ht="12.75">
      <c r="A103">
        <v>101</v>
      </c>
      <c r="B103">
        <v>1101</v>
      </c>
      <c r="C103" t="s">
        <v>481</v>
      </c>
      <c r="D103" t="s">
        <v>482</v>
      </c>
      <c r="E103" s="162">
        <v>44444362</v>
      </c>
      <c r="F103" s="173">
        <v>44444362</v>
      </c>
      <c r="G103">
        <v>1101</v>
      </c>
      <c r="J103">
        <f t="shared" si="3"/>
        <v>8</v>
      </c>
      <c r="L103" t="str">
        <f>CONCATENATE(K103,F103)</f>
        <v>44444362</v>
      </c>
      <c r="M103">
        <v>1101</v>
      </c>
    </row>
    <row r="104" spans="1:10" ht="12.75">
      <c r="A104">
        <v>102</v>
      </c>
      <c r="E104" s="162"/>
      <c r="J104">
        <f t="shared" si="3"/>
        <v>0</v>
      </c>
    </row>
    <row r="105" spans="1:10" ht="12.75">
      <c r="A105">
        <v>103</v>
      </c>
      <c r="B105" t="s">
        <v>483</v>
      </c>
      <c r="E105" s="162"/>
      <c r="G105" t="s">
        <v>483</v>
      </c>
      <c r="J105">
        <f t="shared" si="3"/>
        <v>0</v>
      </c>
    </row>
    <row r="106" spans="1:10" ht="12.75">
      <c r="A106">
        <v>104</v>
      </c>
      <c r="E106" s="162"/>
      <c r="J106">
        <f t="shared" si="3"/>
        <v>0</v>
      </c>
    </row>
    <row r="107" spans="1:13" ht="12.75">
      <c r="A107">
        <v>105</v>
      </c>
      <c r="B107">
        <v>2001</v>
      </c>
      <c r="C107" t="s">
        <v>484</v>
      </c>
      <c r="D107" t="s">
        <v>485</v>
      </c>
      <c r="E107" s="162">
        <v>60114525</v>
      </c>
      <c r="F107" s="173">
        <v>60114525</v>
      </c>
      <c r="G107">
        <v>2001</v>
      </c>
      <c r="J107">
        <f t="shared" si="3"/>
        <v>8</v>
      </c>
      <c r="L107" t="str">
        <f aca="true" t="shared" si="5" ref="L107:L138">CONCATENATE(K107,F107)</f>
        <v>60114525</v>
      </c>
      <c r="M107">
        <v>2001</v>
      </c>
    </row>
    <row r="108" spans="1:13" ht="12.75">
      <c r="A108">
        <v>106</v>
      </c>
      <c r="B108">
        <v>2002</v>
      </c>
      <c r="C108" t="s">
        <v>486</v>
      </c>
      <c r="D108" t="s">
        <v>487</v>
      </c>
      <c r="E108" s="162">
        <v>271314</v>
      </c>
      <c r="F108" s="173">
        <v>271314</v>
      </c>
      <c r="G108">
        <v>2002</v>
      </c>
      <c r="J108">
        <f t="shared" si="3"/>
        <v>6</v>
      </c>
      <c r="K108" s="174" t="s">
        <v>1183</v>
      </c>
      <c r="L108" t="str">
        <f t="shared" si="5"/>
        <v>00271314</v>
      </c>
      <c r="M108">
        <v>2002</v>
      </c>
    </row>
    <row r="109" spans="1:13" ht="12.75">
      <c r="A109">
        <v>107</v>
      </c>
      <c r="B109">
        <v>2003</v>
      </c>
      <c r="C109" t="s">
        <v>488</v>
      </c>
      <c r="D109" t="s">
        <v>489</v>
      </c>
      <c r="E109" s="162">
        <v>271322</v>
      </c>
      <c r="F109" s="173">
        <v>271322</v>
      </c>
      <c r="G109">
        <v>2003</v>
      </c>
      <c r="J109">
        <f t="shared" si="3"/>
        <v>6</v>
      </c>
      <c r="K109" s="174" t="s">
        <v>1183</v>
      </c>
      <c r="L109" t="str">
        <f t="shared" si="5"/>
        <v>00271322</v>
      </c>
      <c r="M109">
        <v>2003</v>
      </c>
    </row>
    <row r="110" spans="1:13" ht="12.75">
      <c r="A110">
        <v>108</v>
      </c>
      <c r="B110">
        <v>2004</v>
      </c>
      <c r="C110" t="s">
        <v>490</v>
      </c>
      <c r="D110" t="s">
        <v>491</v>
      </c>
      <c r="E110" s="162">
        <v>578215</v>
      </c>
      <c r="F110" s="173">
        <v>578215</v>
      </c>
      <c r="G110">
        <v>2004</v>
      </c>
      <c r="J110">
        <f t="shared" si="3"/>
        <v>6</v>
      </c>
      <c r="K110" s="174" t="s">
        <v>1183</v>
      </c>
      <c r="L110" t="str">
        <f t="shared" si="5"/>
        <v>00578215</v>
      </c>
      <c r="M110">
        <v>2004</v>
      </c>
    </row>
    <row r="111" spans="1:13" ht="12.75">
      <c r="A111">
        <v>109</v>
      </c>
      <c r="B111">
        <v>2005</v>
      </c>
      <c r="C111" t="s">
        <v>492</v>
      </c>
      <c r="D111" t="s">
        <v>493</v>
      </c>
      <c r="E111" s="162">
        <v>271357</v>
      </c>
      <c r="F111" s="173">
        <v>271357</v>
      </c>
      <c r="G111">
        <v>2005</v>
      </c>
      <c r="J111">
        <f t="shared" si="3"/>
        <v>6</v>
      </c>
      <c r="K111" s="174" t="s">
        <v>1183</v>
      </c>
      <c r="L111" t="str">
        <f t="shared" si="5"/>
        <v>00271357</v>
      </c>
      <c r="M111">
        <v>2005</v>
      </c>
    </row>
    <row r="112" spans="1:13" ht="12.75">
      <c r="A112">
        <v>110</v>
      </c>
      <c r="B112">
        <v>2006</v>
      </c>
      <c r="C112" t="s">
        <v>494</v>
      </c>
      <c r="D112" t="s">
        <v>495</v>
      </c>
      <c r="E112" s="162">
        <v>578223</v>
      </c>
      <c r="F112" s="173">
        <v>578223</v>
      </c>
      <c r="G112">
        <v>2006</v>
      </c>
      <c r="J112">
        <f t="shared" si="3"/>
        <v>6</v>
      </c>
      <c r="K112" s="174" t="s">
        <v>1183</v>
      </c>
      <c r="L112" t="str">
        <f t="shared" si="5"/>
        <v>00578223</v>
      </c>
      <c r="M112">
        <v>2006</v>
      </c>
    </row>
    <row r="113" spans="1:13" ht="12.75">
      <c r="A113">
        <v>111</v>
      </c>
      <c r="B113">
        <v>2007</v>
      </c>
      <c r="C113" t="s">
        <v>496</v>
      </c>
      <c r="D113" t="s">
        <v>497</v>
      </c>
      <c r="E113" s="162">
        <v>578231</v>
      </c>
      <c r="F113" s="173">
        <v>578231</v>
      </c>
      <c r="G113">
        <v>2007</v>
      </c>
      <c r="J113">
        <f t="shared" si="3"/>
        <v>6</v>
      </c>
      <c r="K113" s="174" t="s">
        <v>1183</v>
      </c>
      <c r="L113" t="str">
        <f t="shared" si="5"/>
        <v>00578231</v>
      </c>
      <c r="M113">
        <v>2007</v>
      </c>
    </row>
    <row r="114" spans="1:13" ht="12.75">
      <c r="A114">
        <v>112</v>
      </c>
      <c r="B114">
        <v>2008</v>
      </c>
      <c r="C114" t="s">
        <v>498</v>
      </c>
      <c r="D114" t="s">
        <v>499</v>
      </c>
      <c r="E114" s="162">
        <v>578240</v>
      </c>
      <c r="F114" s="173">
        <v>578240</v>
      </c>
      <c r="G114">
        <v>2008</v>
      </c>
      <c r="J114">
        <f t="shared" si="3"/>
        <v>6</v>
      </c>
      <c r="K114" s="174" t="s">
        <v>1183</v>
      </c>
      <c r="L114" t="str">
        <f t="shared" si="5"/>
        <v>00578240</v>
      </c>
      <c r="M114">
        <v>2008</v>
      </c>
    </row>
    <row r="115" spans="1:13" ht="12.75">
      <c r="A115">
        <v>113</v>
      </c>
      <c r="B115">
        <v>2009</v>
      </c>
      <c r="C115" t="s">
        <v>500</v>
      </c>
      <c r="D115" t="s">
        <v>501</v>
      </c>
      <c r="E115" s="162">
        <v>578258</v>
      </c>
      <c r="F115" s="173">
        <v>578258</v>
      </c>
      <c r="G115">
        <v>2009</v>
      </c>
      <c r="J115">
        <f t="shared" si="3"/>
        <v>6</v>
      </c>
      <c r="K115" s="174" t="s">
        <v>1183</v>
      </c>
      <c r="L115" t="str">
        <f t="shared" si="5"/>
        <v>00578258</v>
      </c>
      <c r="M115">
        <v>2009</v>
      </c>
    </row>
    <row r="116" spans="1:13" ht="12.75">
      <c r="A116">
        <v>114</v>
      </c>
      <c r="B116">
        <v>2010</v>
      </c>
      <c r="C116" t="s">
        <v>502</v>
      </c>
      <c r="D116" t="s">
        <v>503</v>
      </c>
      <c r="E116" s="162">
        <v>578266</v>
      </c>
      <c r="F116" s="173">
        <v>578266</v>
      </c>
      <c r="G116">
        <v>2010</v>
      </c>
      <c r="J116">
        <f t="shared" si="3"/>
        <v>6</v>
      </c>
      <c r="K116" s="174" t="s">
        <v>1183</v>
      </c>
      <c r="L116" t="str">
        <f t="shared" si="5"/>
        <v>00578266</v>
      </c>
      <c r="M116">
        <v>2010</v>
      </c>
    </row>
    <row r="117" spans="1:13" ht="12.75">
      <c r="A117">
        <v>115</v>
      </c>
      <c r="B117">
        <v>2011</v>
      </c>
      <c r="C117" t="s">
        <v>504</v>
      </c>
      <c r="D117" t="s">
        <v>505</v>
      </c>
      <c r="E117" s="162">
        <v>578274</v>
      </c>
      <c r="F117" s="173">
        <v>578274</v>
      </c>
      <c r="G117">
        <v>2011</v>
      </c>
      <c r="J117">
        <f t="shared" si="3"/>
        <v>6</v>
      </c>
      <c r="K117" s="174" t="s">
        <v>1183</v>
      </c>
      <c r="L117" t="str">
        <f t="shared" si="5"/>
        <v>00578274</v>
      </c>
      <c r="M117">
        <v>2011</v>
      </c>
    </row>
    <row r="118" spans="1:13" ht="12.75">
      <c r="A118">
        <v>116</v>
      </c>
      <c r="B118">
        <v>2012</v>
      </c>
      <c r="C118" t="s">
        <v>506</v>
      </c>
      <c r="D118" t="s">
        <v>507</v>
      </c>
      <c r="E118" s="162">
        <v>578282</v>
      </c>
      <c r="F118" s="173">
        <v>578282</v>
      </c>
      <c r="G118">
        <v>2012</v>
      </c>
      <c r="J118">
        <f t="shared" si="3"/>
        <v>6</v>
      </c>
      <c r="K118" s="174" t="s">
        <v>1183</v>
      </c>
      <c r="L118" t="str">
        <f t="shared" si="5"/>
        <v>00578282</v>
      </c>
      <c r="M118">
        <v>2012</v>
      </c>
    </row>
    <row r="119" spans="1:13" ht="12.75">
      <c r="A119">
        <v>117</v>
      </c>
      <c r="B119">
        <v>2013</v>
      </c>
      <c r="C119" t="s">
        <v>508</v>
      </c>
      <c r="D119" t="s">
        <v>509</v>
      </c>
      <c r="E119" s="162">
        <v>271420</v>
      </c>
      <c r="F119" s="173">
        <v>271420</v>
      </c>
      <c r="G119">
        <v>2013</v>
      </c>
      <c r="J119">
        <f t="shared" si="3"/>
        <v>6</v>
      </c>
      <c r="K119" s="174" t="s">
        <v>1183</v>
      </c>
      <c r="L119" t="str">
        <f t="shared" si="5"/>
        <v>00271420</v>
      </c>
      <c r="M119">
        <v>2013</v>
      </c>
    </row>
    <row r="120" spans="1:13" ht="12.75">
      <c r="A120">
        <v>118</v>
      </c>
      <c r="B120">
        <v>2014</v>
      </c>
      <c r="C120" t="s">
        <v>510</v>
      </c>
      <c r="D120" t="s">
        <v>511</v>
      </c>
      <c r="E120" s="162">
        <v>271438</v>
      </c>
      <c r="F120" s="173">
        <v>271438</v>
      </c>
      <c r="G120">
        <v>2014</v>
      </c>
      <c r="J120">
        <f t="shared" si="3"/>
        <v>6</v>
      </c>
      <c r="K120" s="174" t="s">
        <v>1183</v>
      </c>
      <c r="L120" t="str">
        <f t="shared" si="5"/>
        <v>00271438</v>
      </c>
      <c r="M120">
        <v>2014</v>
      </c>
    </row>
    <row r="121" spans="1:13" ht="12.75">
      <c r="A121">
        <v>119</v>
      </c>
      <c r="B121">
        <v>2015</v>
      </c>
      <c r="C121" t="s">
        <v>512</v>
      </c>
      <c r="D121" t="s">
        <v>513</v>
      </c>
      <c r="E121" s="162">
        <v>578291</v>
      </c>
      <c r="F121" s="173">
        <v>578291</v>
      </c>
      <c r="G121">
        <v>2015</v>
      </c>
      <c r="J121">
        <f t="shared" si="3"/>
        <v>6</v>
      </c>
      <c r="K121" s="174" t="s">
        <v>1183</v>
      </c>
      <c r="L121" t="str">
        <f t="shared" si="5"/>
        <v>00578291</v>
      </c>
      <c r="M121">
        <v>2015</v>
      </c>
    </row>
    <row r="122" spans="1:13" ht="12.75">
      <c r="A122">
        <v>120</v>
      </c>
      <c r="B122">
        <v>2016</v>
      </c>
      <c r="C122" t="s">
        <v>514</v>
      </c>
      <c r="D122" t="s">
        <v>515</v>
      </c>
      <c r="E122" s="162">
        <v>271462</v>
      </c>
      <c r="F122" s="173">
        <v>271462</v>
      </c>
      <c r="G122">
        <v>2016</v>
      </c>
      <c r="J122">
        <f t="shared" si="3"/>
        <v>6</v>
      </c>
      <c r="K122" s="174" t="s">
        <v>1183</v>
      </c>
      <c r="L122" t="str">
        <f t="shared" si="5"/>
        <v>00271462</v>
      </c>
      <c r="M122">
        <v>2016</v>
      </c>
    </row>
    <row r="123" spans="1:13" ht="12.75">
      <c r="A123">
        <v>121</v>
      </c>
      <c r="B123">
        <v>2017</v>
      </c>
      <c r="C123" t="s">
        <v>516</v>
      </c>
      <c r="D123" t="s">
        <v>517</v>
      </c>
      <c r="E123" s="162">
        <v>271471</v>
      </c>
      <c r="F123" s="173">
        <v>271471</v>
      </c>
      <c r="G123">
        <v>2017</v>
      </c>
      <c r="J123">
        <f t="shared" si="3"/>
        <v>6</v>
      </c>
      <c r="K123" s="174" t="s">
        <v>1183</v>
      </c>
      <c r="L123" t="str">
        <f t="shared" si="5"/>
        <v>00271471</v>
      </c>
      <c r="M123">
        <v>2017</v>
      </c>
    </row>
    <row r="124" spans="1:13" ht="12.75">
      <c r="A124">
        <v>122</v>
      </c>
      <c r="B124">
        <v>2018</v>
      </c>
      <c r="C124" t="s">
        <v>518</v>
      </c>
      <c r="D124" t="s">
        <v>519</v>
      </c>
      <c r="E124" s="162">
        <v>578304</v>
      </c>
      <c r="F124" s="173">
        <v>578304</v>
      </c>
      <c r="G124">
        <v>2018</v>
      </c>
      <c r="J124">
        <f t="shared" si="3"/>
        <v>6</v>
      </c>
      <c r="K124" s="174" t="s">
        <v>1183</v>
      </c>
      <c r="L124" t="str">
        <f t="shared" si="5"/>
        <v>00578304</v>
      </c>
      <c r="M124">
        <v>2018</v>
      </c>
    </row>
    <row r="125" spans="1:13" ht="12.75">
      <c r="A125">
        <v>123</v>
      </c>
      <c r="B125">
        <v>2019</v>
      </c>
      <c r="C125" t="s">
        <v>520</v>
      </c>
      <c r="D125" t="s">
        <v>521</v>
      </c>
      <c r="E125" s="162">
        <v>271489</v>
      </c>
      <c r="F125" s="173">
        <v>271489</v>
      </c>
      <c r="G125">
        <v>2019</v>
      </c>
      <c r="J125">
        <f t="shared" si="3"/>
        <v>6</v>
      </c>
      <c r="K125" s="174" t="s">
        <v>1183</v>
      </c>
      <c r="L125" t="str">
        <f t="shared" si="5"/>
        <v>00271489</v>
      </c>
      <c r="M125">
        <v>2019</v>
      </c>
    </row>
    <row r="126" spans="1:13" ht="12.75">
      <c r="A126">
        <v>124</v>
      </c>
      <c r="B126">
        <v>2020</v>
      </c>
      <c r="C126" t="s">
        <v>522</v>
      </c>
      <c r="D126" t="s">
        <v>523</v>
      </c>
      <c r="E126" s="162">
        <v>578312</v>
      </c>
      <c r="F126" s="173">
        <v>578312</v>
      </c>
      <c r="G126">
        <v>2020</v>
      </c>
      <c r="J126">
        <f t="shared" si="3"/>
        <v>6</v>
      </c>
      <c r="K126" s="174" t="s">
        <v>1183</v>
      </c>
      <c r="L126" t="str">
        <f t="shared" si="5"/>
        <v>00578312</v>
      </c>
      <c r="M126">
        <v>2020</v>
      </c>
    </row>
    <row r="127" spans="1:13" ht="12.75">
      <c r="A127">
        <v>125</v>
      </c>
      <c r="B127">
        <v>2021</v>
      </c>
      <c r="C127" t="s">
        <v>524</v>
      </c>
      <c r="D127" t="s">
        <v>525</v>
      </c>
      <c r="E127" s="162">
        <v>578321</v>
      </c>
      <c r="F127" s="173">
        <v>578321</v>
      </c>
      <c r="G127">
        <v>2021</v>
      </c>
      <c r="J127">
        <f t="shared" si="3"/>
        <v>6</v>
      </c>
      <c r="K127" s="174" t="s">
        <v>1183</v>
      </c>
      <c r="L127" t="str">
        <f t="shared" si="5"/>
        <v>00578321</v>
      </c>
      <c r="M127">
        <v>2021</v>
      </c>
    </row>
    <row r="128" spans="1:13" ht="12.75">
      <c r="A128">
        <v>126</v>
      </c>
      <c r="B128">
        <v>2022</v>
      </c>
      <c r="C128" t="s">
        <v>526</v>
      </c>
      <c r="D128" t="s">
        <v>527</v>
      </c>
      <c r="E128" s="162">
        <v>271543</v>
      </c>
      <c r="F128" s="173">
        <v>271543</v>
      </c>
      <c r="G128">
        <v>2022</v>
      </c>
      <c r="J128">
        <f t="shared" si="3"/>
        <v>6</v>
      </c>
      <c r="K128" s="174" t="s">
        <v>1183</v>
      </c>
      <c r="L128" t="str">
        <f t="shared" si="5"/>
        <v>00271543</v>
      </c>
      <c r="M128">
        <v>2022</v>
      </c>
    </row>
    <row r="129" spans="1:13" ht="12.75">
      <c r="A129">
        <v>127</v>
      </c>
      <c r="B129">
        <v>2023</v>
      </c>
      <c r="C129" t="s">
        <v>528</v>
      </c>
      <c r="D129" t="s">
        <v>529</v>
      </c>
      <c r="E129" s="162">
        <v>271551</v>
      </c>
      <c r="F129" s="173">
        <v>271551</v>
      </c>
      <c r="G129">
        <v>2023</v>
      </c>
      <c r="J129">
        <f t="shared" si="3"/>
        <v>6</v>
      </c>
      <c r="K129" s="174" t="s">
        <v>1183</v>
      </c>
      <c r="L129" t="str">
        <f t="shared" si="5"/>
        <v>00271551</v>
      </c>
      <c r="M129">
        <v>2023</v>
      </c>
    </row>
    <row r="130" spans="1:13" ht="12.75">
      <c r="A130">
        <v>128</v>
      </c>
      <c r="B130">
        <v>2024</v>
      </c>
      <c r="C130" t="s">
        <v>530</v>
      </c>
      <c r="D130" t="s">
        <v>531</v>
      </c>
      <c r="E130" s="162">
        <v>271560</v>
      </c>
      <c r="F130" s="173">
        <v>271560</v>
      </c>
      <c r="G130">
        <v>2024</v>
      </c>
      <c r="J130">
        <f t="shared" si="3"/>
        <v>6</v>
      </c>
      <c r="K130" s="174" t="s">
        <v>1183</v>
      </c>
      <c r="L130" t="str">
        <f t="shared" si="5"/>
        <v>00271560</v>
      </c>
      <c r="M130">
        <v>2024</v>
      </c>
    </row>
    <row r="131" spans="1:13" ht="12.75">
      <c r="A131">
        <v>129</v>
      </c>
      <c r="B131">
        <v>2025</v>
      </c>
      <c r="C131" t="s">
        <v>532</v>
      </c>
      <c r="D131" t="s">
        <v>533</v>
      </c>
      <c r="E131" s="162">
        <v>578339</v>
      </c>
      <c r="F131" s="173">
        <v>578339</v>
      </c>
      <c r="G131">
        <v>2025</v>
      </c>
      <c r="J131">
        <f aca="true" t="shared" si="6" ref="J131:J194">LEN(F131)</f>
        <v>6</v>
      </c>
      <c r="K131" s="174" t="s">
        <v>1183</v>
      </c>
      <c r="L131" t="str">
        <f t="shared" si="5"/>
        <v>00578339</v>
      </c>
      <c r="M131">
        <v>2025</v>
      </c>
    </row>
    <row r="132" spans="1:13" ht="12.75">
      <c r="A132">
        <v>130</v>
      </c>
      <c r="B132">
        <v>2026</v>
      </c>
      <c r="C132" t="s">
        <v>534</v>
      </c>
      <c r="D132" t="s">
        <v>535</v>
      </c>
      <c r="E132" s="162">
        <v>271594</v>
      </c>
      <c r="F132" s="173">
        <v>271594</v>
      </c>
      <c r="G132">
        <v>2026</v>
      </c>
      <c r="J132">
        <f t="shared" si="6"/>
        <v>6</v>
      </c>
      <c r="K132" s="174" t="s">
        <v>1183</v>
      </c>
      <c r="L132" t="str">
        <f t="shared" si="5"/>
        <v>00271594</v>
      </c>
      <c r="M132">
        <v>2026</v>
      </c>
    </row>
    <row r="133" spans="1:13" ht="12.75">
      <c r="A133">
        <v>131</v>
      </c>
      <c r="B133">
        <v>2027</v>
      </c>
      <c r="C133" t="s">
        <v>536</v>
      </c>
      <c r="D133" t="s">
        <v>537</v>
      </c>
      <c r="E133" s="162">
        <v>578347</v>
      </c>
      <c r="F133" s="173">
        <v>578347</v>
      </c>
      <c r="G133">
        <v>2027</v>
      </c>
      <c r="J133">
        <f t="shared" si="6"/>
        <v>6</v>
      </c>
      <c r="K133" s="174" t="s">
        <v>1183</v>
      </c>
      <c r="L133" t="str">
        <f t="shared" si="5"/>
        <v>00578347</v>
      </c>
      <c r="M133">
        <v>2027</v>
      </c>
    </row>
    <row r="134" spans="1:13" ht="12.75">
      <c r="A134">
        <v>132</v>
      </c>
      <c r="B134">
        <v>2028</v>
      </c>
      <c r="C134" t="s">
        <v>538</v>
      </c>
      <c r="D134" t="s">
        <v>539</v>
      </c>
      <c r="E134" s="162">
        <v>578355</v>
      </c>
      <c r="F134" s="173">
        <v>578355</v>
      </c>
      <c r="G134">
        <v>2028</v>
      </c>
      <c r="J134">
        <f t="shared" si="6"/>
        <v>6</v>
      </c>
      <c r="K134" s="174" t="s">
        <v>1183</v>
      </c>
      <c r="L134" t="str">
        <f t="shared" si="5"/>
        <v>00578355</v>
      </c>
      <c r="M134">
        <v>2028</v>
      </c>
    </row>
    <row r="135" spans="1:13" ht="12.75">
      <c r="A135">
        <v>133</v>
      </c>
      <c r="B135">
        <v>2029</v>
      </c>
      <c r="C135" t="s">
        <v>540</v>
      </c>
      <c r="D135" t="s">
        <v>541</v>
      </c>
      <c r="E135" s="162">
        <v>271624</v>
      </c>
      <c r="F135" s="173">
        <v>271624</v>
      </c>
      <c r="G135">
        <v>2029</v>
      </c>
      <c r="J135">
        <f t="shared" si="6"/>
        <v>6</v>
      </c>
      <c r="K135" s="174" t="s">
        <v>1183</v>
      </c>
      <c r="L135" t="str">
        <f t="shared" si="5"/>
        <v>00271624</v>
      </c>
      <c r="M135">
        <v>2029</v>
      </c>
    </row>
    <row r="136" spans="1:13" ht="12.75">
      <c r="A136">
        <v>134</v>
      </c>
      <c r="B136">
        <v>2030</v>
      </c>
      <c r="C136" t="s">
        <v>542</v>
      </c>
      <c r="D136" t="s">
        <v>543</v>
      </c>
      <c r="E136" s="162">
        <v>271632</v>
      </c>
      <c r="F136" s="173">
        <v>271632</v>
      </c>
      <c r="G136">
        <v>2030</v>
      </c>
      <c r="J136">
        <f t="shared" si="6"/>
        <v>6</v>
      </c>
      <c r="K136" s="174" t="s">
        <v>1183</v>
      </c>
      <c r="L136" t="str">
        <f t="shared" si="5"/>
        <v>00271632</v>
      </c>
      <c r="M136">
        <v>2030</v>
      </c>
    </row>
    <row r="137" spans="1:13" ht="12.75">
      <c r="A137">
        <v>135</v>
      </c>
      <c r="B137">
        <v>2031</v>
      </c>
      <c r="C137" t="s">
        <v>544</v>
      </c>
      <c r="D137" t="s">
        <v>545</v>
      </c>
      <c r="E137" s="162">
        <v>271641</v>
      </c>
      <c r="F137" s="173">
        <v>271641</v>
      </c>
      <c r="G137">
        <v>2031</v>
      </c>
      <c r="J137">
        <f t="shared" si="6"/>
        <v>6</v>
      </c>
      <c r="K137" s="174" t="s">
        <v>1183</v>
      </c>
      <c r="L137" t="str">
        <f t="shared" si="5"/>
        <v>00271641</v>
      </c>
      <c r="M137">
        <v>2031</v>
      </c>
    </row>
    <row r="138" spans="1:13" ht="12.75">
      <c r="A138">
        <v>136</v>
      </c>
      <c r="B138">
        <v>2032</v>
      </c>
      <c r="C138" t="s">
        <v>546</v>
      </c>
      <c r="D138" t="s">
        <v>547</v>
      </c>
      <c r="E138" s="162">
        <v>578363</v>
      </c>
      <c r="F138" s="173">
        <v>578363</v>
      </c>
      <c r="G138">
        <v>2032</v>
      </c>
      <c r="J138">
        <f t="shared" si="6"/>
        <v>6</v>
      </c>
      <c r="K138" s="174" t="s">
        <v>1183</v>
      </c>
      <c r="L138" t="str">
        <f t="shared" si="5"/>
        <v>00578363</v>
      </c>
      <c r="M138">
        <v>2032</v>
      </c>
    </row>
    <row r="139" spans="1:13" ht="12.75">
      <c r="A139">
        <v>137</v>
      </c>
      <c r="B139">
        <v>2033</v>
      </c>
      <c r="C139" t="s">
        <v>548</v>
      </c>
      <c r="D139" t="s">
        <v>549</v>
      </c>
      <c r="E139" s="162">
        <v>578371</v>
      </c>
      <c r="F139" s="173">
        <v>578371</v>
      </c>
      <c r="G139">
        <v>2033</v>
      </c>
      <c r="J139">
        <f t="shared" si="6"/>
        <v>6</v>
      </c>
      <c r="K139" s="174" t="s">
        <v>1183</v>
      </c>
      <c r="L139" t="str">
        <f aca="true" t="shared" si="7" ref="L139:L170">CONCATENATE(K139,F139)</f>
        <v>00578371</v>
      </c>
      <c r="M139">
        <v>2033</v>
      </c>
    </row>
    <row r="140" spans="1:13" ht="12.75">
      <c r="A140">
        <v>138</v>
      </c>
      <c r="B140">
        <v>2034</v>
      </c>
      <c r="C140" t="s">
        <v>550</v>
      </c>
      <c r="D140" t="s">
        <v>551</v>
      </c>
      <c r="E140" s="162">
        <v>578380</v>
      </c>
      <c r="F140" s="173">
        <v>578380</v>
      </c>
      <c r="G140">
        <v>2034</v>
      </c>
      <c r="J140">
        <f t="shared" si="6"/>
        <v>6</v>
      </c>
      <c r="K140" s="174" t="s">
        <v>1183</v>
      </c>
      <c r="L140" t="str">
        <f t="shared" si="7"/>
        <v>00578380</v>
      </c>
      <c r="M140">
        <v>2034</v>
      </c>
    </row>
    <row r="141" spans="1:13" ht="12.75">
      <c r="A141">
        <v>139</v>
      </c>
      <c r="B141">
        <v>2035</v>
      </c>
      <c r="C141" t="s">
        <v>552</v>
      </c>
      <c r="D141" t="s">
        <v>553</v>
      </c>
      <c r="E141" s="162">
        <v>271683</v>
      </c>
      <c r="F141" s="173">
        <v>271683</v>
      </c>
      <c r="G141">
        <v>2035</v>
      </c>
      <c r="J141">
        <f t="shared" si="6"/>
        <v>6</v>
      </c>
      <c r="K141" s="174" t="s">
        <v>1183</v>
      </c>
      <c r="L141" t="str">
        <f t="shared" si="7"/>
        <v>00271683</v>
      </c>
      <c r="M141">
        <v>2035</v>
      </c>
    </row>
    <row r="142" spans="1:13" ht="12.75">
      <c r="A142">
        <v>140</v>
      </c>
      <c r="B142">
        <v>2036</v>
      </c>
      <c r="C142" t="s">
        <v>554</v>
      </c>
      <c r="D142" t="s">
        <v>555</v>
      </c>
      <c r="E142" s="162">
        <v>271691</v>
      </c>
      <c r="F142" s="173">
        <v>271691</v>
      </c>
      <c r="G142">
        <v>2036</v>
      </c>
      <c r="J142">
        <f t="shared" si="6"/>
        <v>6</v>
      </c>
      <c r="K142" s="174" t="s">
        <v>1183</v>
      </c>
      <c r="L142" t="str">
        <f t="shared" si="7"/>
        <v>00271691</v>
      </c>
      <c r="M142">
        <v>2036</v>
      </c>
    </row>
    <row r="143" spans="1:13" ht="12.75">
      <c r="A143">
        <v>141</v>
      </c>
      <c r="B143">
        <v>2037</v>
      </c>
      <c r="C143" t="s">
        <v>556</v>
      </c>
      <c r="D143" t="s">
        <v>557</v>
      </c>
      <c r="E143" s="162">
        <v>271705</v>
      </c>
      <c r="F143" s="173">
        <v>271705</v>
      </c>
      <c r="G143">
        <v>2037</v>
      </c>
      <c r="J143">
        <f t="shared" si="6"/>
        <v>6</v>
      </c>
      <c r="K143" s="174" t="s">
        <v>1183</v>
      </c>
      <c r="L143" t="str">
        <f t="shared" si="7"/>
        <v>00271705</v>
      </c>
      <c r="M143">
        <v>2037</v>
      </c>
    </row>
    <row r="144" spans="1:13" ht="12.75">
      <c r="A144">
        <v>142</v>
      </c>
      <c r="B144">
        <v>2038</v>
      </c>
      <c r="C144" t="s">
        <v>558</v>
      </c>
      <c r="D144" t="s">
        <v>559</v>
      </c>
      <c r="E144" s="162">
        <v>578398</v>
      </c>
      <c r="F144" s="173">
        <v>578398</v>
      </c>
      <c r="G144">
        <v>2038</v>
      </c>
      <c r="J144">
        <f t="shared" si="6"/>
        <v>6</v>
      </c>
      <c r="K144" s="174" t="s">
        <v>1183</v>
      </c>
      <c r="L144" t="str">
        <f t="shared" si="7"/>
        <v>00578398</v>
      </c>
      <c r="M144">
        <v>2038</v>
      </c>
    </row>
    <row r="145" spans="1:13" ht="12.75">
      <c r="A145">
        <v>143</v>
      </c>
      <c r="B145">
        <v>2039</v>
      </c>
      <c r="C145" t="s">
        <v>560</v>
      </c>
      <c r="D145" t="s">
        <v>561</v>
      </c>
      <c r="E145" s="162">
        <v>578401</v>
      </c>
      <c r="F145" s="173">
        <v>578401</v>
      </c>
      <c r="G145">
        <v>2039</v>
      </c>
      <c r="J145">
        <f t="shared" si="6"/>
        <v>6</v>
      </c>
      <c r="K145" s="174" t="s">
        <v>1183</v>
      </c>
      <c r="L145" t="str">
        <f t="shared" si="7"/>
        <v>00578401</v>
      </c>
      <c r="M145">
        <v>2039</v>
      </c>
    </row>
    <row r="146" spans="1:13" ht="12.75">
      <c r="A146">
        <v>144</v>
      </c>
      <c r="B146">
        <v>2040</v>
      </c>
      <c r="C146" t="s">
        <v>562</v>
      </c>
      <c r="D146" t="s">
        <v>563</v>
      </c>
      <c r="E146" s="162">
        <v>578410</v>
      </c>
      <c r="F146" s="173">
        <v>578410</v>
      </c>
      <c r="G146">
        <v>2040</v>
      </c>
      <c r="J146">
        <f t="shared" si="6"/>
        <v>6</v>
      </c>
      <c r="K146" s="174" t="s">
        <v>1183</v>
      </c>
      <c r="L146" t="str">
        <f t="shared" si="7"/>
        <v>00578410</v>
      </c>
      <c r="M146">
        <v>2040</v>
      </c>
    </row>
    <row r="147" spans="1:13" ht="12.75">
      <c r="A147">
        <v>145</v>
      </c>
      <c r="B147">
        <v>2041</v>
      </c>
      <c r="C147" t="s">
        <v>564</v>
      </c>
      <c r="D147" t="s">
        <v>565</v>
      </c>
      <c r="E147" s="162">
        <v>578428</v>
      </c>
      <c r="F147" s="173">
        <v>578428</v>
      </c>
      <c r="G147">
        <v>2041</v>
      </c>
      <c r="J147">
        <f t="shared" si="6"/>
        <v>6</v>
      </c>
      <c r="K147" s="174" t="s">
        <v>1183</v>
      </c>
      <c r="L147" t="str">
        <f t="shared" si="7"/>
        <v>00578428</v>
      </c>
      <c r="M147">
        <v>2041</v>
      </c>
    </row>
    <row r="148" spans="1:13" ht="12.75">
      <c r="A148">
        <v>146</v>
      </c>
      <c r="B148">
        <v>2042</v>
      </c>
      <c r="C148" t="s">
        <v>566</v>
      </c>
      <c r="D148" t="s">
        <v>567</v>
      </c>
      <c r="E148" s="162">
        <v>271730</v>
      </c>
      <c r="F148" s="173">
        <v>271730</v>
      </c>
      <c r="G148">
        <v>2042</v>
      </c>
      <c r="J148">
        <f t="shared" si="6"/>
        <v>6</v>
      </c>
      <c r="K148" s="174" t="s">
        <v>1183</v>
      </c>
      <c r="L148" t="str">
        <f t="shared" si="7"/>
        <v>00271730</v>
      </c>
      <c r="M148">
        <v>2042</v>
      </c>
    </row>
    <row r="149" spans="1:13" ht="12.75">
      <c r="A149">
        <v>147</v>
      </c>
      <c r="B149">
        <v>2043</v>
      </c>
      <c r="C149" t="s">
        <v>568</v>
      </c>
      <c r="D149" t="s">
        <v>569</v>
      </c>
      <c r="E149" s="162">
        <v>271748</v>
      </c>
      <c r="F149" s="173">
        <v>271748</v>
      </c>
      <c r="G149">
        <v>2043</v>
      </c>
      <c r="J149">
        <f t="shared" si="6"/>
        <v>6</v>
      </c>
      <c r="K149" s="174" t="s">
        <v>1183</v>
      </c>
      <c r="L149" t="str">
        <f t="shared" si="7"/>
        <v>00271748</v>
      </c>
      <c r="M149">
        <v>2043</v>
      </c>
    </row>
    <row r="150" spans="1:13" ht="12.75">
      <c r="A150">
        <v>148</v>
      </c>
      <c r="B150">
        <v>2044</v>
      </c>
      <c r="C150" t="s">
        <v>570</v>
      </c>
      <c r="D150" t="s">
        <v>571</v>
      </c>
      <c r="E150" s="162">
        <v>271756</v>
      </c>
      <c r="F150" s="173">
        <v>271756</v>
      </c>
      <c r="G150">
        <v>2044</v>
      </c>
      <c r="J150">
        <f t="shared" si="6"/>
        <v>6</v>
      </c>
      <c r="K150" s="174" t="s">
        <v>1183</v>
      </c>
      <c r="L150" t="str">
        <f t="shared" si="7"/>
        <v>00271756</v>
      </c>
      <c r="M150">
        <v>2044</v>
      </c>
    </row>
    <row r="151" spans="1:13" ht="12.75">
      <c r="A151">
        <v>149</v>
      </c>
      <c r="B151">
        <v>2045</v>
      </c>
      <c r="C151" t="s">
        <v>572</v>
      </c>
      <c r="D151" t="s">
        <v>573</v>
      </c>
      <c r="E151" s="162">
        <v>271764</v>
      </c>
      <c r="F151" s="173">
        <v>271764</v>
      </c>
      <c r="G151">
        <v>2045</v>
      </c>
      <c r="J151">
        <f t="shared" si="6"/>
        <v>6</v>
      </c>
      <c r="K151" s="174" t="s">
        <v>1183</v>
      </c>
      <c r="L151" t="str">
        <f t="shared" si="7"/>
        <v>00271764</v>
      </c>
      <c r="M151">
        <v>2045</v>
      </c>
    </row>
    <row r="152" spans="1:13" ht="12.75">
      <c r="A152">
        <v>150</v>
      </c>
      <c r="B152">
        <v>2046</v>
      </c>
      <c r="C152" t="s">
        <v>574</v>
      </c>
      <c r="D152" t="s">
        <v>575</v>
      </c>
      <c r="E152" s="162">
        <v>578436</v>
      </c>
      <c r="F152" s="173">
        <v>578436</v>
      </c>
      <c r="G152">
        <v>2046</v>
      </c>
      <c r="J152">
        <f t="shared" si="6"/>
        <v>6</v>
      </c>
      <c r="K152" s="174" t="s">
        <v>1183</v>
      </c>
      <c r="L152" t="str">
        <f t="shared" si="7"/>
        <v>00578436</v>
      </c>
      <c r="M152">
        <v>2046</v>
      </c>
    </row>
    <row r="153" spans="1:13" ht="12.75">
      <c r="A153">
        <v>151</v>
      </c>
      <c r="B153">
        <v>2047</v>
      </c>
      <c r="C153" t="s">
        <v>576</v>
      </c>
      <c r="D153" t="s">
        <v>577</v>
      </c>
      <c r="E153" s="162">
        <v>271781</v>
      </c>
      <c r="F153" s="173">
        <v>271781</v>
      </c>
      <c r="G153">
        <v>2047</v>
      </c>
      <c r="J153">
        <f t="shared" si="6"/>
        <v>6</v>
      </c>
      <c r="K153" s="174" t="s">
        <v>1183</v>
      </c>
      <c r="L153" t="str">
        <f t="shared" si="7"/>
        <v>00271781</v>
      </c>
      <c r="M153">
        <v>2047</v>
      </c>
    </row>
    <row r="154" spans="1:13" ht="12.75">
      <c r="A154">
        <v>152</v>
      </c>
      <c r="B154">
        <v>2048</v>
      </c>
      <c r="C154" t="s">
        <v>367</v>
      </c>
      <c r="D154" t="s">
        <v>578</v>
      </c>
      <c r="E154" s="162">
        <v>271799</v>
      </c>
      <c r="F154" s="173">
        <v>271799</v>
      </c>
      <c r="G154">
        <v>2048</v>
      </c>
      <c r="J154">
        <f t="shared" si="6"/>
        <v>6</v>
      </c>
      <c r="K154" s="174" t="s">
        <v>1183</v>
      </c>
      <c r="L154" t="str">
        <f t="shared" si="7"/>
        <v>00271799</v>
      </c>
      <c r="M154">
        <v>2048</v>
      </c>
    </row>
    <row r="155" spans="1:13" ht="12.75">
      <c r="A155">
        <v>153</v>
      </c>
      <c r="B155">
        <v>2049</v>
      </c>
      <c r="C155" t="s">
        <v>579</v>
      </c>
      <c r="D155" t="s">
        <v>580</v>
      </c>
      <c r="E155" s="162">
        <v>271802</v>
      </c>
      <c r="F155" s="173">
        <v>271802</v>
      </c>
      <c r="G155">
        <v>2049</v>
      </c>
      <c r="J155">
        <f t="shared" si="6"/>
        <v>6</v>
      </c>
      <c r="K155" s="174" t="s">
        <v>1183</v>
      </c>
      <c r="L155" t="str">
        <f t="shared" si="7"/>
        <v>00271802</v>
      </c>
      <c r="M155">
        <v>2049</v>
      </c>
    </row>
    <row r="156" spans="1:13" ht="12.75">
      <c r="A156">
        <v>154</v>
      </c>
      <c r="B156">
        <v>2050</v>
      </c>
      <c r="C156" t="s">
        <v>581</v>
      </c>
      <c r="D156" t="s">
        <v>582</v>
      </c>
      <c r="E156" s="162">
        <v>271811</v>
      </c>
      <c r="F156" s="173">
        <v>271811</v>
      </c>
      <c r="G156">
        <v>2050</v>
      </c>
      <c r="J156">
        <f t="shared" si="6"/>
        <v>6</v>
      </c>
      <c r="K156" s="174" t="s">
        <v>1183</v>
      </c>
      <c r="L156" t="str">
        <f t="shared" si="7"/>
        <v>00271811</v>
      </c>
      <c r="M156">
        <v>2050</v>
      </c>
    </row>
    <row r="157" spans="1:13" ht="12.75">
      <c r="A157">
        <v>155</v>
      </c>
      <c r="B157">
        <v>2051</v>
      </c>
      <c r="C157" t="s">
        <v>583</v>
      </c>
      <c r="D157" t="s">
        <v>584</v>
      </c>
      <c r="E157" s="162">
        <v>578444</v>
      </c>
      <c r="F157" s="173">
        <v>578444</v>
      </c>
      <c r="G157">
        <v>2051</v>
      </c>
      <c r="J157">
        <f t="shared" si="6"/>
        <v>6</v>
      </c>
      <c r="K157" s="174" t="s">
        <v>1183</v>
      </c>
      <c r="L157" t="str">
        <f t="shared" si="7"/>
        <v>00578444</v>
      </c>
      <c r="M157">
        <v>2051</v>
      </c>
    </row>
    <row r="158" spans="1:13" ht="12.75">
      <c r="A158">
        <v>156</v>
      </c>
      <c r="B158">
        <v>2052</v>
      </c>
      <c r="C158" t="s">
        <v>585</v>
      </c>
      <c r="D158" t="s">
        <v>586</v>
      </c>
      <c r="E158" s="162">
        <v>271845</v>
      </c>
      <c r="F158" s="173">
        <v>271845</v>
      </c>
      <c r="G158">
        <v>2052</v>
      </c>
      <c r="J158">
        <f t="shared" si="6"/>
        <v>6</v>
      </c>
      <c r="K158" s="174" t="s">
        <v>1183</v>
      </c>
      <c r="L158" t="str">
        <f t="shared" si="7"/>
        <v>00271845</v>
      </c>
      <c r="M158">
        <v>2052</v>
      </c>
    </row>
    <row r="159" spans="1:13" ht="12.75">
      <c r="A159">
        <v>157</v>
      </c>
      <c r="B159">
        <v>2053</v>
      </c>
      <c r="C159" t="s">
        <v>587</v>
      </c>
      <c r="D159" t="s">
        <v>588</v>
      </c>
      <c r="E159" s="162">
        <v>271853</v>
      </c>
      <c r="F159" s="173">
        <v>271853</v>
      </c>
      <c r="G159">
        <v>2053</v>
      </c>
      <c r="J159">
        <f t="shared" si="6"/>
        <v>6</v>
      </c>
      <c r="K159" s="174" t="s">
        <v>1183</v>
      </c>
      <c r="L159" t="str">
        <f t="shared" si="7"/>
        <v>00271853</v>
      </c>
      <c r="M159">
        <v>2053</v>
      </c>
    </row>
    <row r="160" spans="1:13" ht="12.75">
      <c r="A160">
        <v>158</v>
      </c>
      <c r="B160">
        <v>2054</v>
      </c>
      <c r="C160" t="s">
        <v>589</v>
      </c>
      <c r="D160" t="s">
        <v>590</v>
      </c>
      <c r="E160" s="162">
        <v>271870</v>
      </c>
      <c r="F160" s="173">
        <v>271870</v>
      </c>
      <c r="G160">
        <v>2054</v>
      </c>
      <c r="J160">
        <f t="shared" si="6"/>
        <v>6</v>
      </c>
      <c r="K160" s="174" t="s">
        <v>1183</v>
      </c>
      <c r="L160" t="str">
        <f t="shared" si="7"/>
        <v>00271870</v>
      </c>
      <c r="M160">
        <v>2054</v>
      </c>
    </row>
    <row r="161" spans="1:13" ht="12.75">
      <c r="A161">
        <v>159</v>
      </c>
      <c r="B161">
        <v>2055</v>
      </c>
      <c r="C161" t="s">
        <v>591</v>
      </c>
      <c r="D161" t="s">
        <v>592</v>
      </c>
      <c r="E161" s="162">
        <v>578452</v>
      </c>
      <c r="F161" s="173">
        <v>578452</v>
      </c>
      <c r="G161">
        <v>2055</v>
      </c>
      <c r="J161">
        <f t="shared" si="6"/>
        <v>6</v>
      </c>
      <c r="K161" s="174" t="s">
        <v>1183</v>
      </c>
      <c r="L161" t="str">
        <f t="shared" si="7"/>
        <v>00578452</v>
      </c>
      <c r="M161">
        <v>2055</v>
      </c>
    </row>
    <row r="162" spans="1:13" ht="12.75">
      <c r="A162">
        <v>160</v>
      </c>
      <c r="B162">
        <v>2056</v>
      </c>
      <c r="C162" t="s">
        <v>593</v>
      </c>
      <c r="D162" t="s">
        <v>594</v>
      </c>
      <c r="E162" s="162">
        <v>271888</v>
      </c>
      <c r="F162" s="173">
        <v>271888</v>
      </c>
      <c r="G162">
        <v>2056</v>
      </c>
      <c r="J162">
        <f t="shared" si="6"/>
        <v>6</v>
      </c>
      <c r="K162" s="174" t="s">
        <v>1183</v>
      </c>
      <c r="L162" t="str">
        <f t="shared" si="7"/>
        <v>00271888</v>
      </c>
      <c r="M162">
        <v>2056</v>
      </c>
    </row>
    <row r="163" spans="1:13" ht="12.75">
      <c r="A163">
        <v>161</v>
      </c>
      <c r="B163">
        <v>2057</v>
      </c>
      <c r="C163" t="s">
        <v>595</v>
      </c>
      <c r="D163" t="s">
        <v>596</v>
      </c>
      <c r="E163" s="162">
        <v>578461</v>
      </c>
      <c r="F163" s="173">
        <v>578461</v>
      </c>
      <c r="G163">
        <v>2057</v>
      </c>
      <c r="J163">
        <f t="shared" si="6"/>
        <v>6</v>
      </c>
      <c r="K163" s="174" t="s">
        <v>1183</v>
      </c>
      <c r="L163" t="str">
        <f t="shared" si="7"/>
        <v>00578461</v>
      </c>
      <c r="M163">
        <v>2057</v>
      </c>
    </row>
    <row r="164" spans="1:13" ht="12.75">
      <c r="A164">
        <v>162</v>
      </c>
      <c r="B164">
        <v>2058</v>
      </c>
      <c r="C164" t="s">
        <v>597</v>
      </c>
      <c r="D164" t="s">
        <v>598</v>
      </c>
      <c r="E164" s="162">
        <v>578479</v>
      </c>
      <c r="F164" s="173">
        <v>578479</v>
      </c>
      <c r="G164">
        <v>2058</v>
      </c>
      <c r="J164">
        <f t="shared" si="6"/>
        <v>6</v>
      </c>
      <c r="K164" s="174" t="s">
        <v>1183</v>
      </c>
      <c r="L164" t="str">
        <f t="shared" si="7"/>
        <v>00578479</v>
      </c>
      <c r="M164">
        <v>2058</v>
      </c>
    </row>
    <row r="165" spans="1:13" ht="12.75">
      <c r="A165">
        <v>163</v>
      </c>
      <c r="B165">
        <v>2059</v>
      </c>
      <c r="C165" t="s">
        <v>599</v>
      </c>
      <c r="D165" t="s">
        <v>600</v>
      </c>
      <c r="E165" s="162">
        <v>578487</v>
      </c>
      <c r="F165" s="173">
        <v>578487</v>
      </c>
      <c r="G165">
        <v>2059</v>
      </c>
      <c r="J165">
        <f t="shared" si="6"/>
        <v>6</v>
      </c>
      <c r="K165" s="174" t="s">
        <v>1183</v>
      </c>
      <c r="L165" t="str">
        <f t="shared" si="7"/>
        <v>00578487</v>
      </c>
      <c r="M165">
        <v>2059</v>
      </c>
    </row>
    <row r="166" spans="1:13" ht="12.75">
      <c r="A166">
        <v>164</v>
      </c>
      <c r="B166">
        <v>2060</v>
      </c>
      <c r="C166" t="s">
        <v>601</v>
      </c>
      <c r="D166" t="s">
        <v>602</v>
      </c>
      <c r="E166" s="162">
        <v>271900</v>
      </c>
      <c r="F166" s="173">
        <v>271900</v>
      </c>
      <c r="G166">
        <v>2060</v>
      </c>
      <c r="J166">
        <f t="shared" si="6"/>
        <v>6</v>
      </c>
      <c r="K166" s="174" t="s">
        <v>1183</v>
      </c>
      <c r="L166" t="str">
        <f t="shared" si="7"/>
        <v>00271900</v>
      </c>
      <c r="M166">
        <v>2060</v>
      </c>
    </row>
    <row r="167" spans="1:13" ht="12.75">
      <c r="A167">
        <v>165</v>
      </c>
      <c r="B167">
        <v>2061</v>
      </c>
      <c r="C167" t="s">
        <v>603</v>
      </c>
      <c r="D167" t="s">
        <v>604</v>
      </c>
      <c r="E167" s="162">
        <v>578495</v>
      </c>
      <c r="F167" s="173">
        <v>578495</v>
      </c>
      <c r="G167">
        <v>2061</v>
      </c>
      <c r="J167">
        <f t="shared" si="6"/>
        <v>6</v>
      </c>
      <c r="K167" s="174" t="s">
        <v>1183</v>
      </c>
      <c r="L167" t="str">
        <f t="shared" si="7"/>
        <v>00578495</v>
      </c>
      <c r="M167">
        <v>2061</v>
      </c>
    </row>
    <row r="168" spans="1:13" ht="12.75">
      <c r="A168">
        <v>166</v>
      </c>
      <c r="B168">
        <v>2062</v>
      </c>
      <c r="C168" t="s">
        <v>605</v>
      </c>
      <c r="D168" t="s">
        <v>606</v>
      </c>
      <c r="E168" s="162">
        <v>271942</v>
      </c>
      <c r="F168" s="173">
        <v>271942</v>
      </c>
      <c r="G168">
        <v>2062</v>
      </c>
      <c r="J168">
        <f t="shared" si="6"/>
        <v>6</v>
      </c>
      <c r="K168" s="174" t="s">
        <v>1183</v>
      </c>
      <c r="L168" t="str">
        <f t="shared" si="7"/>
        <v>00271942</v>
      </c>
      <c r="M168">
        <v>2062</v>
      </c>
    </row>
    <row r="169" spans="1:13" ht="12.75">
      <c r="A169">
        <v>167</v>
      </c>
      <c r="B169">
        <v>2063</v>
      </c>
      <c r="C169" t="s">
        <v>607</v>
      </c>
      <c r="D169" t="s">
        <v>608</v>
      </c>
      <c r="E169" s="162">
        <v>271926</v>
      </c>
      <c r="F169" s="173">
        <v>271926</v>
      </c>
      <c r="G169">
        <v>2063</v>
      </c>
      <c r="J169">
        <f t="shared" si="6"/>
        <v>6</v>
      </c>
      <c r="K169" s="174" t="s">
        <v>1183</v>
      </c>
      <c r="L169" t="str">
        <f t="shared" si="7"/>
        <v>00271926</v>
      </c>
      <c r="M169">
        <v>2063</v>
      </c>
    </row>
    <row r="170" spans="1:13" ht="12.75">
      <c r="A170">
        <v>168</v>
      </c>
      <c r="B170">
        <v>2064</v>
      </c>
      <c r="C170" t="s">
        <v>609</v>
      </c>
      <c r="D170" t="s">
        <v>610</v>
      </c>
      <c r="E170" s="162">
        <v>578509</v>
      </c>
      <c r="F170" s="173">
        <v>578509</v>
      </c>
      <c r="G170">
        <v>2064</v>
      </c>
      <c r="J170">
        <f t="shared" si="6"/>
        <v>6</v>
      </c>
      <c r="K170" s="174" t="s">
        <v>1183</v>
      </c>
      <c r="L170" t="str">
        <f t="shared" si="7"/>
        <v>00578509</v>
      </c>
      <c r="M170">
        <v>2064</v>
      </c>
    </row>
    <row r="171" spans="1:13" ht="12.75">
      <c r="A171">
        <v>169</v>
      </c>
      <c r="B171">
        <v>2065</v>
      </c>
      <c r="C171" t="s">
        <v>611</v>
      </c>
      <c r="D171" t="s">
        <v>612</v>
      </c>
      <c r="E171" s="162">
        <v>271951</v>
      </c>
      <c r="F171" s="173">
        <v>271951</v>
      </c>
      <c r="G171">
        <v>2065</v>
      </c>
      <c r="J171">
        <f t="shared" si="6"/>
        <v>6</v>
      </c>
      <c r="K171" s="174" t="s">
        <v>1183</v>
      </c>
      <c r="L171" t="str">
        <f aca="true" t="shared" si="8" ref="L171:L202">CONCATENATE(K171,F171)</f>
        <v>00271951</v>
      </c>
      <c r="M171">
        <v>2065</v>
      </c>
    </row>
    <row r="172" spans="1:13" ht="12.75">
      <c r="A172">
        <v>170</v>
      </c>
      <c r="B172">
        <v>2066</v>
      </c>
      <c r="C172" t="s">
        <v>613</v>
      </c>
      <c r="D172" t="s">
        <v>614</v>
      </c>
      <c r="E172" s="162">
        <v>271977</v>
      </c>
      <c r="F172" s="173">
        <v>271977</v>
      </c>
      <c r="G172">
        <v>2066</v>
      </c>
      <c r="J172">
        <f t="shared" si="6"/>
        <v>6</v>
      </c>
      <c r="K172" s="174" t="s">
        <v>1183</v>
      </c>
      <c r="L172" t="str">
        <f t="shared" si="8"/>
        <v>00271977</v>
      </c>
      <c r="M172">
        <v>2066</v>
      </c>
    </row>
    <row r="173" spans="1:13" ht="12.75">
      <c r="A173">
        <v>171</v>
      </c>
      <c r="B173">
        <v>2067</v>
      </c>
      <c r="C173" t="s">
        <v>615</v>
      </c>
      <c r="D173" t="s">
        <v>616</v>
      </c>
      <c r="E173" s="162">
        <v>272001</v>
      </c>
      <c r="F173" s="173">
        <v>272001</v>
      </c>
      <c r="G173">
        <v>2067</v>
      </c>
      <c r="J173">
        <f t="shared" si="6"/>
        <v>6</v>
      </c>
      <c r="K173" s="174" t="s">
        <v>1183</v>
      </c>
      <c r="L173" t="str">
        <f t="shared" si="8"/>
        <v>00272001</v>
      </c>
      <c r="M173">
        <v>2067</v>
      </c>
    </row>
    <row r="174" spans="1:13" ht="12.75">
      <c r="A174">
        <v>172</v>
      </c>
      <c r="B174">
        <v>2068</v>
      </c>
      <c r="C174" t="s">
        <v>617</v>
      </c>
      <c r="D174" t="s">
        <v>618</v>
      </c>
      <c r="E174" s="162">
        <v>578517</v>
      </c>
      <c r="F174" s="173">
        <v>578517</v>
      </c>
      <c r="G174">
        <v>2068</v>
      </c>
      <c r="J174">
        <f t="shared" si="6"/>
        <v>6</v>
      </c>
      <c r="K174" s="174" t="s">
        <v>1183</v>
      </c>
      <c r="L174" t="str">
        <f t="shared" si="8"/>
        <v>00578517</v>
      </c>
      <c r="M174">
        <v>2068</v>
      </c>
    </row>
    <row r="175" spans="1:13" ht="12.75">
      <c r="A175">
        <v>173</v>
      </c>
      <c r="B175">
        <v>2069</v>
      </c>
      <c r="C175" t="s">
        <v>619</v>
      </c>
      <c r="D175" t="s">
        <v>620</v>
      </c>
      <c r="E175" s="162">
        <v>578525</v>
      </c>
      <c r="F175" s="173">
        <v>578525</v>
      </c>
      <c r="G175">
        <v>2069</v>
      </c>
      <c r="J175">
        <f t="shared" si="6"/>
        <v>6</v>
      </c>
      <c r="K175" s="174" t="s">
        <v>1183</v>
      </c>
      <c r="L175" t="str">
        <f t="shared" si="8"/>
        <v>00578525</v>
      </c>
      <c r="M175">
        <v>2069</v>
      </c>
    </row>
    <row r="176" spans="1:13" ht="12.75">
      <c r="A176">
        <v>174</v>
      </c>
      <c r="B176">
        <v>2070</v>
      </c>
      <c r="C176" t="s">
        <v>621</v>
      </c>
      <c r="D176" t="s">
        <v>622</v>
      </c>
      <c r="E176" s="162">
        <v>578533</v>
      </c>
      <c r="F176" s="173">
        <v>578533</v>
      </c>
      <c r="G176">
        <v>2070</v>
      </c>
      <c r="J176">
        <f t="shared" si="6"/>
        <v>6</v>
      </c>
      <c r="K176" s="174" t="s">
        <v>1183</v>
      </c>
      <c r="L176" t="str">
        <f t="shared" si="8"/>
        <v>00578533</v>
      </c>
      <c r="M176">
        <v>2070</v>
      </c>
    </row>
    <row r="177" spans="1:13" ht="12.75">
      <c r="A177">
        <v>175</v>
      </c>
      <c r="B177">
        <v>2071</v>
      </c>
      <c r="C177" t="s">
        <v>623</v>
      </c>
      <c r="D177" t="s">
        <v>624</v>
      </c>
      <c r="E177" s="162">
        <v>272078</v>
      </c>
      <c r="F177" s="173">
        <v>272078</v>
      </c>
      <c r="G177">
        <v>2071</v>
      </c>
      <c r="J177">
        <f t="shared" si="6"/>
        <v>6</v>
      </c>
      <c r="K177" s="174" t="s">
        <v>1183</v>
      </c>
      <c r="L177" t="str">
        <f t="shared" si="8"/>
        <v>00272078</v>
      </c>
      <c r="M177">
        <v>2071</v>
      </c>
    </row>
    <row r="178" spans="1:13" ht="12.75">
      <c r="A178">
        <v>176</v>
      </c>
      <c r="B178">
        <v>2072</v>
      </c>
      <c r="C178" t="s">
        <v>625</v>
      </c>
      <c r="D178" t="s">
        <v>626</v>
      </c>
      <c r="E178" s="162">
        <v>272086</v>
      </c>
      <c r="F178" s="173">
        <v>272086</v>
      </c>
      <c r="G178">
        <v>2072</v>
      </c>
      <c r="J178">
        <f t="shared" si="6"/>
        <v>6</v>
      </c>
      <c r="K178" s="174" t="s">
        <v>1183</v>
      </c>
      <c r="L178" t="str">
        <f t="shared" si="8"/>
        <v>00272086</v>
      </c>
      <c r="M178">
        <v>2072</v>
      </c>
    </row>
    <row r="179" spans="1:13" ht="12.75">
      <c r="A179">
        <v>177</v>
      </c>
      <c r="B179">
        <v>2073</v>
      </c>
      <c r="C179" t="s">
        <v>627</v>
      </c>
      <c r="D179" t="s">
        <v>628</v>
      </c>
      <c r="E179" s="162">
        <v>578541</v>
      </c>
      <c r="F179" s="173">
        <v>578541</v>
      </c>
      <c r="G179">
        <v>2073</v>
      </c>
      <c r="J179">
        <f t="shared" si="6"/>
        <v>6</v>
      </c>
      <c r="K179" s="174" t="s">
        <v>1183</v>
      </c>
      <c r="L179" t="str">
        <f t="shared" si="8"/>
        <v>00578541</v>
      </c>
      <c r="M179">
        <v>2073</v>
      </c>
    </row>
    <row r="180" spans="1:13" ht="12.75">
      <c r="A180">
        <v>178</v>
      </c>
      <c r="B180">
        <v>2074</v>
      </c>
      <c r="C180" t="s">
        <v>629</v>
      </c>
      <c r="D180" t="s">
        <v>630</v>
      </c>
      <c r="E180" s="162">
        <v>578550</v>
      </c>
      <c r="F180" s="173">
        <v>578550</v>
      </c>
      <c r="G180">
        <v>2074</v>
      </c>
      <c r="J180">
        <f t="shared" si="6"/>
        <v>6</v>
      </c>
      <c r="K180" s="174" t="s">
        <v>1183</v>
      </c>
      <c r="L180" t="str">
        <f t="shared" si="8"/>
        <v>00578550</v>
      </c>
      <c r="M180">
        <v>2074</v>
      </c>
    </row>
    <row r="181" spans="1:13" ht="12.75">
      <c r="A181">
        <v>179</v>
      </c>
      <c r="B181">
        <v>2075</v>
      </c>
      <c r="C181" t="s">
        <v>631</v>
      </c>
      <c r="D181" t="s">
        <v>632</v>
      </c>
      <c r="E181" s="162">
        <v>272094</v>
      </c>
      <c r="F181" s="173">
        <v>272094</v>
      </c>
      <c r="G181">
        <v>2075</v>
      </c>
      <c r="J181">
        <f t="shared" si="6"/>
        <v>6</v>
      </c>
      <c r="K181" s="174" t="s">
        <v>1183</v>
      </c>
      <c r="L181" t="str">
        <f t="shared" si="8"/>
        <v>00272094</v>
      </c>
      <c r="M181">
        <v>2075</v>
      </c>
    </row>
    <row r="182" spans="1:13" ht="12.75">
      <c r="A182">
        <v>180</v>
      </c>
      <c r="B182">
        <v>2076</v>
      </c>
      <c r="C182" t="s">
        <v>633</v>
      </c>
      <c r="D182" t="s">
        <v>634</v>
      </c>
      <c r="E182" s="162">
        <v>578568</v>
      </c>
      <c r="F182" s="173">
        <v>578568</v>
      </c>
      <c r="G182">
        <v>2076</v>
      </c>
      <c r="J182">
        <f t="shared" si="6"/>
        <v>6</v>
      </c>
      <c r="K182" s="174" t="s">
        <v>1183</v>
      </c>
      <c r="L182" t="str">
        <f t="shared" si="8"/>
        <v>00578568</v>
      </c>
      <c r="M182">
        <v>2076</v>
      </c>
    </row>
    <row r="183" spans="1:13" ht="12.75">
      <c r="A183">
        <v>181</v>
      </c>
      <c r="B183">
        <v>2077</v>
      </c>
      <c r="C183" t="s">
        <v>635</v>
      </c>
      <c r="D183" t="s">
        <v>636</v>
      </c>
      <c r="E183" s="162">
        <v>272108</v>
      </c>
      <c r="F183" s="173">
        <v>272108</v>
      </c>
      <c r="G183">
        <v>2077</v>
      </c>
      <c r="J183">
        <f t="shared" si="6"/>
        <v>6</v>
      </c>
      <c r="K183" s="174" t="s">
        <v>1183</v>
      </c>
      <c r="L183" t="str">
        <f t="shared" si="8"/>
        <v>00272108</v>
      </c>
      <c r="M183">
        <v>2077</v>
      </c>
    </row>
    <row r="184" spans="1:13" ht="12.75">
      <c r="A184">
        <v>182</v>
      </c>
      <c r="B184">
        <v>2078</v>
      </c>
      <c r="C184" t="s">
        <v>637</v>
      </c>
      <c r="D184" t="s">
        <v>638</v>
      </c>
      <c r="E184" s="162">
        <v>578576</v>
      </c>
      <c r="F184" s="173">
        <v>578576</v>
      </c>
      <c r="G184">
        <v>2078</v>
      </c>
      <c r="J184">
        <f t="shared" si="6"/>
        <v>6</v>
      </c>
      <c r="K184" s="174" t="s">
        <v>1183</v>
      </c>
      <c r="L184" t="str">
        <f t="shared" si="8"/>
        <v>00578576</v>
      </c>
      <c r="M184">
        <v>2078</v>
      </c>
    </row>
    <row r="185" spans="1:13" ht="12.75">
      <c r="A185">
        <v>183</v>
      </c>
      <c r="B185">
        <v>2079</v>
      </c>
      <c r="C185" t="s">
        <v>639</v>
      </c>
      <c r="D185" t="s">
        <v>640</v>
      </c>
      <c r="E185" s="162">
        <v>272124</v>
      </c>
      <c r="F185" s="173">
        <v>272124</v>
      </c>
      <c r="G185">
        <v>2079</v>
      </c>
      <c r="J185">
        <f t="shared" si="6"/>
        <v>6</v>
      </c>
      <c r="K185" s="174" t="s">
        <v>1183</v>
      </c>
      <c r="L185" t="str">
        <f t="shared" si="8"/>
        <v>00272124</v>
      </c>
      <c r="M185">
        <v>2079</v>
      </c>
    </row>
    <row r="186" spans="1:13" ht="12.75">
      <c r="A186">
        <v>184</v>
      </c>
      <c r="B186">
        <v>2080</v>
      </c>
      <c r="C186" t="s">
        <v>641</v>
      </c>
      <c r="D186" t="s">
        <v>642</v>
      </c>
      <c r="E186" s="162">
        <v>272132</v>
      </c>
      <c r="F186" s="173">
        <v>272132</v>
      </c>
      <c r="G186">
        <v>2080</v>
      </c>
      <c r="J186">
        <f t="shared" si="6"/>
        <v>6</v>
      </c>
      <c r="K186" s="174" t="s">
        <v>1183</v>
      </c>
      <c r="L186" t="str">
        <f t="shared" si="8"/>
        <v>00272132</v>
      </c>
      <c r="M186">
        <v>2080</v>
      </c>
    </row>
    <row r="187" spans="1:13" ht="12.75">
      <c r="A187">
        <v>185</v>
      </c>
      <c r="B187">
        <v>2081</v>
      </c>
      <c r="C187" t="s">
        <v>643</v>
      </c>
      <c r="D187" t="s">
        <v>644</v>
      </c>
      <c r="E187" s="162">
        <v>47478179</v>
      </c>
      <c r="F187" s="173">
        <v>47478179</v>
      </c>
      <c r="G187">
        <v>2081</v>
      </c>
      <c r="J187">
        <f t="shared" si="6"/>
        <v>8</v>
      </c>
      <c r="L187" t="str">
        <f t="shared" si="8"/>
        <v>47478179</v>
      </c>
      <c r="M187">
        <v>2081</v>
      </c>
    </row>
    <row r="188" spans="1:13" ht="12.75">
      <c r="A188">
        <v>186</v>
      </c>
      <c r="B188">
        <v>2082</v>
      </c>
      <c r="C188" t="s">
        <v>645</v>
      </c>
      <c r="D188" t="s">
        <v>646</v>
      </c>
      <c r="E188" s="162">
        <v>578584</v>
      </c>
      <c r="F188" s="173">
        <v>578584</v>
      </c>
      <c r="G188">
        <v>2082</v>
      </c>
      <c r="J188">
        <f t="shared" si="6"/>
        <v>6</v>
      </c>
      <c r="K188" s="174" t="s">
        <v>1183</v>
      </c>
      <c r="L188" t="str">
        <f t="shared" si="8"/>
        <v>00578584</v>
      </c>
      <c r="M188">
        <v>2082</v>
      </c>
    </row>
    <row r="189" spans="1:13" ht="12.75">
      <c r="A189">
        <v>187</v>
      </c>
      <c r="B189">
        <v>2083</v>
      </c>
      <c r="C189" t="s">
        <v>647</v>
      </c>
      <c r="D189" t="s">
        <v>648</v>
      </c>
      <c r="E189" s="162">
        <v>35513</v>
      </c>
      <c r="F189" s="173">
        <v>35513</v>
      </c>
      <c r="G189">
        <v>2083</v>
      </c>
      <c r="J189">
        <f t="shared" si="6"/>
        <v>5</v>
      </c>
      <c r="K189" s="174" t="s">
        <v>1182</v>
      </c>
      <c r="L189" t="str">
        <f t="shared" si="8"/>
        <v>00035513</v>
      </c>
      <c r="M189">
        <v>2083</v>
      </c>
    </row>
    <row r="190" spans="1:13" ht="12.75">
      <c r="A190">
        <v>188</v>
      </c>
      <c r="B190">
        <v>2084</v>
      </c>
      <c r="C190" t="s">
        <v>649</v>
      </c>
      <c r="D190" t="s">
        <v>650</v>
      </c>
      <c r="E190" s="162">
        <v>272175</v>
      </c>
      <c r="F190" s="173">
        <v>272175</v>
      </c>
      <c r="G190">
        <v>2084</v>
      </c>
      <c r="J190">
        <f t="shared" si="6"/>
        <v>6</v>
      </c>
      <c r="K190" s="174" t="s">
        <v>1183</v>
      </c>
      <c r="L190" t="str">
        <f t="shared" si="8"/>
        <v>00272175</v>
      </c>
      <c r="M190">
        <v>2084</v>
      </c>
    </row>
    <row r="191" spans="1:13" ht="12.75">
      <c r="A191">
        <v>189</v>
      </c>
      <c r="B191">
        <v>2085</v>
      </c>
      <c r="C191" t="s">
        <v>651</v>
      </c>
      <c r="D191" t="s">
        <v>652</v>
      </c>
      <c r="E191" s="162">
        <v>578592</v>
      </c>
      <c r="F191" s="173">
        <v>578592</v>
      </c>
      <c r="G191">
        <v>2085</v>
      </c>
      <c r="J191">
        <f t="shared" si="6"/>
        <v>6</v>
      </c>
      <c r="K191" s="174" t="s">
        <v>1183</v>
      </c>
      <c r="L191" t="str">
        <f t="shared" si="8"/>
        <v>00578592</v>
      </c>
      <c r="M191">
        <v>2085</v>
      </c>
    </row>
    <row r="192" spans="1:13" ht="12.75">
      <c r="A192">
        <v>190</v>
      </c>
      <c r="B192">
        <v>2086</v>
      </c>
      <c r="C192" t="s">
        <v>653</v>
      </c>
      <c r="D192" t="s">
        <v>654</v>
      </c>
      <c r="E192" s="162">
        <v>578606</v>
      </c>
      <c r="F192" s="173">
        <v>578606</v>
      </c>
      <c r="G192">
        <v>2086</v>
      </c>
      <c r="J192">
        <f t="shared" si="6"/>
        <v>6</v>
      </c>
      <c r="K192" s="174" t="s">
        <v>1183</v>
      </c>
      <c r="L192" t="str">
        <f t="shared" si="8"/>
        <v>00578606</v>
      </c>
      <c r="M192">
        <v>2086</v>
      </c>
    </row>
    <row r="193" spans="1:13" ht="12.75">
      <c r="A193">
        <v>191</v>
      </c>
      <c r="B193">
        <v>2087</v>
      </c>
      <c r="C193" t="s">
        <v>655</v>
      </c>
      <c r="D193" t="s">
        <v>656</v>
      </c>
      <c r="E193" s="162">
        <v>578614</v>
      </c>
      <c r="F193" s="173">
        <v>578614</v>
      </c>
      <c r="G193">
        <v>2087</v>
      </c>
      <c r="J193">
        <f t="shared" si="6"/>
        <v>6</v>
      </c>
      <c r="K193" s="174" t="s">
        <v>1183</v>
      </c>
      <c r="L193" t="str">
        <f t="shared" si="8"/>
        <v>00578614</v>
      </c>
      <c r="M193">
        <v>2087</v>
      </c>
    </row>
    <row r="194" spans="1:13" ht="12.75">
      <c r="A194">
        <v>192</v>
      </c>
      <c r="B194">
        <v>2088</v>
      </c>
      <c r="C194" t="s">
        <v>657</v>
      </c>
      <c r="D194" t="s">
        <v>658</v>
      </c>
      <c r="E194" s="162">
        <v>578622</v>
      </c>
      <c r="F194" s="173">
        <v>578622</v>
      </c>
      <c r="G194">
        <v>2088</v>
      </c>
      <c r="J194">
        <f t="shared" si="6"/>
        <v>6</v>
      </c>
      <c r="K194" s="174" t="s">
        <v>1183</v>
      </c>
      <c r="L194" t="str">
        <f t="shared" si="8"/>
        <v>00578622</v>
      </c>
      <c r="M194">
        <v>2088</v>
      </c>
    </row>
    <row r="195" spans="1:13" ht="12.75">
      <c r="A195">
        <v>193</v>
      </c>
      <c r="B195">
        <v>2089</v>
      </c>
      <c r="C195" t="s">
        <v>659</v>
      </c>
      <c r="D195" t="s">
        <v>660</v>
      </c>
      <c r="E195" s="162">
        <v>272221</v>
      </c>
      <c r="F195" s="173">
        <v>272221</v>
      </c>
      <c r="G195">
        <v>2089</v>
      </c>
      <c r="J195">
        <f aca="true" t="shared" si="9" ref="J195:J258">LEN(F195)</f>
        <v>6</v>
      </c>
      <c r="K195" s="174" t="s">
        <v>1183</v>
      </c>
      <c r="L195" t="str">
        <f t="shared" si="8"/>
        <v>00272221</v>
      </c>
      <c r="M195">
        <v>2089</v>
      </c>
    </row>
    <row r="196" spans="1:13" ht="12.75">
      <c r="A196">
        <v>194</v>
      </c>
      <c r="B196">
        <v>2090</v>
      </c>
      <c r="C196" t="s">
        <v>661</v>
      </c>
      <c r="D196" t="s">
        <v>662</v>
      </c>
      <c r="E196" s="162">
        <v>272248</v>
      </c>
      <c r="F196" s="173">
        <v>272248</v>
      </c>
      <c r="G196">
        <v>2090</v>
      </c>
      <c r="J196">
        <f t="shared" si="9"/>
        <v>6</v>
      </c>
      <c r="K196" s="174" t="s">
        <v>1183</v>
      </c>
      <c r="L196" t="str">
        <f t="shared" si="8"/>
        <v>00272248</v>
      </c>
      <c r="M196">
        <v>2090</v>
      </c>
    </row>
    <row r="197" spans="1:13" ht="12.75">
      <c r="A197">
        <v>195</v>
      </c>
      <c r="B197">
        <v>2091</v>
      </c>
      <c r="C197" t="s">
        <v>663</v>
      </c>
      <c r="D197" t="s">
        <v>664</v>
      </c>
      <c r="E197" s="162">
        <v>272256</v>
      </c>
      <c r="F197" s="173">
        <v>272256</v>
      </c>
      <c r="G197">
        <v>2091</v>
      </c>
      <c r="J197">
        <f t="shared" si="9"/>
        <v>6</v>
      </c>
      <c r="K197" s="174" t="s">
        <v>1183</v>
      </c>
      <c r="L197" t="str">
        <f t="shared" si="8"/>
        <v>00272256</v>
      </c>
      <c r="M197">
        <v>2091</v>
      </c>
    </row>
    <row r="198" spans="1:13" ht="12.75">
      <c r="A198">
        <v>196</v>
      </c>
      <c r="B198">
        <v>2092</v>
      </c>
      <c r="C198" t="s">
        <v>665</v>
      </c>
      <c r="D198" t="s">
        <v>666</v>
      </c>
      <c r="E198" s="162">
        <v>272264</v>
      </c>
      <c r="F198" s="173">
        <v>272264</v>
      </c>
      <c r="G198">
        <v>2092</v>
      </c>
      <c r="J198">
        <f t="shared" si="9"/>
        <v>6</v>
      </c>
      <c r="K198" s="174" t="s">
        <v>1183</v>
      </c>
      <c r="L198" t="str">
        <f t="shared" si="8"/>
        <v>00272264</v>
      </c>
      <c r="M198">
        <v>2092</v>
      </c>
    </row>
    <row r="199" spans="1:13" ht="12.75">
      <c r="A199">
        <v>197</v>
      </c>
      <c r="B199">
        <v>2093</v>
      </c>
      <c r="C199" t="s">
        <v>667</v>
      </c>
      <c r="D199" t="s">
        <v>668</v>
      </c>
      <c r="E199" s="162">
        <v>170551</v>
      </c>
      <c r="F199" s="173">
        <v>170551</v>
      </c>
      <c r="G199">
        <v>2093</v>
      </c>
      <c r="J199">
        <f t="shared" si="9"/>
        <v>6</v>
      </c>
      <c r="K199" s="174" t="s">
        <v>1183</v>
      </c>
      <c r="L199" t="str">
        <f t="shared" si="8"/>
        <v>00170551</v>
      </c>
      <c r="M199">
        <v>2093</v>
      </c>
    </row>
    <row r="200" spans="1:13" ht="12.75">
      <c r="A200">
        <v>198</v>
      </c>
      <c r="B200">
        <v>2094</v>
      </c>
      <c r="C200" t="s">
        <v>669</v>
      </c>
      <c r="D200" t="s">
        <v>670</v>
      </c>
      <c r="E200" s="162">
        <v>272281</v>
      </c>
      <c r="F200" s="173">
        <v>272281</v>
      </c>
      <c r="G200">
        <v>2094</v>
      </c>
      <c r="J200">
        <f t="shared" si="9"/>
        <v>6</v>
      </c>
      <c r="K200" s="174" t="s">
        <v>1183</v>
      </c>
      <c r="L200" t="str">
        <f t="shared" si="8"/>
        <v>00272281</v>
      </c>
      <c r="M200">
        <v>2094</v>
      </c>
    </row>
    <row r="201" spans="1:13" ht="12.75">
      <c r="A201">
        <v>199</v>
      </c>
      <c r="B201">
        <v>2095</v>
      </c>
      <c r="C201" t="s">
        <v>671</v>
      </c>
      <c r="D201" t="s">
        <v>672</v>
      </c>
      <c r="E201" s="162">
        <v>272299</v>
      </c>
      <c r="F201" s="173">
        <v>272299</v>
      </c>
      <c r="G201">
        <v>2095</v>
      </c>
      <c r="J201">
        <f t="shared" si="9"/>
        <v>6</v>
      </c>
      <c r="K201" s="174" t="s">
        <v>1183</v>
      </c>
      <c r="L201" t="str">
        <f t="shared" si="8"/>
        <v>00272299</v>
      </c>
      <c r="M201">
        <v>2095</v>
      </c>
    </row>
    <row r="202" spans="1:13" ht="12.75">
      <c r="A202">
        <v>200</v>
      </c>
      <c r="B202">
        <v>2096</v>
      </c>
      <c r="C202" t="s">
        <v>673</v>
      </c>
      <c r="D202" t="s">
        <v>674</v>
      </c>
      <c r="E202" s="162">
        <v>578631</v>
      </c>
      <c r="F202" s="173">
        <v>578631</v>
      </c>
      <c r="G202">
        <v>2096</v>
      </c>
      <c r="J202">
        <f t="shared" si="9"/>
        <v>6</v>
      </c>
      <c r="K202" s="174" t="s">
        <v>1183</v>
      </c>
      <c r="L202" t="str">
        <f t="shared" si="8"/>
        <v>00578631</v>
      </c>
      <c r="M202">
        <v>2096</v>
      </c>
    </row>
    <row r="203" spans="1:13" ht="12.75">
      <c r="A203">
        <v>201</v>
      </c>
      <c r="B203">
        <v>2097</v>
      </c>
      <c r="C203" t="s">
        <v>675</v>
      </c>
      <c r="D203" t="s">
        <v>676</v>
      </c>
      <c r="E203" s="162">
        <v>272311</v>
      </c>
      <c r="F203" s="173">
        <v>272311</v>
      </c>
      <c r="G203">
        <v>2097</v>
      </c>
      <c r="J203">
        <f t="shared" si="9"/>
        <v>6</v>
      </c>
      <c r="K203" s="174" t="s">
        <v>1183</v>
      </c>
      <c r="L203" t="str">
        <f aca="true" t="shared" si="10" ref="L203:L217">CONCATENATE(K203,F203)</f>
        <v>00272311</v>
      </c>
      <c r="M203">
        <v>2097</v>
      </c>
    </row>
    <row r="204" spans="1:13" ht="12.75">
      <c r="A204">
        <v>202</v>
      </c>
      <c r="B204">
        <v>2098</v>
      </c>
      <c r="C204" t="s">
        <v>677</v>
      </c>
      <c r="D204" t="s">
        <v>678</v>
      </c>
      <c r="E204" s="162">
        <v>272337</v>
      </c>
      <c r="F204" s="173">
        <v>272337</v>
      </c>
      <c r="G204">
        <v>2098</v>
      </c>
      <c r="J204">
        <f t="shared" si="9"/>
        <v>6</v>
      </c>
      <c r="K204" s="174" t="s">
        <v>1183</v>
      </c>
      <c r="L204" t="str">
        <f t="shared" si="10"/>
        <v>00272337</v>
      </c>
      <c r="M204">
        <v>2098</v>
      </c>
    </row>
    <row r="205" spans="1:13" ht="12.75">
      <c r="A205">
        <v>203</v>
      </c>
      <c r="B205">
        <v>2099</v>
      </c>
      <c r="C205" t="s">
        <v>679</v>
      </c>
      <c r="D205" t="s">
        <v>680</v>
      </c>
      <c r="E205" s="162">
        <v>272345</v>
      </c>
      <c r="F205" s="173">
        <v>272345</v>
      </c>
      <c r="G205">
        <v>2099</v>
      </c>
      <c r="J205">
        <f t="shared" si="9"/>
        <v>6</v>
      </c>
      <c r="K205" s="174" t="s">
        <v>1183</v>
      </c>
      <c r="L205" t="str">
        <f t="shared" si="10"/>
        <v>00272345</v>
      </c>
      <c r="M205">
        <v>2099</v>
      </c>
    </row>
    <row r="206" spans="1:13" ht="12.75">
      <c r="A206">
        <v>204</v>
      </c>
      <c r="B206">
        <v>2100</v>
      </c>
      <c r="C206" t="s">
        <v>681</v>
      </c>
      <c r="D206" t="s">
        <v>682</v>
      </c>
      <c r="E206" s="162">
        <v>272361</v>
      </c>
      <c r="F206" s="173">
        <v>272361</v>
      </c>
      <c r="G206">
        <v>2100</v>
      </c>
      <c r="J206">
        <f t="shared" si="9"/>
        <v>6</v>
      </c>
      <c r="K206" s="174" t="s">
        <v>1183</v>
      </c>
      <c r="L206" t="str">
        <f t="shared" si="10"/>
        <v>00272361</v>
      </c>
      <c r="M206">
        <v>2100</v>
      </c>
    </row>
    <row r="207" spans="1:13" ht="12.75">
      <c r="A207">
        <v>205</v>
      </c>
      <c r="B207">
        <v>2101</v>
      </c>
      <c r="C207" t="s">
        <v>683</v>
      </c>
      <c r="D207" t="s">
        <v>684</v>
      </c>
      <c r="E207" s="162">
        <v>272370</v>
      </c>
      <c r="F207" s="173">
        <v>272370</v>
      </c>
      <c r="G207">
        <v>2101</v>
      </c>
      <c r="J207">
        <f t="shared" si="9"/>
        <v>6</v>
      </c>
      <c r="K207" s="174" t="s">
        <v>1183</v>
      </c>
      <c r="L207" t="str">
        <f t="shared" si="10"/>
        <v>00272370</v>
      </c>
      <c r="M207">
        <v>2101</v>
      </c>
    </row>
    <row r="208" spans="1:13" ht="12.75">
      <c r="A208">
        <v>206</v>
      </c>
      <c r="B208">
        <v>2102</v>
      </c>
      <c r="C208" t="s">
        <v>685</v>
      </c>
      <c r="D208" t="s">
        <v>686</v>
      </c>
      <c r="E208" s="162">
        <v>578649</v>
      </c>
      <c r="F208" s="173">
        <v>578649</v>
      </c>
      <c r="G208">
        <v>2102</v>
      </c>
      <c r="J208">
        <f t="shared" si="9"/>
        <v>6</v>
      </c>
      <c r="K208" s="174" t="s">
        <v>1183</v>
      </c>
      <c r="L208" t="str">
        <f t="shared" si="10"/>
        <v>00578649</v>
      </c>
      <c r="M208">
        <v>2102</v>
      </c>
    </row>
    <row r="209" spans="1:13" ht="12.75">
      <c r="A209">
        <v>207</v>
      </c>
      <c r="B209">
        <v>2103</v>
      </c>
      <c r="C209" t="s">
        <v>687</v>
      </c>
      <c r="D209" t="s">
        <v>688</v>
      </c>
      <c r="E209" s="162">
        <v>272400</v>
      </c>
      <c r="F209" s="173">
        <v>272400</v>
      </c>
      <c r="G209">
        <v>2103</v>
      </c>
      <c r="J209">
        <f t="shared" si="9"/>
        <v>6</v>
      </c>
      <c r="K209" s="174" t="s">
        <v>1183</v>
      </c>
      <c r="L209" t="str">
        <f t="shared" si="10"/>
        <v>00272400</v>
      </c>
      <c r="M209">
        <v>2103</v>
      </c>
    </row>
    <row r="210" spans="1:13" ht="12.75">
      <c r="A210">
        <v>208</v>
      </c>
      <c r="B210">
        <v>2104</v>
      </c>
      <c r="C210" t="s">
        <v>689</v>
      </c>
      <c r="D210" t="s">
        <v>690</v>
      </c>
      <c r="E210" s="162">
        <v>578657</v>
      </c>
      <c r="F210" s="173">
        <v>578657</v>
      </c>
      <c r="G210">
        <v>2104</v>
      </c>
      <c r="J210">
        <f t="shared" si="9"/>
        <v>6</v>
      </c>
      <c r="K210" s="174" t="s">
        <v>1183</v>
      </c>
      <c r="L210" t="str">
        <f t="shared" si="10"/>
        <v>00578657</v>
      </c>
      <c r="M210">
        <v>2104</v>
      </c>
    </row>
    <row r="211" spans="1:13" ht="12.75">
      <c r="A211">
        <v>209</v>
      </c>
      <c r="B211">
        <v>2105</v>
      </c>
      <c r="C211" t="s">
        <v>691</v>
      </c>
      <c r="D211" t="s">
        <v>692</v>
      </c>
      <c r="E211" s="162">
        <v>272418</v>
      </c>
      <c r="F211" s="173">
        <v>272418</v>
      </c>
      <c r="G211">
        <v>2105</v>
      </c>
      <c r="J211">
        <f t="shared" si="9"/>
        <v>6</v>
      </c>
      <c r="K211" s="174" t="s">
        <v>1183</v>
      </c>
      <c r="L211" t="str">
        <f t="shared" si="10"/>
        <v>00272418</v>
      </c>
      <c r="M211">
        <v>2105</v>
      </c>
    </row>
    <row r="212" spans="1:13" ht="12.75">
      <c r="A212">
        <v>210</v>
      </c>
      <c r="B212">
        <v>2106</v>
      </c>
      <c r="C212" t="s">
        <v>693</v>
      </c>
      <c r="D212" t="s">
        <v>694</v>
      </c>
      <c r="E212" s="162">
        <v>578665</v>
      </c>
      <c r="F212" s="173">
        <v>578665</v>
      </c>
      <c r="G212">
        <v>2106</v>
      </c>
      <c r="J212">
        <f t="shared" si="9"/>
        <v>6</v>
      </c>
      <c r="K212" s="174" t="s">
        <v>1183</v>
      </c>
      <c r="L212" t="str">
        <f t="shared" si="10"/>
        <v>00578665</v>
      </c>
      <c r="M212">
        <v>2106</v>
      </c>
    </row>
    <row r="213" spans="1:13" ht="12.75">
      <c r="A213">
        <v>211</v>
      </c>
      <c r="B213">
        <v>2107</v>
      </c>
      <c r="C213" t="s">
        <v>695</v>
      </c>
      <c r="D213" t="s">
        <v>696</v>
      </c>
      <c r="E213" s="162">
        <v>271829</v>
      </c>
      <c r="F213" s="173">
        <v>271829</v>
      </c>
      <c r="G213">
        <v>2107</v>
      </c>
      <c r="J213">
        <f t="shared" si="9"/>
        <v>6</v>
      </c>
      <c r="K213" s="174" t="s">
        <v>1183</v>
      </c>
      <c r="L213" t="str">
        <f t="shared" si="10"/>
        <v>00271829</v>
      </c>
      <c r="M213">
        <v>2107</v>
      </c>
    </row>
    <row r="214" spans="1:13" ht="12.75">
      <c r="A214">
        <v>212</v>
      </c>
      <c r="B214">
        <v>2108</v>
      </c>
      <c r="C214" t="s">
        <v>697</v>
      </c>
      <c r="D214" t="s">
        <v>698</v>
      </c>
      <c r="E214" s="162">
        <v>272426</v>
      </c>
      <c r="F214" s="173">
        <v>272426</v>
      </c>
      <c r="G214">
        <v>2108</v>
      </c>
      <c r="J214">
        <f t="shared" si="9"/>
        <v>6</v>
      </c>
      <c r="K214" s="174" t="s">
        <v>1183</v>
      </c>
      <c r="L214" t="str">
        <f t="shared" si="10"/>
        <v>00272426</v>
      </c>
      <c r="M214">
        <v>2108</v>
      </c>
    </row>
    <row r="215" spans="1:13" ht="12.75">
      <c r="A215">
        <v>213</v>
      </c>
      <c r="B215">
        <v>2109</v>
      </c>
      <c r="C215" t="s">
        <v>699</v>
      </c>
      <c r="D215" t="s">
        <v>700</v>
      </c>
      <c r="E215" s="162">
        <v>272434</v>
      </c>
      <c r="F215" s="173">
        <v>272434</v>
      </c>
      <c r="G215">
        <v>2109</v>
      </c>
      <c r="J215">
        <f t="shared" si="9"/>
        <v>6</v>
      </c>
      <c r="K215" s="174" t="s">
        <v>1183</v>
      </c>
      <c r="L215" t="str">
        <f t="shared" si="10"/>
        <v>00272434</v>
      </c>
      <c r="M215">
        <v>2109</v>
      </c>
    </row>
    <row r="216" spans="1:13" ht="12.75">
      <c r="A216">
        <v>214</v>
      </c>
      <c r="B216">
        <v>2110</v>
      </c>
      <c r="C216" t="s">
        <v>701</v>
      </c>
      <c r="D216" t="s">
        <v>702</v>
      </c>
      <c r="E216" s="162">
        <v>578673</v>
      </c>
      <c r="F216" s="173">
        <v>578673</v>
      </c>
      <c r="G216">
        <v>2110</v>
      </c>
      <c r="J216">
        <f t="shared" si="9"/>
        <v>6</v>
      </c>
      <c r="K216" s="174" t="s">
        <v>1183</v>
      </c>
      <c r="L216" t="str">
        <f t="shared" si="10"/>
        <v>00578673</v>
      </c>
      <c r="M216">
        <v>2110</v>
      </c>
    </row>
    <row r="217" spans="1:13" ht="12.75">
      <c r="A217">
        <v>215</v>
      </c>
      <c r="B217">
        <v>2111</v>
      </c>
      <c r="C217" t="s">
        <v>703</v>
      </c>
      <c r="D217" t="s">
        <v>704</v>
      </c>
      <c r="E217" s="162">
        <v>272451</v>
      </c>
      <c r="F217" s="173">
        <v>272451</v>
      </c>
      <c r="G217">
        <v>2111</v>
      </c>
      <c r="J217">
        <f t="shared" si="9"/>
        <v>6</v>
      </c>
      <c r="K217" s="174" t="s">
        <v>1183</v>
      </c>
      <c r="L217" t="str">
        <f t="shared" si="10"/>
        <v>00272451</v>
      </c>
      <c r="M217">
        <v>2111</v>
      </c>
    </row>
    <row r="218" spans="1:10" ht="12.75">
      <c r="A218">
        <v>216</v>
      </c>
      <c r="E218" s="162"/>
      <c r="J218">
        <f t="shared" si="9"/>
        <v>0</v>
      </c>
    </row>
    <row r="219" spans="1:10" ht="12.75">
      <c r="A219">
        <v>217</v>
      </c>
      <c r="B219" t="s">
        <v>705</v>
      </c>
      <c r="E219" s="162"/>
      <c r="G219" t="s">
        <v>705</v>
      </c>
      <c r="J219">
        <f t="shared" si="9"/>
        <v>0</v>
      </c>
    </row>
    <row r="220" spans="1:10" ht="12.75">
      <c r="A220">
        <v>218</v>
      </c>
      <c r="E220" s="162"/>
      <c r="J220">
        <f t="shared" si="9"/>
        <v>0</v>
      </c>
    </row>
    <row r="221" spans="1:13" ht="12.75">
      <c r="A221">
        <v>219</v>
      </c>
      <c r="B221">
        <v>3001</v>
      </c>
      <c r="C221" t="s">
        <v>706</v>
      </c>
      <c r="D221" t="s">
        <v>707</v>
      </c>
      <c r="E221" s="162">
        <v>653560</v>
      </c>
      <c r="F221" s="173">
        <v>653560</v>
      </c>
      <c r="G221">
        <v>3001</v>
      </c>
      <c r="J221">
        <f t="shared" si="9"/>
        <v>6</v>
      </c>
      <c r="K221" s="174" t="s">
        <v>1183</v>
      </c>
      <c r="L221" t="str">
        <f aca="true" t="shared" si="11" ref="L221:L252">CONCATENATE(K221,F221)</f>
        <v>00653560</v>
      </c>
      <c r="M221">
        <v>3001</v>
      </c>
    </row>
    <row r="222" spans="1:13" ht="12.75">
      <c r="A222">
        <v>220</v>
      </c>
      <c r="B222">
        <v>3002</v>
      </c>
      <c r="C222" t="s">
        <v>708</v>
      </c>
      <c r="D222" t="s">
        <v>709</v>
      </c>
      <c r="E222" s="162">
        <v>653691</v>
      </c>
      <c r="F222" s="173">
        <v>653691</v>
      </c>
      <c r="G222">
        <v>3002</v>
      </c>
      <c r="J222">
        <f t="shared" si="9"/>
        <v>6</v>
      </c>
      <c r="K222" s="174" t="s">
        <v>1183</v>
      </c>
      <c r="L222" t="str">
        <f t="shared" si="11"/>
        <v>00653691</v>
      </c>
      <c r="M222">
        <v>3002</v>
      </c>
    </row>
    <row r="223" spans="1:13" ht="12.75">
      <c r="A223">
        <v>221</v>
      </c>
      <c r="B223">
        <v>3003</v>
      </c>
      <c r="C223" t="s">
        <v>710</v>
      </c>
      <c r="D223" t="s">
        <v>711</v>
      </c>
      <c r="E223" s="162">
        <v>272493</v>
      </c>
      <c r="F223" s="173">
        <v>272493</v>
      </c>
      <c r="G223">
        <v>3003</v>
      </c>
      <c r="J223">
        <f t="shared" si="9"/>
        <v>6</v>
      </c>
      <c r="K223" s="174" t="s">
        <v>1183</v>
      </c>
      <c r="L223" t="str">
        <f t="shared" si="11"/>
        <v>00272493</v>
      </c>
      <c r="M223">
        <v>3003</v>
      </c>
    </row>
    <row r="224" spans="1:13" ht="12.75">
      <c r="A224">
        <v>222</v>
      </c>
      <c r="B224">
        <v>3004</v>
      </c>
      <c r="C224" t="s">
        <v>712</v>
      </c>
      <c r="D224" t="s">
        <v>713</v>
      </c>
      <c r="E224" s="162">
        <v>654141</v>
      </c>
      <c r="F224" s="173">
        <v>654141</v>
      </c>
      <c r="G224">
        <v>3004</v>
      </c>
      <c r="J224">
        <f t="shared" si="9"/>
        <v>6</v>
      </c>
      <c r="K224" s="174" t="s">
        <v>1183</v>
      </c>
      <c r="L224" t="str">
        <f t="shared" si="11"/>
        <v>00654141</v>
      </c>
      <c r="M224">
        <v>3004</v>
      </c>
    </row>
    <row r="225" spans="1:13" ht="12.75">
      <c r="A225">
        <v>223</v>
      </c>
      <c r="B225">
        <v>3005</v>
      </c>
      <c r="C225" t="s">
        <v>714</v>
      </c>
      <c r="D225" t="s">
        <v>715</v>
      </c>
      <c r="E225" s="162">
        <v>272515</v>
      </c>
      <c r="F225" s="173">
        <v>272515</v>
      </c>
      <c r="G225">
        <v>3005</v>
      </c>
      <c r="J225">
        <f t="shared" si="9"/>
        <v>6</v>
      </c>
      <c r="K225" s="174" t="s">
        <v>1183</v>
      </c>
      <c r="L225" t="str">
        <f t="shared" si="11"/>
        <v>00272515</v>
      </c>
      <c r="M225">
        <v>3005</v>
      </c>
    </row>
    <row r="226" spans="1:13" ht="12.75">
      <c r="A226">
        <v>224</v>
      </c>
      <c r="B226">
        <v>3006</v>
      </c>
      <c r="C226" t="s">
        <v>716</v>
      </c>
      <c r="D226" t="s">
        <v>717</v>
      </c>
      <c r="E226" s="162">
        <v>272523</v>
      </c>
      <c r="F226" s="173">
        <v>272523</v>
      </c>
      <c r="G226">
        <v>3006</v>
      </c>
      <c r="J226">
        <f t="shared" si="9"/>
        <v>6</v>
      </c>
      <c r="K226" s="174" t="s">
        <v>1183</v>
      </c>
      <c r="L226" t="str">
        <f t="shared" si="11"/>
        <v>00272523</v>
      </c>
      <c r="M226">
        <v>3006</v>
      </c>
    </row>
    <row r="227" spans="1:13" ht="12.75">
      <c r="A227">
        <v>225</v>
      </c>
      <c r="B227">
        <v>3007</v>
      </c>
      <c r="C227" t="s">
        <v>718</v>
      </c>
      <c r="D227" t="s">
        <v>719</v>
      </c>
      <c r="E227" s="162">
        <v>654001</v>
      </c>
      <c r="F227" s="173">
        <v>654001</v>
      </c>
      <c r="G227">
        <v>3007</v>
      </c>
      <c r="J227">
        <f t="shared" si="9"/>
        <v>6</v>
      </c>
      <c r="K227" s="174" t="s">
        <v>1183</v>
      </c>
      <c r="L227" t="str">
        <f t="shared" si="11"/>
        <v>00654001</v>
      </c>
      <c r="M227">
        <v>3007</v>
      </c>
    </row>
    <row r="228" spans="1:13" ht="12.75">
      <c r="A228">
        <v>226</v>
      </c>
      <c r="B228">
        <v>3008</v>
      </c>
      <c r="C228" t="s">
        <v>720</v>
      </c>
      <c r="D228" t="s">
        <v>721</v>
      </c>
      <c r="E228" s="162">
        <v>653675</v>
      </c>
      <c r="F228" s="173">
        <v>653675</v>
      </c>
      <c r="G228">
        <v>3008</v>
      </c>
      <c r="J228">
        <f t="shared" si="9"/>
        <v>6</v>
      </c>
      <c r="K228" s="174" t="s">
        <v>1183</v>
      </c>
      <c r="L228" t="str">
        <f t="shared" si="11"/>
        <v>00653675</v>
      </c>
      <c r="M228">
        <v>3008</v>
      </c>
    </row>
    <row r="229" spans="1:13" ht="12.75">
      <c r="A229">
        <v>227</v>
      </c>
      <c r="B229">
        <v>3009</v>
      </c>
      <c r="C229" t="s">
        <v>722</v>
      </c>
      <c r="D229" t="s">
        <v>723</v>
      </c>
      <c r="E229" s="162">
        <v>272558</v>
      </c>
      <c r="F229" s="173">
        <v>272558</v>
      </c>
      <c r="G229">
        <v>3009</v>
      </c>
      <c r="J229">
        <f t="shared" si="9"/>
        <v>6</v>
      </c>
      <c r="K229" s="174" t="s">
        <v>1183</v>
      </c>
      <c r="L229" t="str">
        <f t="shared" si="11"/>
        <v>00272558</v>
      </c>
      <c r="M229">
        <v>3009</v>
      </c>
    </row>
    <row r="230" spans="1:13" ht="12.75">
      <c r="A230">
        <v>228</v>
      </c>
      <c r="B230">
        <v>3010</v>
      </c>
      <c r="C230" t="s">
        <v>724</v>
      </c>
      <c r="D230" t="s">
        <v>725</v>
      </c>
      <c r="E230" s="162">
        <v>486299</v>
      </c>
      <c r="F230" s="173">
        <v>486299</v>
      </c>
      <c r="G230">
        <v>3010</v>
      </c>
      <c r="J230">
        <f t="shared" si="9"/>
        <v>6</v>
      </c>
      <c r="K230" s="174" t="s">
        <v>1183</v>
      </c>
      <c r="L230" t="str">
        <f t="shared" si="11"/>
        <v>00486299</v>
      </c>
      <c r="M230">
        <v>3010</v>
      </c>
    </row>
    <row r="231" spans="1:13" ht="12.75">
      <c r="A231">
        <v>229</v>
      </c>
      <c r="B231">
        <v>3011</v>
      </c>
      <c r="C231" t="s">
        <v>726</v>
      </c>
      <c r="D231" t="s">
        <v>727</v>
      </c>
      <c r="E231" s="162">
        <v>272566</v>
      </c>
      <c r="F231" s="173">
        <v>272566</v>
      </c>
      <c r="G231">
        <v>3011</v>
      </c>
      <c r="J231">
        <f t="shared" si="9"/>
        <v>6</v>
      </c>
      <c r="K231" s="174" t="s">
        <v>1183</v>
      </c>
      <c r="L231" t="str">
        <f t="shared" si="11"/>
        <v>00272566</v>
      </c>
      <c r="M231">
        <v>3011</v>
      </c>
    </row>
    <row r="232" spans="1:13" ht="12.75">
      <c r="A232">
        <v>230</v>
      </c>
      <c r="B232">
        <v>3012</v>
      </c>
      <c r="C232" t="s">
        <v>728</v>
      </c>
      <c r="D232" t="s">
        <v>729</v>
      </c>
      <c r="E232" s="162">
        <v>272574</v>
      </c>
      <c r="F232" s="173">
        <v>272574</v>
      </c>
      <c r="G232">
        <v>3012</v>
      </c>
      <c r="J232">
        <f t="shared" si="9"/>
        <v>6</v>
      </c>
      <c r="K232" s="174" t="s">
        <v>1183</v>
      </c>
      <c r="L232" t="str">
        <f t="shared" si="11"/>
        <v>00272574</v>
      </c>
      <c r="M232">
        <v>3012</v>
      </c>
    </row>
    <row r="233" spans="1:13" ht="12.75">
      <c r="A233">
        <v>231</v>
      </c>
      <c r="B233">
        <v>3013</v>
      </c>
      <c r="C233" t="s">
        <v>730</v>
      </c>
      <c r="D233" t="s">
        <v>731</v>
      </c>
      <c r="E233" s="162">
        <v>272582</v>
      </c>
      <c r="F233" s="173">
        <v>272582</v>
      </c>
      <c r="G233">
        <v>3013</v>
      </c>
      <c r="J233">
        <f t="shared" si="9"/>
        <v>6</v>
      </c>
      <c r="K233" s="174" t="s">
        <v>1183</v>
      </c>
      <c r="L233" t="str">
        <f t="shared" si="11"/>
        <v>00272582</v>
      </c>
      <c r="M233">
        <v>3013</v>
      </c>
    </row>
    <row r="234" spans="1:13" ht="12.75">
      <c r="A234">
        <v>232</v>
      </c>
      <c r="B234">
        <v>3014</v>
      </c>
      <c r="C234" t="s">
        <v>732</v>
      </c>
      <c r="D234" t="s">
        <v>733</v>
      </c>
      <c r="E234" s="162">
        <v>272591</v>
      </c>
      <c r="F234" s="173">
        <v>272591</v>
      </c>
      <c r="G234">
        <v>3014</v>
      </c>
      <c r="J234">
        <f t="shared" si="9"/>
        <v>6</v>
      </c>
      <c r="K234" s="174" t="s">
        <v>1183</v>
      </c>
      <c r="L234" t="str">
        <f t="shared" si="11"/>
        <v>00272591</v>
      </c>
      <c r="M234">
        <v>3014</v>
      </c>
    </row>
    <row r="235" spans="1:13" ht="12.75">
      <c r="A235">
        <v>233</v>
      </c>
      <c r="B235">
        <v>3015</v>
      </c>
      <c r="C235" t="s">
        <v>734</v>
      </c>
      <c r="D235" t="s">
        <v>735</v>
      </c>
      <c r="E235" s="162">
        <v>272612</v>
      </c>
      <c r="F235" s="173">
        <v>272612</v>
      </c>
      <c r="G235">
        <v>3015</v>
      </c>
      <c r="J235">
        <f t="shared" si="9"/>
        <v>6</v>
      </c>
      <c r="K235" s="174" t="s">
        <v>1183</v>
      </c>
      <c r="L235" t="str">
        <f t="shared" si="11"/>
        <v>00272612</v>
      </c>
      <c r="M235">
        <v>3015</v>
      </c>
    </row>
    <row r="236" spans="1:13" ht="12.75">
      <c r="A236">
        <v>234</v>
      </c>
      <c r="B236">
        <v>3016</v>
      </c>
      <c r="C236" t="s">
        <v>736</v>
      </c>
      <c r="D236" t="s">
        <v>737</v>
      </c>
      <c r="E236" s="162">
        <v>272621</v>
      </c>
      <c r="F236" s="173">
        <v>272621</v>
      </c>
      <c r="G236">
        <v>3016</v>
      </c>
      <c r="J236">
        <f t="shared" si="9"/>
        <v>6</v>
      </c>
      <c r="K236" s="174" t="s">
        <v>1183</v>
      </c>
      <c r="L236" t="str">
        <f t="shared" si="11"/>
        <v>00272621</v>
      </c>
      <c r="M236">
        <v>3016</v>
      </c>
    </row>
    <row r="237" spans="1:13" ht="12.75">
      <c r="A237">
        <v>235</v>
      </c>
      <c r="B237">
        <v>3017</v>
      </c>
      <c r="C237" t="s">
        <v>738</v>
      </c>
      <c r="D237" t="s">
        <v>739</v>
      </c>
      <c r="E237" s="162">
        <v>653594</v>
      </c>
      <c r="F237" s="173">
        <v>653594</v>
      </c>
      <c r="G237">
        <v>3017</v>
      </c>
      <c r="J237">
        <f t="shared" si="9"/>
        <v>6</v>
      </c>
      <c r="K237" s="174" t="s">
        <v>1183</v>
      </c>
      <c r="L237" t="str">
        <f t="shared" si="11"/>
        <v>00653594</v>
      </c>
      <c r="M237">
        <v>3017</v>
      </c>
    </row>
    <row r="238" spans="1:13" ht="12.75">
      <c r="A238">
        <v>236</v>
      </c>
      <c r="B238">
        <v>3018</v>
      </c>
      <c r="C238" t="s">
        <v>740</v>
      </c>
      <c r="D238" t="s">
        <v>741</v>
      </c>
      <c r="E238" s="162">
        <v>272647</v>
      </c>
      <c r="F238" s="173">
        <v>272647</v>
      </c>
      <c r="G238">
        <v>3018</v>
      </c>
      <c r="J238">
        <f t="shared" si="9"/>
        <v>6</v>
      </c>
      <c r="K238" s="174" t="s">
        <v>1183</v>
      </c>
      <c r="L238" t="str">
        <f t="shared" si="11"/>
        <v>00272647</v>
      </c>
      <c r="M238">
        <v>3018</v>
      </c>
    </row>
    <row r="239" spans="1:13" ht="12.75">
      <c r="A239">
        <v>237</v>
      </c>
      <c r="B239">
        <v>3019</v>
      </c>
      <c r="C239" t="s">
        <v>742</v>
      </c>
      <c r="D239" t="s">
        <v>743</v>
      </c>
      <c r="E239" s="162">
        <v>653616</v>
      </c>
      <c r="F239" s="173">
        <v>653616</v>
      </c>
      <c r="G239">
        <v>3019</v>
      </c>
      <c r="J239">
        <f t="shared" si="9"/>
        <v>6</v>
      </c>
      <c r="K239" s="174" t="s">
        <v>1183</v>
      </c>
      <c r="L239" t="str">
        <f t="shared" si="11"/>
        <v>00653616</v>
      </c>
      <c r="M239">
        <v>3019</v>
      </c>
    </row>
    <row r="240" spans="1:13" ht="12.75">
      <c r="A240">
        <v>238</v>
      </c>
      <c r="B240">
        <v>3020</v>
      </c>
      <c r="C240" t="s">
        <v>744</v>
      </c>
      <c r="D240" t="s">
        <v>745</v>
      </c>
      <c r="E240" s="162">
        <v>272663</v>
      </c>
      <c r="F240" s="173">
        <v>272663</v>
      </c>
      <c r="G240">
        <v>3020</v>
      </c>
      <c r="J240">
        <f t="shared" si="9"/>
        <v>6</v>
      </c>
      <c r="K240" s="174" t="s">
        <v>1183</v>
      </c>
      <c r="L240" t="str">
        <f t="shared" si="11"/>
        <v>00272663</v>
      </c>
      <c r="M240">
        <v>3020</v>
      </c>
    </row>
    <row r="241" spans="1:13" ht="12.75">
      <c r="A241">
        <v>239</v>
      </c>
      <c r="B241">
        <v>3021</v>
      </c>
      <c r="C241" t="s">
        <v>746</v>
      </c>
      <c r="D241" t="s">
        <v>747</v>
      </c>
      <c r="E241" s="162">
        <v>578720</v>
      </c>
      <c r="F241" s="173">
        <v>578720</v>
      </c>
      <c r="G241">
        <v>3021</v>
      </c>
      <c r="J241">
        <f t="shared" si="9"/>
        <v>6</v>
      </c>
      <c r="K241" s="174" t="s">
        <v>1183</v>
      </c>
      <c r="L241" t="str">
        <f t="shared" si="11"/>
        <v>00578720</v>
      </c>
      <c r="M241">
        <v>3021</v>
      </c>
    </row>
    <row r="242" spans="1:13" ht="12.75">
      <c r="A242">
        <v>240</v>
      </c>
      <c r="B242">
        <v>3022</v>
      </c>
      <c r="C242" t="s">
        <v>748</v>
      </c>
      <c r="D242" t="s">
        <v>749</v>
      </c>
      <c r="E242" s="162">
        <v>272671</v>
      </c>
      <c r="F242" s="173">
        <v>272671</v>
      </c>
      <c r="G242">
        <v>3022</v>
      </c>
      <c r="J242">
        <f t="shared" si="9"/>
        <v>6</v>
      </c>
      <c r="K242" s="174" t="s">
        <v>1183</v>
      </c>
      <c r="L242" t="str">
        <f t="shared" si="11"/>
        <v>00272671</v>
      </c>
      <c r="M242">
        <v>3022</v>
      </c>
    </row>
    <row r="243" spans="1:13" ht="12.75">
      <c r="A243">
        <v>241</v>
      </c>
      <c r="B243">
        <v>3023</v>
      </c>
      <c r="C243" t="s">
        <v>750</v>
      </c>
      <c r="D243" t="s">
        <v>751</v>
      </c>
      <c r="E243" s="162">
        <v>272680</v>
      </c>
      <c r="F243" s="173">
        <v>272680</v>
      </c>
      <c r="G243">
        <v>3023</v>
      </c>
      <c r="J243">
        <f t="shared" si="9"/>
        <v>6</v>
      </c>
      <c r="K243" s="174" t="s">
        <v>1183</v>
      </c>
      <c r="L243" t="str">
        <f t="shared" si="11"/>
        <v>00272680</v>
      </c>
      <c r="M243">
        <v>3023</v>
      </c>
    </row>
    <row r="244" spans="1:13" ht="12.75">
      <c r="A244">
        <v>242</v>
      </c>
      <c r="B244">
        <v>3024</v>
      </c>
      <c r="C244" t="s">
        <v>752</v>
      </c>
      <c r="D244" t="s">
        <v>753</v>
      </c>
      <c r="E244" s="162">
        <v>190187</v>
      </c>
      <c r="F244" s="173">
        <v>190187</v>
      </c>
      <c r="G244">
        <v>3024</v>
      </c>
      <c r="J244">
        <f t="shared" si="9"/>
        <v>6</v>
      </c>
      <c r="K244" s="174" t="s">
        <v>1183</v>
      </c>
      <c r="L244" t="str">
        <f t="shared" si="11"/>
        <v>00190187</v>
      </c>
      <c r="M244">
        <v>3024</v>
      </c>
    </row>
    <row r="245" spans="1:13" ht="12.75">
      <c r="A245">
        <v>243</v>
      </c>
      <c r="B245">
        <v>3025</v>
      </c>
      <c r="C245" t="s">
        <v>754</v>
      </c>
      <c r="D245" t="s">
        <v>755</v>
      </c>
      <c r="E245" s="162">
        <v>272710</v>
      </c>
      <c r="F245" s="173">
        <v>272710</v>
      </c>
      <c r="G245">
        <v>3025</v>
      </c>
      <c r="J245">
        <f t="shared" si="9"/>
        <v>6</v>
      </c>
      <c r="K245" s="174" t="s">
        <v>1183</v>
      </c>
      <c r="L245" t="str">
        <f t="shared" si="11"/>
        <v>00272710</v>
      </c>
      <c r="M245">
        <v>3025</v>
      </c>
    </row>
    <row r="246" spans="1:13" ht="12.75">
      <c r="A246">
        <v>244</v>
      </c>
      <c r="B246">
        <v>3026</v>
      </c>
      <c r="C246" t="s">
        <v>756</v>
      </c>
      <c r="D246" t="s">
        <v>757</v>
      </c>
      <c r="E246" s="162">
        <v>272728</v>
      </c>
      <c r="F246" s="173">
        <v>272728</v>
      </c>
      <c r="G246">
        <v>3026</v>
      </c>
      <c r="J246">
        <f t="shared" si="9"/>
        <v>6</v>
      </c>
      <c r="K246" s="174" t="s">
        <v>1183</v>
      </c>
      <c r="L246" t="str">
        <f t="shared" si="11"/>
        <v>00272728</v>
      </c>
      <c r="M246">
        <v>3026</v>
      </c>
    </row>
    <row r="247" spans="1:13" ht="12.75">
      <c r="A247">
        <v>245</v>
      </c>
      <c r="B247">
        <v>3027</v>
      </c>
      <c r="C247" t="s">
        <v>758</v>
      </c>
      <c r="D247" t="s">
        <v>759</v>
      </c>
      <c r="E247" s="162">
        <v>272736</v>
      </c>
      <c r="F247" s="173">
        <v>272736</v>
      </c>
      <c r="G247">
        <v>3027</v>
      </c>
      <c r="J247">
        <f t="shared" si="9"/>
        <v>6</v>
      </c>
      <c r="K247" s="174" t="s">
        <v>1183</v>
      </c>
      <c r="L247" t="str">
        <f t="shared" si="11"/>
        <v>00272736</v>
      </c>
      <c r="M247">
        <v>3027</v>
      </c>
    </row>
    <row r="248" spans="1:13" ht="12.75">
      <c r="A248">
        <v>246</v>
      </c>
      <c r="B248">
        <v>3028</v>
      </c>
      <c r="C248" t="s">
        <v>760</v>
      </c>
      <c r="D248" t="s">
        <v>761</v>
      </c>
      <c r="E248" s="162">
        <v>272744</v>
      </c>
      <c r="F248" s="173">
        <v>272744</v>
      </c>
      <c r="G248">
        <v>3028</v>
      </c>
      <c r="J248">
        <f t="shared" si="9"/>
        <v>6</v>
      </c>
      <c r="K248" s="174" t="s">
        <v>1183</v>
      </c>
      <c r="L248" t="str">
        <f t="shared" si="11"/>
        <v>00272744</v>
      </c>
      <c r="M248">
        <v>3028</v>
      </c>
    </row>
    <row r="249" spans="1:13" ht="12.75">
      <c r="A249">
        <v>247</v>
      </c>
      <c r="B249">
        <v>3029</v>
      </c>
      <c r="C249" t="s">
        <v>762</v>
      </c>
      <c r="D249" t="s">
        <v>763</v>
      </c>
      <c r="E249" s="162">
        <v>654116</v>
      </c>
      <c r="F249" s="173">
        <v>654116</v>
      </c>
      <c r="G249">
        <v>3029</v>
      </c>
      <c r="J249">
        <f t="shared" si="9"/>
        <v>6</v>
      </c>
      <c r="K249" s="174" t="s">
        <v>1183</v>
      </c>
      <c r="L249" t="str">
        <f t="shared" si="11"/>
        <v>00654116</v>
      </c>
      <c r="M249">
        <v>3029</v>
      </c>
    </row>
    <row r="250" spans="1:13" ht="12.75">
      <c r="A250">
        <v>248</v>
      </c>
      <c r="B250">
        <v>3030</v>
      </c>
      <c r="C250" t="s">
        <v>764</v>
      </c>
      <c r="D250" t="s">
        <v>765</v>
      </c>
      <c r="E250" s="162">
        <v>273147</v>
      </c>
      <c r="F250" s="173">
        <v>273147</v>
      </c>
      <c r="G250">
        <v>3030</v>
      </c>
      <c r="J250">
        <f t="shared" si="9"/>
        <v>6</v>
      </c>
      <c r="K250" s="174" t="s">
        <v>1183</v>
      </c>
      <c r="L250" t="str">
        <f t="shared" si="11"/>
        <v>00273147</v>
      </c>
      <c r="M250">
        <v>3030</v>
      </c>
    </row>
    <row r="251" spans="1:13" ht="12.75">
      <c r="A251">
        <v>249</v>
      </c>
      <c r="B251">
        <v>3031</v>
      </c>
      <c r="C251" t="s">
        <v>766</v>
      </c>
      <c r="D251" t="s">
        <v>767</v>
      </c>
      <c r="E251" s="162">
        <v>653608</v>
      </c>
      <c r="F251" s="173">
        <v>653608</v>
      </c>
      <c r="G251">
        <v>3031</v>
      </c>
      <c r="J251">
        <f t="shared" si="9"/>
        <v>6</v>
      </c>
      <c r="K251" s="174" t="s">
        <v>1183</v>
      </c>
      <c r="L251" t="str">
        <f t="shared" si="11"/>
        <v>00653608</v>
      </c>
      <c r="M251">
        <v>3031</v>
      </c>
    </row>
    <row r="252" spans="1:13" ht="12.75">
      <c r="A252">
        <v>250</v>
      </c>
      <c r="B252">
        <v>3032</v>
      </c>
      <c r="C252" t="s">
        <v>768</v>
      </c>
      <c r="D252" t="s">
        <v>769</v>
      </c>
      <c r="E252" s="162">
        <v>653993</v>
      </c>
      <c r="F252" s="173">
        <v>653993</v>
      </c>
      <c r="G252">
        <v>3032</v>
      </c>
      <c r="J252">
        <f t="shared" si="9"/>
        <v>6</v>
      </c>
      <c r="K252" s="174" t="s">
        <v>1183</v>
      </c>
      <c r="L252" t="str">
        <f t="shared" si="11"/>
        <v>00653993</v>
      </c>
      <c r="M252">
        <v>3032</v>
      </c>
    </row>
    <row r="253" spans="1:13" ht="12.75">
      <c r="A253">
        <v>251</v>
      </c>
      <c r="B253">
        <v>3033</v>
      </c>
      <c r="C253" t="s">
        <v>770</v>
      </c>
      <c r="D253" t="s">
        <v>771</v>
      </c>
      <c r="E253" s="162">
        <v>654094</v>
      </c>
      <c r="F253" s="173">
        <v>654094</v>
      </c>
      <c r="G253">
        <v>3033</v>
      </c>
      <c r="J253">
        <f t="shared" si="9"/>
        <v>6</v>
      </c>
      <c r="K253" s="174" t="s">
        <v>1183</v>
      </c>
      <c r="L253" t="str">
        <f aca="true" t="shared" si="12" ref="L253:L284">CONCATENATE(K253,F253)</f>
        <v>00654094</v>
      </c>
      <c r="M253">
        <v>3033</v>
      </c>
    </row>
    <row r="254" spans="1:13" ht="12.75">
      <c r="A254">
        <v>252</v>
      </c>
      <c r="B254">
        <v>3034</v>
      </c>
      <c r="C254" t="s">
        <v>772</v>
      </c>
      <c r="D254" t="s">
        <v>773</v>
      </c>
      <c r="E254" s="162">
        <v>654027</v>
      </c>
      <c r="F254" s="173">
        <v>654027</v>
      </c>
      <c r="G254">
        <v>3034</v>
      </c>
      <c r="J254">
        <f t="shared" si="9"/>
        <v>6</v>
      </c>
      <c r="K254" s="174" t="s">
        <v>1183</v>
      </c>
      <c r="L254" t="str">
        <f t="shared" si="12"/>
        <v>00654027</v>
      </c>
      <c r="M254">
        <v>3034</v>
      </c>
    </row>
    <row r="255" spans="1:13" ht="12.75">
      <c r="A255">
        <v>253</v>
      </c>
      <c r="B255">
        <v>3035</v>
      </c>
      <c r="C255" t="s">
        <v>774</v>
      </c>
      <c r="D255" t="s">
        <v>775</v>
      </c>
      <c r="E255" s="162">
        <v>272809</v>
      </c>
      <c r="F255" s="173">
        <v>272809</v>
      </c>
      <c r="G255">
        <v>3035</v>
      </c>
      <c r="J255">
        <f t="shared" si="9"/>
        <v>6</v>
      </c>
      <c r="K255" s="174" t="s">
        <v>1183</v>
      </c>
      <c r="L255" t="str">
        <f t="shared" si="12"/>
        <v>00272809</v>
      </c>
      <c r="M255">
        <v>3035</v>
      </c>
    </row>
    <row r="256" spans="1:13" ht="12.75">
      <c r="A256">
        <v>254</v>
      </c>
      <c r="B256">
        <v>3036</v>
      </c>
      <c r="C256" t="s">
        <v>776</v>
      </c>
      <c r="D256" t="s">
        <v>777</v>
      </c>
      <c r="E256" s="162">
        <v>272817</v>
      </c>
      <c r="F256" s="173">
        <v>272817</v>
      </c>
      <c r="G256">
        <v>3036</v>
      </c>
      <c r="J256">
        <f t="shared" si="9"/>
        <v>6</v>
      </c>
      <c r="K256" s="174" t="s">
        <v>1183</v>
      </c>
      <c r="L256" t="str">
        <f t="shared" si="12"/>
        <v>00272817</v>
      </c>
      <c r="M256">
        <v>3036</v>
      </c>
    </row>
    <row r="257" spans="1:13" ht="12.75">
      <c r="A257">
        <v>255</v>
      </c>
      <c r="B257">
        <v>3037</v>
      </c>
      <c r="C257" t="s">
        <v>778</v>
      </c>
      <c r="D257" t="s">
        <v>779</v>
      </c>
      <c r="E257" s="162">
        <v>654019</v>
      </c>
      <c r="F257" s="173">
        <v>654019</v>
      </c>
      <c r="G257">
        <v>3037</v>
      </c>
      <c r="J257">
        <f t="shared" si="9"/>
        <v>6</v>
      </c>
      <c r="K257" s="174" t="s">
        <v>1183</v>
      </c>
      <c r="L257" t="str">
        <f t="shared" si="12"/>
        <v>00654019</v>
      </c>
      <c r="M257">
        <v>3037</v>
      </c>
    </row>
    <row r="258" spans="1:13" ht="12.75">
      <c r="A258">
        <v>256</v>
      </c>
      <c r="B258">
        <v>3038</v>
      </c>
      <c r="C258" t="s">
        <v>780</v>
      </c>
      <c r="D258" t="s">
        <v>781</v>
      </c>
      <c r="E258" s="162">
        <v>272833</v>
      </c>
      <c r="F258" s="173">
        <v>272833</v>
      </c>
      <c r="G258">
        <v>3038</v>
      </c>
      <c r="J258">
        <f t="shared" si="9"/>
        <v>6</v>
      </c>
      <c r="K258" s="174" t="s">
        <v>1183</v>
      </c>
      <c r="L258" t="str">
        <f t="shared" si="12"/>
        <v>00272833</v>
      </c>
      <c r="M258">
        <v>3038</v>
      </c>
    </row>
    <row r="259" spans="1:13" ht="12.75">
      <c r="A259">
        <v>257</v>
      </c>
      <c r="B259">
        <v>3039</v>
      </c>
      <c r="C259" t="s">
        <v>782</v>
      </c>
      <c r="D259" t="s">
        <v>783</v>
      </c>
      <c r="E259" s="162">
        <v>272841</v>
      </c>
      <c r="F259" s="173">
        <v>272841</v>
      </c>
      <c r="G259">
        <v>3039</v>
      </c>
      <c r="J259">
        <f aca="true" t="shared" si="13" ref="J259:J322">LEN(F259)</f>
        <v>6</v>
      </c>
      <c r="K259" s="174" t="s">
        <v>1183</v>
      </c>
      <c r="L259" t="str">
        <f t="shared" si="12"/>
        <v>00272841</v>
      </c>
      <c r="M259">
        <v>3039</v>
      </c>
    </row>
    <row r="260" spans="1:13" ht="12.75">
      <c r="A260">
        <v>258</v>
      </c>
      <c r="B260">
        <v>3040</v>
      </c>
      <c r="C260" t="s">
        <v>784</v>
      </c>
      <c r="D260" t="s">
        <v>785</v>
      </c>
      <c r="E260" s="162">
        <v>272850</v>
      </c>
      <c r="F260" s="173">
        <v>272850</v>
      </c>
      <c r="G260">
        <v>3040</v>
      </c>
      <c r="J260">
        <f t="shared" si="13"/>
        <v>6</v>
      </c>
      <c r="K260" s="174" t="s">
        <v>1183</v>
      </c>
      <c r="L260" t="str">
        <f t="shared" si="12"/>
        <v>00272850</v>
      </c>
      <c r="M260">
        <v>3040</v>
      </c>
    </row>
    <row r="261" spans="1:13" ht="12.75">
      <c r="A261">
        <v>259</v>
      </c>
      <c r="B261">
        <v>3041</v>
      </c>
      <c r="C261" t="s">
        <v>786</v>
      </c>
      <c r="D261" t="s">
        <v>787</v>
      </c>
      <c r="E261" s="162">
        <v>272868</v>
      </c>
      <c r="F261" s="173">
        <v>272868</v>
      </c>
      <c r="G261">
        <v>3041</v>
      </c>
      <c r="J261">
        <f t="shared" si="13"/>
        <v>6</v>
      </c>
      <c r="K261" s="174" t="s">
        <v>1183</v>
      </c>
      <c r="L261" t="str">
        <f t="shared" si="12"/>
        <v>00272868</v>
      </c>
      <c r="M261">
        <v>3041</v>
      </c>
    </row>
    <row r="262" spans="1:13" ht="12.75">
      <c r="A262">
        <v>260</v>
      </c>
      <c r="B262">
        <v>3042</v>
      </c>
      <c r="C262" t="s">
        <v>788</v>
      </c>
      <c r="D262" t="s">
        <v>789</v>
      </c>
      <c r="E262" s="162">
        <v>272876</v>
      </c>
      <c r="F262" s="173">
        <v>272876</v>
      </c>
      <c r="G262">
        <v>3042</v>
      </c>
      <c r="J262">
        <f t="shared" si="13"/>
        <v>6</v>
      </c>
      <c r="K262" s="174" t="s">
        <v>1183</v>
      </c>
      <c r="L262" t="str">
        <f t="shared" si="12"/>
        <v>00272876</v>
      </c>
      <c r="M262">
        <v>3042</v>
      </c>
    </row>
    <row r="263" spans="1:13" ht="12.75">
      <c r="A263">
        <v>261</v>
      </c>
      <c r="B263">
        <v>3043</v>
      </c>
      <c r="C263" t="s">
        <v>790</v>
      </c>
      <c r="D263" t="s">
        <v>791</v>
      </c>
      <c r="E263" s="162">
        <v>272884</v>
      </c>
      <c r="F263" s="173">
        <v>272884</v>
      </c>
      <c r="G263">
        <v>3043</v>
      </c>
      <c r="J263">
        <f t="shared" si="13"/>
        <v>6</v>
      </c>
      <c r="K263" s="174" t="s">
        <v>1183</v>
      </c>
      <c r="L263" t="str">
        <f t="shared" si="12"/>
        <v>00272884</v>
      </c>
      <c r="M263">
        <v>3043</v>
      </c>
    </row>
    <row r="264" spans="1:13" ht="12.75">
      <c r="A264">
        <v>262</v>
      </c>
      <c r="B264">
        <v>3044</v>
      </c>
      <c r="C264" t="s">
        <v>792</v>
      </c>
      <c r="D264" t="s">
        <v>793</v>
      </c>
      <c r="E264" s="162">
        <v>272892</v>
      </c>
      <c r="F264" s="173">
        <v>272892</v>
      </c>
      <c r="G264">
        <v>3044</v>
      </c>
      <c r="J264">
        <f t="shared" si="13"/>
        <v>6</v>
      </c>
      <c r="K264" s="174" t="s">
        <v>1183</v>
      </c>
      <c r="L264" t="str">
        <f t="shared" si="12"/>
        <v>00272892</v>
      </c>
      <c r="M264">
        <v>3044</v>
      </c>
    </row>
    <row r="265" spans="1:13" ht="12.75">
      <c r="A265">
        <v>263</v>
      </c>
      <c r="B265">
        <v>3045</v>
      </c>
      <c r="C265" t="s">
        <v>794</v>
      </c>
      <c r="D265" t="s">
        <v>795</v>
      </c>
      <c r="E265" s="162">
        <v>272914</v>
      </c>
      <c r="F265" s="173">
        <v>272914</v>
      </c>
      <c r="G265">
        <v>3045</v>
      </c>
      <c r="J265">
        <f t="shared" si="13"/>
        <v>6</v>
      </c>
      <c r="K265" s="174" t="s">
        <v>1183</v>
      </c>
      <c r="L265" t="str">
        <f t="shared" si="12"/>
        <v>00272914</v>
      </c>
      <c r="M265">
        <v>3045</v>
      </c>
    </row>
    <row r="266" spans="1:13" ht="12.75">
      <c r="A266">
        <v>264</v>
      </c>
      <c r="B266">
        <v>3046</v>
      </c>
      <c r="C266" t="s">
        <v>796</v>
      </c>
      <c r="D266" t="s">
        <v>797</v>
      </c>
      <c r="E266" s="162">
        <v>272949</v>
      </c>
      <c r="F266" s="173">
        <v>272949</v>
      </c>
      <c r="G266">
        <v>3046</v>
      </c>
      <c r="J266">
        <f t="shared" si="13"/>
        <v>6</v>
      </c>
      <c r="K266" s="174" t="s">
        <v>1183</v>
      </c>
      <c r="L266" t="str">
        <f t="shared" si="12"/>
        <v>00272949</v>
      </c>
      <c r="M266">
        <v>3046</v>
      </c>
    </row>
    <row r="267" spans="1:13" ht="12.75">
      <c r="A267">
        <v>265</v>
      </c>
      <c r="B267">
        <v>3047</v>
      </c>
      <c r="C267" t="s">
        <v>798</v>
      </c>
      <c r="D267" t="s">
        <v>799</v>
      </c>
      <c r="E267" s="162">
        <v>272957</v>
      </c>
      <c r="F267" s="173">
        <v>272957</v>
      </c>
      <c r="G267">
        <v>3047</v>
      </c>
      <c r="J267">
        <f t="shared" si="13"/>
        <v>6</v>
      </c>
      <c r="K267" s="174" t="s">
        <v>1183</v>
      </c>
      <c r="L267" t="str">
        <f t="shared" si="12"/>
        <v>00272957</v>
      </c>
      <c r="M267">
        <v>3047</v>
      </c>
    </row>
    <row r="268" spans="1:13" ht="12.75">
      <c r="A268">
        <v>266</v>
      </c>
      <c r="B268">
        <v>3048</v>
      </c>
      <c r="C268" t="s">
        <v>800</v>
      </c>
      <c r="D268" t="s">
        <v>801</v>
      </c>
      <c r="E268" s="162">
        <v>272965</v>
      </c>
      <c r="F268" s="173">
        <v>272965</v>
      </c>
      <c r="G268">
        <v>3048</v>
      </c>
      <c r="J268">
        <f t="shared" si="13"/>
        <v>6</v>
      </c>
      <c r="K268" s="174" t="s">
        <v>1183</v>
      </c>
      <c r="L268" t="str">
        <f t="shared" si="12"/>
        <v>00272965</v>
      </c>
      <c r="M268">
        <v>3048</v>
      </c>
    </row>
    <row r="269" spans="1:13" ht="12.75">
      <c r="A269">
        <v>267</v>
      </c>
      <c r="B269">
        <v>3049</v>
      </c>
      <c r="C269" t="s">
        <v>802</v>
      </c>
      <c r="D269" t="s">
        <v>803</v>
      </c>
      <c r="E269" s="162">
        <v>272973</v>
      </c>
      <c r="F269" s="173">
        <v>272973</v>
      </c>
      <c r="G269">
        <v>3049</v>
      </c>
      <c r="J269">
        <f t="shared" si="13"/>
        <v>6</v>
      </c>
      <c r="K269" s="174" t="s">
        <v>1183</v>
      </c>
      <c r="L269" t="str">
        <f t="shared" si="12"/>
        <v>00272973</v>
      </c>
      <c r="M269">
        <v>3049</v>
      </c>
    </row>
    <row r="270" spans="1:13" ht="12.75">
      <c r="A270">
        <v>268</v>
      </c>
      <c r="B270">
        <v>3050</v>
      </c>
      <c r="C270" t="s">
        <v>804</v>
      </c>
      <c r="D270" t="s">
        <v>805</v>
      </c>
      <c r="E270" s="162">
        <v>272981</v>
      </c>
      <c r="F270" s="173">
        <v>272981</v>
      </c>
      <c r="G270">
        <v>3050</v>
      </c>
      <c r="J270">
        <f t="shared" si="13"/>
        <v>6</v>
      </c>
      <c r="K270" s="174" t="s">
        <v>1183</v>
      </c>
      <c r="L270" t="str">
        <f t="shared" si="12"/>
        <v>00272981</v>
      </c>
      <c r="M270">
        <v>3050</v>
      </c>
    </row>
    <row r="271" spans="1:13" ht="12.75">
      <c r="A271">
        <v>269</v>
      </c>
      <c r="B271">
        <v>3051</v>
      </c>
      <c r="C271" t="s">
        <v>806</v>
      </c>
      <c r="D271" t="s">
        <v>807</v>
      </c>
      <c r="E271" s="162">
        <v>273007</v>
      </c>
      <c r="F271" s="173">
        <v>273007</v>
      </c>
      <c r="G271">
        <v>3051</v>
      </c>
      <c r="J271">
        <f t="shared" si="13"/>
        <v>6</v>
      </c>
      <c r="K271" s="174" t="s">
        <v>1183</v>
      </c>
      <c r="L271" t="str">
        <f t="shared" si="12"/>
        <v>00273007</v>
      </c>
      <c r="M271">
        <v>3051</v>
      </c>
    </row>
    <row r="272" spans="1:13" ht="12.75">
      <c r="A272">
        <v>270</v>
      </c>
      <c r="B272">
        <v>3052</v>
      </c>
      <c r="C272" t="s">
        <v>808</v>
      </c>
      <c r="D272" t="s">
        <v>809</v>
      </c>
      <c r="E272" s="162">
        <v>857564</v>
      </c>
      <c r="F272" s="173">
        <v>857564</v>
      </c>
      <c r="G272">
        <v>3052</v>
      </c>
      <c r="J272">
        <f t="shared" si="13"/>
        <v>6</v>
      </c>
      <c r="K272" s="174" t="s">
        <v>1183</v>
      </c>
      <c r="L272" t="str">
        <f t="shared" si="12"/>
        <v>00857564</v>
      </c>
      <c r="M272">
        <v>3052</v>
      </c>
    </row>
    <row r="273" spans="1:13" ht="12.75">
      <c r="A273">
        <v>271</v>
      </c>
      <c r="B273">
        <v>3053</v>
      </c>
      <c r="C273" t="s">
        <v>810</v>
      </c>
      <c r="D273" t="s">
        <v>811</v>
      </c>
      <c r="E273" s="162">
        <v>654086</v>
      </c>
      <c r="F273" s="173">
        <v>654086</v>
      </c>
      <c r="G273">
        <v>3053</v>
      </c>
      <c r="J273">
        <f t="shared" si="13"/>
        <v>6</v>
      </c>
      <c r="K273" s="174" t="s">
        <v>1183</v>
      </c>
      <c r="L273" t="str">
        <f t="shared" si="12"/>
        <v>00654086</v>
      </c>
      <c r="M273">
        <v>3053</v>
      </c>
    </row>
    <row r="274" spans="1:13" ht="12.75">
      <c r="A274">
        <v>272</v>
      </c>
      <c r="B274">
        <v>3054</v>
      </c>
      <c r="C274" t="s">
        <v>812</v>
      </c>
      <c r="D274" t="s">
        <v>813</v>
      </c>
      <c r="E274" s="162">
        <v>273023</v>
      </c>
      <c r="F274" s="173">
        <v>273023</v>
      </c>
      <c r="G274">
        <v>3054</v>
      </c>
      <c r="J274">
        <f t="shared" si="13"/>
        <v>6</v>
      </c>
      <c r="K274" s="174" t="s">
        <v>1183</v>
      </c>
      <c r="L274" t="str">
        <f t="shared" si="12"/>
        <v>00273023</v>
      </c>
      <c r="M274">
        <v>3054</v>
      </c>
    </row>
    <row r="275" spans="1:13" ht="12.75">
      <c r="A275">
        <v>273</v>
      </c>
      <c r="B275">
        <v>3055</v>
      </c>
      <c r="C275" t="s">
        <v>814</v>
      </c>
      <c r="D275" t="s">
        <v>815</v>
      </c>
      <c r="E275" s="162">
        <v>273031</v>
      </c>
      <c r="F275" s="173">
        <v>273031</v>
      </c>
      <c r="G275">
        <v>3055</v>
      </c>
      <c r="J275">
        <f t="shared" si="13"/>
        <v>6</v>
      </c>
      <c r="K275" s="174" t="s">
        <v>1183</v>
      </c>
      <c r="L275" t="str">
        <f t="shared" si="12"/>
        <v>00273031</v>
      </c>
      <c r="M275">
        <v>3055</v>
      </c>
    </row>
    <row r="276" spans="1:13" ht="12.75">
      <c r="A276">
        <v>274</v>
      </c>
      <c r="B276">
        <v>3056</v>
      </c>
      <c r="C276" t="s">
        <v>816</v>
      </c>
      <c r="D276" t="s">
        <v>817</v>
      </c>
      <c r="E276" s="162">
        <v>273058</v>
      </c>
      <c r="F276" s="173">
        <v>273058</v>
      </c>
      <c r="G276">
        <v>3056</v>
      </c>
      <c r="J276">
        <f t="shared" si="13"/>
        <v>6</v>
      </c>
      <c r="K276" s="174" t="s">
        <v>1183</v>
      </c>
      <c r="L276" t="str">
        <f t="shared" si="12"/>
        <v>00273058</v>
      </c>
      <c r="M276">
        <v>3056</v>
      </c>
    </row>
    <row r="277" spans="1:13" ht="12.75">
      <c r="A277">
        <v>275</v>
      </c>
      <c r="B277">
        <v>3057</v>
      </c>
      <c r="C277" t="s">
        <v>818</v>
      </c>
      <c r="D277" t="s">
        <v>819</v>
      </c>
      <c r="E277" s="162">
        <v>273066</v>
      </c>
      <c r="F277" s="173">
        <v>273066</v>
      </c>
      <c r="G277">
        <v>3057</v>
      </c>
      <c r="J277">
        <f t="shared" si="13"/>
        <v>6</v>
      </c>
      <c r="K277" s="174" t="s">
        <v>1183</v>
      </c>
      <c r="L277" t="str">
        <f t="shared" si="12"/>
        <v>00273066</v>
      </c>
      <c r="M277">
        <v>3057</v>
      </c>
    </row>
    <row r="278" spans="1:13" ht="12.75">
      <c r="A278">
        <v>276</v>
      </c>
      <c r="B278">
        <v>3058</v>
      </c>
      <c r="C278" t="s">
        <v>820</v>
      </c>
      <c r="D278" t="s">
        <v>821</v>
      </c>
      <c r="E278" s="162">
        <v>273082</v>
      </c>
      <c r="F278" s="173">
        <v>273082</v>
      </c>
      <c r="G278">
        <v>3058</v>
      </c>
      <c r="J278">
        <f t="shared" si="13"/>
        <v>6</v>
      </c>
      <c r="K278" s="174" t="s">
        <v>1183</v>
      </c>
      <c r="L278" t="str">
        <f t="shared" si="12"/>
        <v>00273082</v>
      </c>
      <c r="M278">
        <v>3058</v>
      </c>
    </row>
    <row r="279" spans="1:13" ht="12.75">
      <c r="A279">
        <v>277</v>
      </c>
      <c r="B279">
        <v>3059</v>
      </c>
      <c r="C279" t="s">
        <v>822</v>
      </c>
      <c r="D279" t="s">
        <v>823</v>
      </c>
      <c r="E279" s="162">
        <v>653683</v>
      </c>
      <c r="F279" s="173">
        <v>653683</v>
      </c>
      <c r="G279">
        <v>3059</v>
      </c>
      <c r="J279">
        <f t="shared" si="13"/>
        <v>6</v>
      </c>
      <c r="K279" s="174" t="s">
        <v>1183</v>
      </c>
      <c r="L279" t="str">
        <f t="shared" si="12"/>
        <v>00653683</v>
      </c>
      <c r="M279">
        <v>3059</v>
      </c>
    </row>
    <row r="280" spans="1:13" ht="12.75">
      <c r="A280">
        <v>278</v>
      </c>
      <c r="B280">
        <v>3060</v>
      </c>
      <c r="C280" t="s">
        <v>824</v>
      </c>
      <c r="D280" t="s">
        <v>825</v>
      </c>
      <c r="E280" s="162">
        <v>529991</v>
      </c>
      <c r="F280" s="173">
        <v>529991</v>
      </c>
      <c r="G280">
        <v>3060</v>
      </c>
      <c r="J280">
        <f t="shared" si="13"/>
        <v>6</v>
      </c>
      <c r="K280" s="174" t="s">
        <v>1183</v>
      </c>
      <c r="L280" t="str">
        <f t="shared" si="12"/>
        <v>00529991</v>
      </c>
      <c r="M280">
        <v>3060</v>
      </c>
    </row>
    <row r="281" spans="1:13" ht="12.75">
      <c r="A281">
        <v>279</v>
      </c>
      <c r="B281">
        <v>3061</v>
      </c>
      <c r="C281" t="s">
        <v>826</v>
      </c>
      <c r="D281" t="s">
        <v>827</v>
      </c>
      <c r="E281" s="162">
        <v>273112</v>
      </c>
      <c r="F281" s="173">
        <v>273112</v>
      </c>
      <c r="G281">
        <v>3061</v>
      </c>
      <c r="J281">
        <f t="shared" si="13"/>
        <v>6</v>
      </c>
      <c r="K281" s="174" t="s">
        <v>1183</v>
      </c>
      <c r="L281" t="str">
        <f t="shared" si="12"/>
        <v>00273112</v>
      </c>
      <c r="M281">
        <v>3061</v>
      </c>
    </row>
    <row r="282" spans="1:13" ht="12.75">
      <c r="A282">
        <v>280</v>
      </c>
      <c r="B282">
        <v>3062</v>
      </c>
      <c r="C282" t="s">
        <v>828</v>
      </c>
      <c r="D282" t="s">
        <v>829</v>
      </c>
      <c r="E282" s="162">
        <v>273139</v>
      </c>
      <c r="F282" s="173">
        <v>273139</v>
      </c>
      <c r="G282">
        <v>3062</v>
      </c>
      <c r="J282">
        <f t="shared" si="13"/>
        <v>6</v>
      </c>
      <c r="K282" s="174" t="s">
        <v>1183</v>
      </c>
      <c r="L282" t="str">
        <f t="shared" si="12"/>
        <v>00273139</v>
      </c>
      <c r="M282">
        <v>3062</v>
      </c>
    </row>
    <row r="283" spans="1:13" ht="12.75">
      <c r="A283">
        <v>281</v>
      </c>
      <c r="B283">
        <v>3063</v>
      </c>
      <c r="C283" t="s">
        <v>830</v>
      </c>
      <c r="D283" t="s">
        <v>831</v>
      </c>
      <c r="E283" s="162">
        <v>273155</v>
      </c>
      <c r="F283" s="173">
        <v>273155</v>
      </c>
      <c r="G283">
        <v>3063</v>
      </c>
      <c r="J283">
        <f t="shared" si="13"/>
        <v>6</v>
      </c>
      <c r="K283" s="174" t="s">
        <v>1183</v>
      </c>
      <c r="L283" t="str">
        <f t="shared" si="12"/>
        <v>00273155</v>
      </c>
      <c r="M283">
        <v>3063</v>
      </c>
    </row>
    <row r="284" spans="1:13" ht="12.75">
      <c r="A284">
        <v>282</v>
      </c>
      <c r="B284">
        <v>3064</v>
      </c>
      <c r="C284" t="s">
        <v>832</v>
      </c>
      <c r="D284" t="s">
        <v>833</v>
      </c>
      <c r="E284" s="162">
        <v>273163</v>
      </c>
      <c r="F284" s="173">
        <v>273163</v>
      </c>
      <c r="G284">
        <v>3064</v>
      </c>
      <c r="J284">
        <f t="shared" si="13"/>
        <v>6</v>
      </c>
      <c r="K284" s="174" t="s">
        <v>1183</v>
      </c>
      <c r="L284" t="str">
        <f t="shared" si="12"/>
        <v>00273163</v>
      </c>
      <c r="M284">
        <v>3064</v>
      </c>
    </row>
    <row r="285" spans="1:13" ht="12.75">
      <c r="A285">
        <v>283</v>
      </c>
      <c r="B285">
        <v>3065</v>
      </c>
      <c r="C285" t="s">
        <v>834</v>
      </c>
      <c r="D285" t="s">
        <v>835</v>
      </c>
      <c r="E285" s="162">
        <v>273171</v>
      </c>
      <c r="F285" s="173">
        <v>273171</v>
      </c>
      <c r="G285">
        <v>3065</v>
      </c>
      <c r="J285">
        <f t="shared" si="13"/>
        <v>6</v>
      </c>
      <c r="K285" s="174" t="s">
        <v>1183</v>
      </c>
      <c r="L285" t="str">
        <f aca="true" t="shared" si="14" ref="L285:L298">CONCATENATE(K285,F285)</f>
        <v>00273171</v>
      </c>
      <c r="M285">
        <v>3065</v>
      </c>
    </row>
    <row r="286" spans="1:13" ht="12.75">
      <c r="A286">
        <v>284</v>
      </c>
      <c r="B286">
        <v>3066</v>
      </c>
      <c r="C286" t="s">
        <v>836</v>
      </c>
      <c r="D286" t="s">
        <v>837</v>
      </c>
      <c r="E286" s="162">
        <v>654451</v>
      </c>
      <c r="F286" s="173">
        <v>654451</v>
      </c>
      <c r="G286">
        <v>3066</v>
      </c>
      <c r="J286">
        <f t="shared" si="13"/>
        <v>6</v>
      </c>
      <c r="K286" s="174" t="s">
        <v>1183</v>
      </c>
      <c r="L286" t="str">
        <f t="shared" si="14"/>
        <v>00654451</v>
      </c>
      <c r="M286">
        <v>3066</v>
      </c>
    </row>
    <row r="287" spans="1:13" ht="12.75">
      <c r="A287">
        <v>285</v>
      </c>
      <c r="B287">
        <v>3067</v>
      </c>
      <c r="C287" t="s">
        <v>838</v>
      </c>
      <c r="D287" t="s">
        <v>839</v>
      </c>
      <c r="E287" s="162">
        <v>273180</v>
      </c>
      <c r="F287" s="173">
        <v>273180</v>
      </c>
      <c r="G287">
        <v>3067</v>
      </c>
      <c r="J287">
        <f t="shared" si="13"/>
        <v>6</v>
      </c>
      <c r="K287" s="174" t="s">
        <v>1183</v>
      </c>
      <c r="L287" t="str">
        <f t="shared" si="14"/>
        <v>00273180</v>
      </c>
      <c r="M287">
        <v>3067</v>
      </c>
    </row>
    <row r="288" spans="1:13" ht="12.75">
      <c r="A288">
        <v>286</v>
      </c>
      <c r="B288">
        <v>3068</v>
      </c>
      <c r="C288" t="s">
        <v>840</v>
      </c>
      <c r="D288" t="s">
        <v>841</v>
      </c>
      <c r="E288" s="162">
        <v>654124</v>
      </c>
      <c r="F288" s="173">
        <v>654124</v>
      </c>
      <c r="G288">
        <v>3068</v>
      </c>
      <c r="J288">
        <f t="shared" si="13"/>
        <v>6</v>
      </c>
      <c r="K288" s="174" t="s">
        <v>1183</v>
      </c>
      <c r="L288" t="str">
        <f t="shared" si="14"/>
        <v>00654124</v>
      </c>
      <c r="M288">
        <v>3068</v>
      </c>
    </row>
    <row r="289" spans="1:13" ht="12.75">
      <c r="A289">
        <v>287</v>
      </c>
      <c r="B289">
        <v>3069</v>
      </c>
      <c r="C289" t="s">
        <v>842</v>
      </c>
      <c r="D289" t="s">
        <v>843</v>
      </c>
      <c r="E289" s="162">
        <v>653985</v>
      </c>
      <c r="F289" s="173">
        <v>653985</v>
      </c>
      <c r="G289">
        <v>3069</v>
      </c>
      <c r="J289">
        <f t="shared" si="13"/>
        <v>6</v>
      </c>
      <c r="K289" s="174" t="s">
        <v>1183</v>
      </c>
      <c r="L289" t="str">
        <f t="shared" si="14"/>
        <v>00653985</v>
      </c>
      <c r="M289">
        <v>3069</v>
      </c>
    </row>
    <row r="290" spans="1:13" ht="12.75">
      <c r="A290">
        <v>288</v>
      </c>
      <c r="B290">
        <v>3070</v>
      </c>
      <c r="C290" t="s">
        <v>844</v>
      </c>
      <c r="D290" t="s">
        <v>845</v>
      </c>
      <c r="E290" s="162">
        <v>273198</v>
      </c>
      <c r="F290" s="173">
        <v>273198</v>
      </c>
      <c r="G290">
        <v>3070</v>
      </c>
      <c r="J290">
        <f t="shared" si="13"/>
        <v>6</v>
      </c>
      <c r="K290" s="174" t="s">
        <v>1183</v>
      </c>
      <c r="L290" t="str">
        <f t="shared" si="14"/>
        <v>00273198</v>
      </c>
      <c r="M290">
        <v>3070</v>
      </c>
    </row>
    <row r="291" spans="1:13" ht="12.75">
      <c r="A291">
        <v>289</v>
      </c>
      <c r="B291">
        <v>3071</v>
      </c>
      <c r="C291" t="s">
        <v>846</v>
      </c>
      <c r="D291" t="s">
        <v>847</v>
      </c>
      <c r="E291" s="162">
        <v>273210</v>
      </c>
      <c r="F291" s="173">
        <v>273210</v>
      </c>
      <c r="G291">
        <v>3071</v>
      </c>
      <c r="J291">
        <f t="shared" si="13"/>
        <v>6</v>
      </c>
      <c r="K291" s="174" t="s">
        <v>1183</v>
      </c>
      <c r="L291" t="str">
        <f t="shared" si="14"/>
        <v>00273210</v>
      </c>
      <c r="M291">
        <v>3071</v>
      </c>
    </row>
    <row r="292" spans="1:13" ht="12.75">
      <c r="A292">
        <v>290</v>
      </c>
      <c r="B292">
        <v>3072</v>
      </c>
      <c r="C292" t="s">
        <v>848</v>
      </c>
      <c r="D292" t="s">
        <v>849</v>
      </c>
      <c r="E292" s="162">
        <v>273228</v>
      </c>
      <c r="F292" s="173">
        <v>273228</v>
      </c>
      <c r="G292">
        <v>3072</v>
      </c>
      <c r="J292">
        <f t="shared" si="13"/>
        <v>6</v>
      </c>
      <c r="K292" s="174" t="s">
        <v>1183</v>
      </c>
      <c r="L292" t="str">
        <f t="shared" si="14"/>
        <v>00273228</v>
      </c>
      <c r="M292">
        <v>3072</v>
      </c>
    </row>
    <row r="293" spans="1:13" ht="12.75">
      <c r="A293">
        <v>291</v>
      </c>
      <c r="B293">
        <v>3073</v>
      </c>
      <c r="C293" t="s">
        <v>850</v>
      </c>
      <c r="D293" t="s">
        <v>851</v>
      </c>
      <c r="E293" s="162">
        <v>653497</v>
      </c>
      <c r="F293" s="173">
        <v>653497</v>
      </c>
      <c r="G293">
        <v>3073</v>
      </c>
      <c r="J293">
        <f t="shared" si="13"/>
        <v>6</v>
      </c>
      <c r="K293" s="174" t="s">
        <v>1183</v>
      </c>
      <c r="L293" t="str">
        <f t="shared" si="14"/>
        <v>00653497</v>
      </c>
      <c r="M293">
        <v>3073</v>
      </c>
    </row>
    <row r="294" spans="1:13" ht="12.75">
      <c r="A294">
        <v>292</v>
      </c>
      <c r="B294">
        <v>3074</v>
      </c>
      <c r="C294" t="s">
        <v>852</v>
      </c>
      <c r="D294" t="s">
        <v>853</v>
      </c>
      <c r="E294" s="162">
        <v>273244</v>
      </c>
      <c r="F294" s="173">
        <v>273244</v>
      </c>
      <c r="G294">
        <v>3074</v>
      </c>
      <c r="J294">
        <f t="shared" si="13"/>
        <v>6</v>
      </c>
      <c r="K294" s="174" t="s">
        <v>1183</v>
      </c>
      <c r="L294" t="str">
        <f t="shared" si="14"/>
        <v>00273244</v>
      </c>
      <c r="M294">
        <v>3074</v>
      </c>
    </row>
    <row r="295" spans="1:13" ht="12.75">
      <c r="A295">
        <v>293</v>
      </c>
      <c r="B295">
        <v>3075</v>
      </c>
      <c r="C295" t="s">
        <v>854</v>
      </c>
      <c r="D295" t="s">
        <v>855</v>
      </c>
      <c r="E295" s="162">
        <v>273252</v>
      </c>
      <c r="F295" s="173">
        <v>273252</v>
      </c>
      <c r="G295">
        <v>3075</v>
      </c>
      <c r="J295">
        <f t="shared" si="13"/>
        <v>6</v>
      </c>
      <c r="K295" s="174" t="s">
        <v>1183</v>
      </c>
      <c r="L295" t="str">
        <f t="shared" si="14"/>
        <v>00273252</v>
      </c>
      <c r="M295">
        <v>3075</v>
      </c>
    </row>
    <row r="296" spans="1:13" ht="12.75">
      <c r="A296">
        <v>294</v>
      </c>
      <c r="B296">
        <v>3076</v>
      </c>
      <c r="C296" t="s">
        <v>856</v>
      </c>
      <c r="D296" t="s">
        <v>857</v>
      </c>
      <c r="E296" s="162">
        <v>273279</v>
      </c>
      <c r="F296" s="173">
        <v>273279</v>
      </c>
      <c r="G296">
        <v>3076</v>
      </c>
      <c r="J296">
        <f t="shared" si="13"/>
        <v>6</v>
      </c>
      <c r="K296" s="174" t="s">
        <v>1183</v>
      </c>
      <c r="L296" t="str">
        <f t="shared" si="14"/>
        <v>00273279</v>
      </c>
      <c r="M296">
        <v>3076</v>
      </c>
    </row>
    <row r="297" spans="1:13" ht="12.75">
      <c r="A297">
        <v>295</v>
      </c>
      <c r="B297">
        <v>3077</v>
      </c>
      <c r="C297" t="s">
        <v>858</v>
      </c>
      <c r="D297" t="s">
        <v>859</v>
      </c>
      <c r="E297" s="162">
        <v>273287</v>
      </c>
      <c r="F297" s="173">
        <v>273287</v>
      </c>
      <c r="G297">
        <v>3077</v>
      </c>
      <c r="J297">
        <f t="shared" si="13"/>
        <v>6</v>
      </c>
      <c r="K297" s="174" t="s">
        <v>1183</v>
      </c>
      <c r="L297" t="str">
        <f t="shared" si="14"/>
        <v>00273287</v>
      </c>
      <c r="M297">
        <v>3077</v>
      </c>
    </row>
    <row r="298" spans="1:13" ht="12.75">
      <c r="A298">
        <v>296</v>
      </c>
      <c r="B298">
        <v>3078</v>
      </c>
      <c r="C298" t="s">
        <v>860</v>
      </c>
      <c r="D298" t="s">
        <v>861</v>
      </c>
      <c r="E298" s="162">
        <v>273295</v>
      </c>
      <c r="F298" s="173">
        <v>273295</v>
      </c>
      <c r="G298">
        <v>3078</v>
      </c>
      <c r="J298">
        <f t="shared" si="13"/>
        <v>6</v>
      </c>
      <c r="K298" s="174" t="s">
        <v>1183</v>
      </c>
      <c r="L298" t="str">
        <f t="shared" si="14"/>
        <v>00273295</v>
      </c>
      <c r="M298">
        <v>3078</v>
      </c>
    </row>
    <row r="299" spans="1:10" ht="12.75">
      <c r="A299">
        <v>297</v>
      </c>
      <c r="E299" s="162"/>
      <c r="J299">
        <f t="shared" si="13"/>
        <v>0</v>
      </c>
    </row>
    <row r="300" spans="1:10" ht="12.75">
      <c r="A300">
        <v>298</v>
      </c>
      <c r="B300" t="s">
        <v>862</v>
      </c>
      <c r="E300" s="162"/>
      <c r="G300" t="s">
        <v>862</v>
      </c>
      <c r="J300">
        <f t="shared" si="13"/>
        <v>0</v>
      </c>
    </row>
    <row r="301" spans="1:10" ht="12.75">
      <c r="A301">
        <v>299</v>
      </c>
      <c r="E301" s="162"/>
      <c r="J301">
        <f t="shared" si="13"/>
        <v>0</v>
      </c>
    </row>
    <row r="302" spans="1:13" ht="12.75">
      <c r="A302">
        <v>300</v>
      </c>
      <c r="B302">
        <v>4001</v>
      </c>
      <c r="C302" t="s">
        <v>863</v>
      </c>
      <c r="D302" t="s">
        <v>864</v>
      </c>
      <c r="E302" s="162">
        <v>274739</v>
      </c>
      <c r="F302" s="173">
        <v>274739</v>
      </c>
      <c r="G302">
        <v>4001</v>
      </c>
      <c r="J302">
        <f t="shared" si="13"/>
        <v>6</v>
      </c>
      <c r="K302" s="174" t="s">
        <v>1183</v>
      </c>
      <c r="L302" t="str">
        <f aca="true" t="shared" si="15" ref="L302:L333">CONCATENATE(K302,F302)</f>
        <v>00274739</v>
      </c>
      <c r="M302">
        <v>4001</v>
      </c>
    </row>
    <row r="303" spans="1:13" ht="12.75">
      <c r="A303">
        <v>301</v>
      </c>
      <c r="B303">
        <v>4002</v>
      </c>
      <c r="C303" t="s">
        <v>865</v>
      </c>
      <c r="D303" t="s">
        <v>866</v>
      </c>
      <c r="E303" s="162">
        <v>274682</v>
      </c>
      <c r="F303" s="173">
        <v>274682</v>
      </c>
      <c r="G303">
        <v>4002</v>
      </c>
      <c r="J303">
        <f t="shared" si="13"/>
        <v>6</v>
      </c>
      <c r="K303" s="174" t="s">
        <v>1183</v>
      </c>
      <c r="L303" t="str">
        <f t="shared" si="15"/>
        <v>00274682</v>
      </c>
      <c r="M303">
        <v>4002</v>
      </c>
    </row>
    <row r="304" spans="1:13" ht="12.75">
      <c r="A304">
        <v>302</v>
      </c>
      <c r="B304">
        <v>4003</v>
      </c>
      <c r="C304" t="s">
        <v>867</v>
      </c>
      <c r="D304" t="s">
        <v>868</v>
      </c>
      <c r="E304" s="162">
        <v>274691</v>
      </c>
      <c r="F304" s="173">
        <v>274691</v>
      </c>
      <c r="G304">
        <v>4003</v>
      </c>
      <c r="J304">
        <f t="shared" si="13"/>
        <v>6</v>
      </c>
      <c r="K304" s="174" t="s">
        <v>1183</v>
      </c>
      <c r="L304" t="str">
        <f t="shared" si="15"/>
        <v>00274691</v>
      </c>
      <c r="M304">
        <v>4003</v>
      </c>
    </row>
    <row r="305" spans="1:13" ht="12.75">
      <c r="A305">
        <v>303</v>
      </c>
      <c r="B305">
        <v>4004</v>
      </c>
      <c r="C305" t="s">
        <v>869</v>
      </c>
      <c r="D305" t="s">
        <v>870</v>
      </c>
      <c r="E305" s="162">
        <v>274704</v>
      </c>
      <c r="F305" s="173">
        <v>274704</v>
      </c>
      <c r="G305">
        <v>4004</v>
      </c>
      <c r="J305">
        <f t="shared" si="13"/>
        <v>6</v>
      </c>
      <c r="K305" s="174" t="s">
        <v>1183</v>
      </c>
      <c r="L305" t="str">
        <f t="shared" si="15"/>
        <v>00274704</v>
      </c>
      <c r="M305">
        <v>4004</v>
      </c>
    </row>
    <row r="306" spans="1:13" ht="12.75">
      <c r="A306">
        <v>304</v>
      </c>
      <c r="B306">
        <v>4005</v>
      </c>
      <c r="C306" t="s">
        <v>871</v>
      </c>
      <c r="D306" t="s">
        <v>872</v>
      </c>
      <c r="E306" s="162">
        <v>274712</v>
      </c>
      <c r="F306" s="173">
        <v>274712</v>
      </c>
      <c r="G306">
        <v>4005</v>
      </c>
      <c r="J306">
        <f t="shared" si="13"/>
        <v>6</v>
      </c>
      <c r="K306" s="174" t="s">
        <v>1183</v>
      </c>
      <c r="L306" t="str">
        <f t="shared" si="15"/>
        <v>00274712</v>
      </c>
      <c r="M306">
        <v>4005</v>
      </c>
    </row>
    <row r="307" spans="1:13" ht="12.75">
      <c r="A307">
        <v>305</v>
      </c>
      <c r="B307">
        <v>4006</v>
      </c>
      <c r="C307" t="s">
        <v>873</v>
      </c>
      <c r="D307" t="s">
        <v>874</v>
      </c>
      <c r="E307" s="162">
        <v>274721</v>
      </c>
      <c r="F307" s="173">
        <v>274721</v>
      </c>
      <c r="G307">
        <v>4006</v>
      </c>
      <c r="J307">
        <f t="shared" si="13"/>
        <v>6</v>
      </c>
      <c r="K307" s="174" t="s">
        <v>1183</v>
      </c>
      <c r="L307" t="str">
        <f t="shared" si="15"/>
        <v>00274721</v>
      </c>
      <c r="M307">
        <v>4006</v>
      </c>
    </row>
    <row r="308" spans="1:13" ht="12.75">
      <c r="A308">
        <v>306</v>
      </c>
      <c r="B308">
        <v>4007</v>
      </c>
      <c r="C308" t="s">
        <v>875</v>
      </c>
      <c r="D308" t="s">
        <v>876</v>
      </c>
      <c r="E308" s="162">
        <v>274739</v>
      </c>
      <c r="F308" s="173">
        <v>274739</v>
      </c>
      <c r="G308">
        <v>4007</v>
      </c>
      <c r="J308">
        <f t="shared" si="13"/>
        <v>6</v>
      </c>
      <c r="K308" s="174" t="s">
        <v>1183</v>
      </c>
      <c r="L308" t="str">
        <f t="shared" si="15"/>
        <v>00274739</v>
      </c>
      <c r="M308">
        <v>4007</v>
      </c>
    </row>
    <row r="309" spans="1:13" ht="12.75">
      <c r="A309">
        <v>307</v>
      </c>
      <c r="B309">
        <v>4008</v>
      </c>
      <c r="C309" t="s">
        <v>877</v>
      </c>
      <c r="D309" t="s">
        <v>878</v>
      </c>
      <c r="E309" s="162">
        <v>274747</v>
      </c>
      <c r="F309" s="173">
        <v>274747</v>
      </c>
      <c r="G309">
        <v>4008</v>
      </c>
      <c r="J309">
        <f t="shared" si="13"/>
        <v>6</v>
      </c>
      <c r="K309" s="174" t="s">
        <v>1183</v>
      </c>
      <c r="L309" t="str">
        <f t="shared" si="15"/>
        <v>00274747</v>
      </c>
      <c r="M309">
        <v>4008</v>
      </c>
    </row>
    <row r="310" spans="1:13" ht="12.75">
      <c r="A310">
        <v>308</v>
      </c>
      <c r="B310">
        <v>4009</v>
      </c>
      <c r="C310" t="s">
        <v>879</v>
      </c>
      <c r="D310" t="s">
        <v>880</v>
      </c>
      <c r="E310" s="162">
        <v>274763</v>
      </c>
      <c r="F310" s="173">
        <v>274763</v>
      </c>
      <c r="G310">
        <v>4009</v>
      </c>
      <c r="J310">
        <f t="shared" si="13"/>
        <v>6</v>
      </c>
      <c r="K310" s="174" t="s">
        <v>1183</v>
      </c>
      <c r="L310" t="str">
        <f t="shared" si="15"/>
        <v>00274763</v>
      </c>
      <c r="M310">
        <v>4009</v>
      </c>
    </row>
    <row r="311" spans="1:13" ht="12.75">
      <c r="A311">
        <v>309</v>
      </c>
      <c r="B311">
        <v>4010</v>
      </c>
      <c r="C311" t="s">
        <v>881</v>
      </c>
      <c r="D311" t="s">
        <v>882</v>
      </c>
      <c r="E311" s="162">
        <v>274771</v>
      </c>
      <c r="F311" s="173">
        <v>274771</v>
      </c>
      <c r="G311">
        <v>4010</v>
      </c>
      <c r="J311">
        <f t="shared" si="13"/>
        <v>6</v>
      </c>
      <c r="K311" s="174" t="s">
        <v>1183</v>
      </c>
      <c r="L311" t="str">
        <f t="shared" si="15"/>
        <v>00274771</v>
      </c>
      <c r="M311">
        <v>4010</v>
      </c>
    </row>
    <row r="312" spans="1:13" ht="12.75">
      <c r="A312">
        <v>310</v>
      </c>
      <c r="B312">
        <v>4011</v>
      </c>
      <c r="C312" t="s">
        <v>883</v>
      </c>
      <c r="D312" t="s">
        <v>884</v>
      </c>
      <c r="E312" s="162">
        <v>274780</v>
      </c>
      <c r="F312" s="173">
        <v>274780</v>
      </c>
      <c r="G312">
        <v>4011</v>
      </c>
      <c r="J312">
        <f t="shared" si="13"/>
        <v>6</v>
      </c>
      <c r="K312" s="174" t="s">
        <v>1183</v>
      </c>
      <c r="L312" t="str">
        <f t="shared" si="15"/>
        <v>00274780</v>
      </c>
      <c r="M312">
        <v>4011</v>
      </c>
    </row>
    <row r="313" spans="1:13" ht="12.75">
      <c r="A313">
        <v>311</v>
      </c>
      <c r="B313">
        <v>4012</v>
      </c>
      <c r="C313" t="s">
        <v>885</v>
      </c>
      <c r="D313" t="s">
        <v>886</v>
      </c>
      <c r="E313" s="162">
        <v>274798</v>
      </c>
      <c r="F313" s="173">
        <v>274798</v>
      </c>
      <c r="G313">
        <v>4012</v>
      </c>
      <c r="J313">
        <f t="shared" si="13"/>
        <v>6</v>
      </c>
      <c r="K313" s="174" t="s">
        <v>1183</v>
      </c>
      <c r="L313" t="str">
        <f t="shared" si="15"/>
        <v>00274798</v>
      </c>
      <c r="M313">
        <v>4012</v>
      </c>
    </row>
    <row r="314" spans="1:13" ht="12.75">
      <c r="A314">
        <v>312</v>
      </c>
      <c r="B314">
        <v>4013</v>
      </c>
      <c r="C314" t="s">
        <v>887</v>
      </c>
      <c r="D314" t="s">
        <v>888</v>
      </c>
      <c r="E314" s="162">
        <v>274801</v>
      </c>
      <c r="F314" s="173">
        <v>274801</v>
      </c>
      <c r="G314">
        <v>4013</v>
      </c>
      <c r="J314">
        <f t="shared" si="13"/>
        <v>6</v>
      </c>
      <c r="K314" s="174" t="s">
        <v>1183</v>
      </c>
      <c r="L314" t="str">
        <f t="shared" si="15"/>
        <v>00274801</v>
      </c>
      <c r="M314">
        <v>4013</v>
      </c>
    </row>
    <row r="315" spans="1:13" ht="12.75">
      <c r="A315">
        <v>313</v>
      </c>
      <c r="B315">
        <v>4014</v>
      </c>
      <c r="C315" t="s">
        <v>889</v>
      </c>
      <c r="D315" t="s">
        <v>890</v>
      </c>
      <c r="E315" s="162">
        <v>274810</v>
      </c>
      <c r="F315" s="173">
        <v>274810</v>
      </c>
      <c r="G315">
        <v>4014</v>
      </c>
      <c r="J315">
        <f t="shared" si="13"/>
        <v>6</v>
      </c>
      <c r="K315" s="174" t="s">
        <v>1183</v>
      </c>
      <c r="L315" t="str">
        <f t="shared" si="15"/>
        <v>00274810</v>
      </c>
      <c r="M315">
        <v>4014</v>
      </c>
    </row>
    <row r="316" spans="1:13" ht="12.75">
      <c r="A316">
        <v>314</v>
      </c>
      <c r="B316">
        <v>4015</v>
      </c>
      <c r="C316" t="s">
        <v>891</v>
      </c>
      <c r="D316" t="s">
        <v>892</v>
      </c>
      <c r="E316" s="162">
        <v>274828</v>
      </c>
      <c r="F316" s="173">
        <v>274828</v>
      </c>
      <c r="G316">
        <v>4015</v>
      </c>
      <c r="J316">
        <f t="shared" si="13"/>
        <v>6</v>
      </c>
      <c r="K316" s="174" t="s">
        <v>1183</v>
      </c>
      <c r="L316" t="str">
        <f t="shared" si="15"/>
        <v>00274828</v>
      </c>
      <c r="M316">
        <v>4015</v>
      </c>
    </row>
    <row r="317" spans="1:13" ht="12.75">
      <c r="A317">
        <v>315</v>
      </c>
      <c r="B317">
        <v>4016</v>
      </c>
      <c r="C317" t="s">
        <v>893</v>
      </c>
      <c r="D317" t="s">
        <v>894</v>
      </c>
      <c r="E317" s="162">
        <v>274844</v>
      </c>
      <c r="F317" s="173">
        <v>274844</v>
      </c>
      <c r="G317">
        <v>4016</v>
      </c>
      <c r="J317">
        <f t="shared" si="13"/>
        <v>6</v>
      </c>
      <c r="K317" s="174" t="s">
        <v>1183</v>
      </c>
      <c r="L317" t="str">
        <f t="shared" si="15"/>
        <v>00274844</v>
      </c>
      <c r="M317">
        <v>4016</v>
      </c>
    </row>
    <row r="318" spans="1:13" ht="12.75">
      <c r="A318">
        <v>316</v>
      </c>
      <c r="B318">
        <v>4017</v>
      </c>
      <c r="C318" t="s">
        <v>895</v>
      </c>
      <c r="D318" t="s">
        <v>896</v>
      </c>
      <c r="E318" s="162">
        <v>274861</v>
      </c>
      <c r="F318" s="173">
        <v>274861</v>
      </c>
      <c r="G318">
        <v>4017</v>
      </c>
      <c r="J318">
        <f t="shared" si="13"/>
        <v>6</v>
      </c>
      <c r="K318" s="174" t="s">
        <v>1183</v>
      </c>
      <c r="L318" t="str">
        <f t="shared" si="15"/>
        <v>00274861</v>
      </c>
      <c r="M318">
        <v>4017</v>
      </c>
    </row>
    <row r="319" spans="1:13" ht="12.75">
      <c r="A319">
        <v>317</v>
      </c>
      <c r="B319">
        <v>4018</v>
      </c>
      <c r="C319" t="s">
        <v>897</v>
      </c>
      <c r="D319" t="s">
        <v>898</v>
      </c>
      <c r="E319" s="162">
        <v>274879</v>
      </c>
      <c r="F319" s="173">
        <v>274879</v>
      </c>
      <c r="G319">
        <v>4018</v>
      </c>
      <c r="J319">
        <f t="shared" si="13"/>
        <v>6</v>
      </c>
      <c r="K319" s="174" t="s">
        <v>1183</v>
      </c>
      <c r="L319" t="str">
        <f t="shared" si="15"/>
        <v>00274879</v>
      </c>
      <c r="M319">
        <v>4018</v>
      </c>
    </row>
    <row r="320" spans="1:13" ht="12.75">
      <c r="A320">
        <v>318</v>
      </c>
      <c r="B320">
        <v>4019</v>
      </c>
      <c r="C320" t="s">
        <v>899</v>
      </c>
      <c r="D320" t="s">
        <v>900</v>
      </c>
      <c r="E320" s="162">
        <v>274887</v>
      </c>
      <c r="F320" s="173">
        <v>274887</v>
      </c>
      <c r="G320">
        <v>4019</v>
      </c>
      <c r="J320">
        <f t="shared" si="13"/>
        <v>6</v>
      </c>
      <c r="K320" s="174" t="s">
        <v>1183</v>
      </c>
      <c r="L320" t="str">
        <f t="shared" si="15"/>
        <v>00274887</v>
      </c>
      <c r="M320">
        <v>4019</v>
      </c>
    </row>
    <row r="321" spans="1:13" ht="12.75">
      <c r="A321">
        <v>319</v>
      </c>
      <c r="B321">
        <v>4020</v>
      </c>
      <c r="C321" t="s">
        <v>901</v>
      </c>
      <c r="D321" t="s">
        <v>902</v>
      </c>
      <c r="E321" s="162">
        <v>274909</v>
      </c>
      <c r="F321" s="173">
        <v>274909</v>
      </c>
      <c r="G321">
        <v>4020</v>
      </c>
      <c r="J321">
        <f t="shared" si="13"/>
        <v>6</v>
      </c>
      <c r="K321" s="174" t="s">
        <v>1183</v>
      </c>
      <c r="L321" t="str">
        <f t="shared" si="15"/>
        <v>00274909</v>
      </c>
      <c r="M321">
        <v>4020</v>
      </c>
    </row>
    <row r="322" spans="1:13" ht="12.75">
      <c r="A322">
        <v>320</v>
      </c>
      <c r="B322">
        <v>4021</v>
      </c>
      <c r="C322" t="s">
        <v>903</v>
      </c>
      <c r="D322" t="s">
        <v>904</v>
      </c>
      <c r="E322" s="162">
        <v>579271</v>
      </c>
      <c r="F322" s="173">
        <v>579271</v>
      </c>
      <c r="G322">
        <v>4021</v>
      </c>
      <c r="J322">
        <f t="shared" si="13"/>
        <v>6</v>
      </c>
      <c r="K322" s="174" t="s">
        <v>1183</v>
      </c>
      <c r="L322" t="str">
        <f t="shared" si="15"/>
        <v>00579271</v>
      </c>
      <c r="M322">
        <v>4021</v>
      </c>
    </row>
    <row r="323" spans="1:13" ht="12.75">
      <c r="A323">
        <v>321</v>
      </c>
      <c r="B323">
        <v>4022</v>
      </c>
      <c r="C323" t="s">
        <v>905</v>
      </c>
      <c r="D323" t="s">
        <v>906</v>
      </c>
      <c r="E323" s="162">
        <v>274917</v>
      </c>
      <c r="F323" s="173">
        <v>274917</v>
      </c>
      <c r="G323">
        <v>4022</v>
      </c>
      <c r="J323">
        <f aca="true" t="shared" si="16" ref="J323:J386">LEN(F323)</f>
        <v>6</v>
      </c>
      <c r="K323" s="174" t="s">
        <v>1183</v>
      </c>
      <c r="L323" t="str">
        <f t="shared" si="15"/>
        <v>00274917</v>
      </c>
      <c r="M323">
        <v>4022</v>
      </c>
    </row>
    <row r="324" spans="1:13" ht="12.75">
      <c r="A324">
        <v>322</v>
      </c>
      <c r="B324">
        <v>4023</v>
      </c>
      <c r="C324" t="s">
        <v>907</v>
      </c>
      <c r="D324" t="s">
        <v>908</v>
      </c>
      <c r="E324" s="162">
        <v>579122</v>
      </c>
      <c r="F324" s="173">
        <v>579122</v>
      </c>
      <c r="G324">
        <v>4023</v>
      </c>
      <c r="J324">
        <f t="shared" si="16"/>
        <v>6</v>
      </c>
      <c r="K324" s="174" t="s">
        <v>1183</v>
      </c>
      <c r="L324" t="str">
        <f t="shared" si="15"/>
        <v>00579122</v>
      </c>
      <c r="M324">
        <v>4023</v>
      </c>
    </row>
    <row r="325" spans="1:13" ht="12.75">
      <c r="A325">
        <v>323</v>
      </c>
      <c r="B325">
        <v>4024</v>
      </c>
      <c r="C325" t="s">
        <v>909</v>
      </c>
      <c r="D325" t="s">
        <v>910</v>
      </c>
      <c r="E325" s="162">
        <v>579297</v>
      </c>
      <c r="F325" s="173">
        <v>579297</v>
      </c>
      <c r="G325">
        <v>4024</v>
      </c>
      <c r="J325">
        <f t="shared" si="16"/>
        <v>6</v>
      </c>
      <c r="K325" s="174" t="s">
        <v>1183</v>
      </c>
      <c r="L325" t="str">
        <f t="shared" si="15"/>
        <v>00579297</v>
      </c>
      <c r="M325">
        <v>4024</v>
      </c>
    </row>
    <row r="326" spans="1:13" ht="12.75">
      <c r="A326">
        <v>324</v>
      </c>
      <c r="B326">
        <v>4025</v>
      </c>
      <c r="C326" t="s">
        <v>911</v>
      </c>
      <c r="D326" t="s">
        <v>912</v>
      </c>
      <c r="E326" s="162">
        <v>274925</v>
      </c>
      <c r="F326" s="173">
        <v>274925</v>
      </c>
      <c r="G326">
        <v>4025</v>
      </c>
      <c r="J326">
        <f t="shared" si="16"/>
        <v>6</v>
      </c>
      <c r="K326" s="174" t="s">
        <v>1183</v>
      </c>
      <c r="L326" t="str">
        <f t="shared" si="15"/>
        <v>00274925</v>
      </c>
      <c r="M326">
        <v>4025</v>
      </c>
    </row>
    <row r="327" spans="1:13" ht="12.75">
      <c r="A327">
        <v>325</v>
      </c>
      <c r="B327">
        <v>4026</v>
      </c>
      <c r="C327" t="s">
        <v>913</v>
      </c>
      <c r="D327" t="s">
        <v>914</v>
      </c>
      <c r="E327" s="162">
        <v>274933</v>
      </c>
      <c r="F327" s="173">
        <v>274933</v>
      </c>
      <c r="G327">
        <v>4026</v>
      </c>
      <c r="J327">
        <f t="shared" si="16"/>
        <v>6</v>
      </c>
      <c r="K327" s="174" t="s">
        <v>1183</v>
      </c>
      <c r="L327" t="str">
        <f t="shared" si="15"/>
        <v>00274933</v>
      </c>
      <c r="M327">
        <v>4026</v>
      </c>
    </row>
    <row r="328" spans="1:13" ht="12.75">
      <c r="A328">
        <v>326</v>
      </c>
      <c r="B328">
        <v>1102</v>
      </c>
      <c r="C328" t="s">
        <v>915</v>
      </c>
      <c r="D328" t="s">
        <v>916</v>
      </c>
      <c r="E328" s="162">
        <v>579238</v>
      </c>
      <c r="F328" s="173">
        <v>579238</v>
      </c>
      <c r="G328">
        <v>1102</v>
      </c>
      <c r="J328">
        <f t="shared" si="16"/>
        <v>6</v>
      </c>
      <c r="K328" s="174" t="s">
        <v>1183</v>
      </c>
      <c r="L328" t="str">
        <f t="shared" si="15"/>
        <v>00579238</v>
      </c>
      <c r="M328">
        <v>1102</v>
      </c>
    </row>
    <row r="329" spans="1:13" ht="12.75">
      <c r="A329">
        <v>327</v>
      </c>
      <c r="B329">
        <v>4028</v>
      </c>
      <c r="C329" t="s">
        <v>917</v>
      </c>
      <c r="D329" t="s">
        <v>918</v>
      </c>
      <c r="E329" s="162">
        <v>274968</v>
      </c>
      <c r="F329" s="173">
        <v>274968</v>
      </c>
      <c r="G329">
        <v>4028</v>
      </c>
      <c r="J329">
        <f t="shared" si="16"/>
        <v>6</v>
      </c>
      <c r="K329" s="174" t="s">
        <v>1183</v>
      </c>
      <c r="L329" t="str">
        <f t="shared" si="15"/>
        <v>00274968</v>
      </c>
      <c r="M329">
        <v>4028</v>
      </c>
    </row>
    <row r="330" spans="1:13" ht="12.75">
      <c r="A330">
        <v>328</v>
      </c>
      <c r="B330">
        <v>4029</v>
      </c>
      <c r="C330" t="s">
        <v>919</v>
      </c>
      <c r="D330" t="s">
        <v>920</v>
      </c>
      <c r="E330" s="162">
        <v>274984</v>
      </c>
      <c r="F330" s="173">
        <v>274984</v>
      </c>
      <c r="G330">
        <v>4029</v>
      </c>
      <c r="J330">
        <f t="shared" si="16"/>
        <v>6</v>
      </c>
      <c r="K330" s="174" t="s">
        <v>1183</v>
      </c>
      <c r="L330" t="str">
        <f t="shared" si="15"/>
        <v>00274984</v>
      </c>
      <c r="M330">
        <v>4029</v>
      </c>
    </row>
    <row r="331" spans="1:13" ht="12.75">
      <c r="A331">
        <v>329</v>
      </c>
      <c r="B331">
        <v>4030</v>
      </c>
      <c r="C331" t="s">
        <v>921</v>
      </c>
      <c r="D331" t="s">
        <v>922</v>
      </c>
      <c r="E331" s="162">
        <v>274992</v>
      </c>
      <c r="F331" s="173">
        <v>274992</v>
      </c>
      <c r="G331">
        <v>4030</v>
      </c>
      <c r="J331">
        <f t="shared" si="16"/>
        <v>6</v>
      </c>
      <c r="K331" s="174" t="s">
        <v>1183</v>
      </c>
      <c r="L331" t="str">
        <f t="shared" si="15"/>
        <v>00274992</v>
      </c>
      <c r="M331">
        <v>4030</v>
      </c>
    </row>
    <row r="332" spans="1:13" ht="12.75">
      <c r="A332">
        <v>330</v>
      </c>
      <c r="B332">
        <v>4031</v>
      </c>
      <c r="C332" t="s">
        <v>923</v>
      </c>
      <c r="D332" t="s">
        <v>924</v>
      </c>
      <c r="E332" s="162">
        <v>275000</v>
      </c>
      <c r="F332" s="173">
        <v>275000</v>
      </c>
      <c r="G332">
        <v>4031</v>
      </c>
      <c r="J332">
        <f t="shared" si="16"/>
        <v>6</v>
      </c>
      <c r="K332" s="174" t="s">
        <v>1183</v>
      </c>
      <c r="L332" t="str">
        <f t="shared" si="15"/>
        <v>00275000</v>
      </c>
      <c r="M332">
        <v>4031</v>
      </c>
    </row>
    <row r="333" spans="1:13" ht="12.75">
      <c r="A333">
        <v>331</v>
      </c>
      <c r="B333">
        <v>4032</v>
      </c>
      <c r="C333" t="s">
        <v>925</v>
      </c>
      <c r="D333" t="s">
        <v>926</v>
      </c>
      <c r="E333" s="162">
        <v>579190</v>
      </c>
      <c r="F333" s="173">
        <v>579190</v>
      </c>
      <c r="G333">
        <v>4032</v>
      </c>
      <c r="J333">
        <f t="shared" si="16"/>
        <v>6</v>
      </c>
      <c r="K333" s="174" t="s">
        <v>1183</v>
      </c>
      <c r="L333" t="str">
        <f t="shared" si="15"/>
        <v>00579190</v>
      </c>
      <c r="M333">
        <v>4032</v>
      </c>
    </row>
    <row r="334" spans="1:13" ht="12.75">
      <c r="A334">
        <v>332</v>
      </c>
      <c r="B334">
        <v>4033</v>
      </c>
      <c r="C334" t="s">
        <v>927</v>
      </c>
      <c r="D334" t="s">
        <v>928</v>
      </c>
      <c r="E334" s="162">
        <v>275026</v>
      </c>
      <c r="F334" s="173">
        <v>275026</v>
      </c>
      <c r="G334">
        <v>4033</v>
      </c>
      <c r="J334">
        <f t="shared" si="16"/>
        <v>6</v>
      </c>
      <c r="K334" s="174" t="s">
        <v>1183</v>
      </c>
      <c r="L334" t="str">
        <f aca="true" t="shared" si="17" ref="L334:L365">CONCATENATE(K334,F334)</f>
        <v>00275026</v>
      </c>
      <c r="M334">
        <v>4033</v>
      </c>
    </row>
    <row r="335" spans="1:13" ht="12.75">
      <c r="A335">
        <v>333</v>
      </c>
      <c r="B335">
        <v>1103</v>
      </c>
      <c r="C335" t="s">
        <v>929</v>
      </c>
      <c r="D335" t="s">
        <v>930</v>
      </c>
      <c r="E335" s="162">
        <v>275034</v>
      </c>
      <c r="F335" s="173">
        <v>275034</v>
      </c>
      <c r="G335">
        <v>1103</v>
      </c>
      <c r="J335">
        <f t="shared" si="16"/>
        <v>6</v>
      </c>
      <c r="K335" s="174" t="s">
        <v>1183</v>
      </c>
      <c r="L335" t="str">
        <f t="shared" si="17"/>
        <v>00275034</v>
      </c>
      <c r="M335">
        <v>1103</v>
      </c>
    </row>
    <row r="336" spans="1:13" ht="12.75">
      <c r="A336">
        <v>334</v>
      </c>
      <c r="B336">
        <v>4035</v>
      </c>
      <c r="C336" t="s">
        <v>931</v>
      </c>
      <c r="D336" t="s">
        <v>932</v>
      </c>
      <c r="E336" s="162">
        <v>275042</v>
      </c>
      <c r="F336" s="173">
        <v>275042</v>
      </c>
      <c r="G336">
        <v>4035</v>
      </c>
      <c r="J336">
        <f t="shared" si="16"/>
        <v>6</v>
      </c>
      <c r="K336" s="174" t="s">
        <v>1183</v>
      </c>
      <c r="L336" t="str">
        <f t="shared" si="17"/>
        <v>00275042</v>
      </c>
      <c r="M336">
        <v>4035</v>
      </c>
    </row>
    <row r="337" spans="1:13" ht="12.75">
      <c r="A337">
        <v>335</v>
      </c>
      <c r="B337">
        <v>4036</v>
      </c>
      <c r="C337" t="s">
        <v>933</v>
      </c>
      <c r="D337" t="s">
        <v>934</v>
      </c>
      <c r="E337" s="162">
        <v>579254</v>
      </c>
      <c r="F337" s="173">
        <v>579254</v>
      </c>
      <c r="G337">
        <v>4036</v>
      </c>
      <c r="J337">
        <f t="shared" si="16"/>
        <v>6</v>
      </c>
      <c r="K337" s="174" t="s">
        <v>1183</v>
      </c>
      <c r="L337" t="str">
        <f t="shared" si="17"/>
        <v>00579254</v>
      </c>
      <c r="M337">
        <v>4036</v>
      </c>
    </row>
    <row r="338" spans="1:13" ht="12.75">
      <c r="A338">
        <v>336</v>
      </c>
      <c r="B338">
        <v>4037</v>
      </c>
      <c r="C338" t="s">
        <v>935</v>
      </c>
      <c r="D338" t="s">
        <v>936</v>
      </c>
      <c r="E338" s="162">
        <v>275051</v>
      </c>
      <c r="F338" s="173">
        <v>275051</v>
      </c>
      <c r="G338">
        <v>4037</v>
      </c>
      <c r="J338">
        <f t="shared" si="16"/>
        <v>6</v>
      </c>
      <c r="K338" s="174" t="s">
        <v>1183</v>
      </c>
      <c r="L338" t="str">
        <f t="shared" si="17"/>
        <v>00275051</v>
      </c>
      <c r="M338">
        <v>4037</v>
      </c>
    </row>
    <row r="339" spans="1:13" ht="12.75">
      <c r="A339">
        <v>337</v>
      </c>
      <c r="B339">
        <v>4038</v>
      </c>
      <c r="C339" t="s">
        <v>937</v>
      </c>
      <c r="D339" t="s">
        <v>938</v>
      </c>
      <c r="E339" s="162">
        <v>275069</v>
      </c>
      <c r="F339" s="173">
        <v>275069</v>
      </c>
      <c r="G339">
        <v>4038</v>
      </c>
      <c r="J339">
        <f t="shared" si="16"/>
        <v>6</v>
      </c>
      <c r="K339" s="174" t="s">
        <v>1183</v>
      </c>
      <c r="L339" t="str">
        <f t="shared" si="17"/>
        <v>00275069</v>
      </c>
      <c r="M339">
        <v>4038</v>
      </c>
    </row>
    <row r="340" spans="1:13" ht="12.75">
      <c r="A340">
        <v>338</v>
      </c>
      <c r="B340">
        <v>4039</v>
      </c>
      <c r="C340" t="s">
        <v>939</v>
      </c>
      <c r="D340" t="s">
        <v>940</v>
      </c>
      <c r="E340" s="162">
        <v>275077</v>
      </c>
      <c r="F340" s="173">
        <v>275077</v>
      </c>
      <c r="G340">
        <v>4039</v>
      </c>
      <c r="J340">
        <f t="shared" si="16"/>
        <v>6</v>
      </c>
      <c r="K340" s="174" t="s">
        <v>1183</v>
      </c>
      <c r="L340" t="str">
        <f t="shared" si="17"/>
        <v>00275077</v>
      </c>
      <c r="M340">
        <v>4039</v>
      </c>
    </row>
    <row r="341" spans="1:13" ht="12.75">
      <c r="A341">
        <v>339</v>
      </c>
      <c r="B341">
        <v>4040</v>
      </c>
      <c r="C341" t="s">
        <v>941</v>
      </c>
      <c r="D341" t="s">
        <v>942</v>
      </c>
      <c r="E341" s="162">
        <v>579301</v>
      </c>
      <c r="F341" s="173">
        <v>579301</v>
      </c>
      <c r="G341">
        <v>4040</v>
      </c>
      <c r="J341">
        <f t="shared" si="16"/>
        <v>6</v>
      </c>
      <c r="K341" s="174" t="s">
        <v>1183</v>
      </c>
      <c r="L341" t="str">
        <f t="shared" si="17"/>
        <v>00579301</v>
      </c>
      <c r="M341">
        <v>4040</v>
      </c>
    </row>
    <row r="342" spans="1:13" ht="12.75">
      <c r="A342">
        <v>340</v>
      </c>
      <c r="B342">
        <v>4041</v>
      </c>
      <c r="C342" t="s">
        <v>943</v>
      </c>
      <c r="D342" t="s">
        <v>944</v>
      </c>
      <c r="E342" s="162">
        <v>579114</v>
      </c>
      <c r="F342" s="173">
        <v>579114</v>
      </c>
      <c r="G342">
        <v>4041</v>
      </c>
      <c r="J342">
        <f t="shared" si="16"/>
        <v>6</v>
      </c>
      <c r="K342" s="174" t="s">
        <v>1183</v>
      </c>
      <c r="L342" t="str">
        <f t="shared" si="17"/>
        <v>00579114</v>
      </c>
      <c r="M342">
        <v>4041</v>
      </c>
    </row>
    <row r="343" spans="1:13" ht="12.75">
      <c r="A343">
        <v>341</v>
      </c>
      <c r="B343">
        <v>4042</v>
      </c>
      <c r="C343" t="s">
        <v>945</v>
      </c>
      <c r="D343" t="s">
        <v>946</v>
      </c>
      <c r="E343" s="162">
        <v>579131</v>
      </c>
      <c r="F343" s="173">
        <v>579131</v>
      </c>
      <c r="G343">
        <v>4042</v>
      </c>
      <c r="J343">
        <f t="shared" si="16"/>
        <v>6</v>
      </c>
      <c r="K343" s="174" t="s">
        <v>1183</v>
      </c>
      <c r="L343" t="str">
        <f t="shared" si="17"/>
        <v>00579131</v>
      </c>
      <c r="M343">
        <v>4042</v>
      </c>
    </row>
    <row r="344" spans="1:13" ht="12.75">
      <c r="A344">
        <v>342</v>
      </c>
      <c r="B344">
        <v>4043</v>
      </c>
      <c r="C344" t="s">
        <v>947</v>
      </c>
      <c r="D344" t="s">
        <v>948</v>
      </c>
      <c r="E344" s="162">
        <v>579092</v>
      </c>
      <c r="F344" s="173">
        <v>579092</v>
      </c>
      <c r="G344">
        <v>4043</v>
      </c>
      <c r="J344">
        <f t="shared" si="16"/>
        <v>6</v>
      </c>
      <c r="K344" s="174" t="s">
        <v>1183</v>
      </c>
      <c r="L344" t="str">
        <f t="shared" si="17"/>
        <v>00579092</v>
      </c>
      <c r="M344">
        <v>4043</v>
      </c>
    </row>
    <row r="345" spans="1:13" ht="12.75">
      <c r="A345">
        <v>343</v>
      </c>
      <c r="B345">
        <v>4044</v>
      </c>
      <c r="C345" t="s">
        <v>949</v>
      </c>
      <c r="D345" t="s">
        <v>950</v>
      </c>
      <c r="E345" s="162">
        <v>275158</v>
      </c>
      <c r="F345" s="173">
        <v>275158</v>
      </c>
      <c r="G345">
        <v>4044</v>
      </c>
      <c r="J345">
        <f t="shared" si="16"/>
        <v>6</v>
      </c>
      <c r="K345" s="174" t="s">
        <v>1183</v>
      </c>
      <c r="L345" t="str">
        <f t="shared" si="17"/>
        <v>00275158</v>
      </c>
      <c r="M345">
        <v>4044</v>
      </c>
    </row>
    <row r="346" spans="1:13" ht="12.75">
      <c r="A346">
        <v>344</v>
      </c>
      <c r="B346">
        <v>4045</v>
      </c>
      <c r="C346" t="s">
        <v>951</v>
      </c>
      <c r="D346" t="s">
        <v>952</v>
      </c>
      <c r="E346" s="162">
        <v>275166</v>
      </c>
      <c r="F346" s="173">
        <v>275166</v>
      </c>
      <c r="G346">
        <v>4045</v>
      </c>
      <c r="J346">
        <f t="shared" si="16"/>
        <v>6</v>
      </c>
      <c r="K346" s="174" t="s">
        <v>1183</v>
      </c>
      <c r="L346" t="str">
        <f t="shared" si="17"/>
        <v>00275166</v>
      </c>
      <c r="M346">
        <v>4045</v>
      </c>
    </row>
    <row r="347" spans="1:13" ht="12.75">
      <c r="A347">
        <v>345</v>
      </c>
      <c r="B347">
        <v>4046</v>
      </c>
      <c r="C347" t="s">
        <v>953</v>
      </c>
      <c r="D347" t="s">
        <v>954</v>
      </c>
      <c r="E347" s="162">
        <v>275182</v>
      </c>
      <c r="F347" s="173">
        <v>275182</v>
      </c>
      <c r="G347">
        <v>4046</v>
      </c>
      <c r="J347">
        <f t="shared" si="16"/>
        <v>6</v>
      </c>
      <c r="K347" s="174" t="s">
        <v>1183</v>
      </c>
      <c r="L347" t="str">
        <f t="shared" si="17"/>
        <v>00275182</v>
      </c>
      <c r="M347">
        <v>4046</v>
      </c>
    </row>
    <row r="348" spans="1:13" ht="12.75">
      <c r="A348">
        <v>346</v>
      </c>
      <c r="B348">
        <v>4047</v>
      </c>
      <c r="C348" t="s">
        <v>955</v>
      </c>
      <c r="D348" t="s">
        <v>956</v>
      </c>
      <c r="E348" s="162">
        <v>275174</v>
      </c>
      <c r="F348" s="173">
        <v>275174</v>
      </c>
      <c r="G348">
        <v>4047</v>
      </c>
      <c r="J348">
        <f t="shared" si="16"/>
        <v>6</v>
      </c>
      <c r="K348" s="174" t="s">
        <v>1183</v>
      </c>
      <c r="L348" t="str">
        <f t="shared" si="17"/>
        <v>00275174</v>
      </c>
      <c r="M348">
        <v>4047</v>
      </c>
    </row>
    <row r="349" spans="1:13" ht="12.75">
      <c r="A349">
        <v>347</v>
      </c>
      <c r="B349">
        <v>4048</v>
      </c>
      <c r="C349" t="s">
        <v>957</v>
      </c>
      <c r="D349" t="s">
        <v>958</v>
      </c>
      <c r="E349" s="162">
        <v>275191</v>
      </c>
      <c r="F349" s="173">
        <v>275191</v>
      </c>
      <c r="G349">
        <v>4048</v>
      </c>
      <c r="J349">
        <f t="shared" si="16"/>
        <v>6</v>
      </c>
      <c r="K349" s="174" t="s">
        <v>1183</v>
      </c>
      <c r="L349" t="str">
        <f t="shared" si="17"/>
        <v>00275191</v>
      </c>
      <c r="M349">
        <v>4048</v>
      </c>
    </row>
    <row r="350" spans="1:13" ht="12.75">
      <c r="A350">
        <v>348</v>
      </c>
      <c r="B350">
        <v>4049</v>
      </c>
      <c r="C350" t="s">
        <v>959</v>
      </c>
      <c r="D350" t="s">
        <v>960</v>
      </c>
      <c r="E350" s="162">
        <v>275204</v>
      </c>
      <c r="F350" s="173">
        <v>275204</v>
      </c>
      <c r="G350">
        <v>4049</v>
      </c>
      <c r="J350">
        <f t="shared" si="16"/>
        <v>6</v>
      </c>
      <c r="K350" s="174" t="s">
        <v>1183</v>
      </c>
      <c r="L350" t="str">
        <f t="shared" si="17"/>
        <v>00275204</v>
      </c>
      <c r="M350">
        <v>4049</v>
      </c>
    </row>
    <row r="351" spans="1:13" ht="12.75">
      <c r="A351">
        <v>349</v>
      </c>
      <c r="B351">
        <v>4050</v>
      </c>
      <c r="C351" t="s">
        <v>961</v>
      </c>
      <c r="D351" t="s">
        <v>962</v>
      </c>
      <c r="E351" s="162">
        <v>275212</v>
      </c>
      <c r="F351" s="173">
        <v>275212</v>
      </c>
      <c r="G351">
        <v>4050</v>
      </c>
      <c r="J351">
        <f t="shared" si="16"/>
        <v>6</v>
      </c>
      <c r="K351" s="174" t="s">
        <v>1183</v>
      </c>
      <c r="L351" t="str">
        <f t="shared" si="17"/>
        <v>00275212</v>
      </c>
      <c r="M351">
        <v>4050</v>
      </c>
    </row>
    <row r="352" spans="1:13" ht="12.75">
      <c r="A352">
        <v>350</v>
      </c>
      <c r="B352">
        <v>4051</v>
      </c>
      <c r="C352" t="s">
        <v>963</v>
      </c>
      <c r="D352" t="s">
        <v>964</v>
      </c>
      <c r="E352" s="162">
        <v>275221</v>
      </c>
      <c r="F352" s="173">
        <v>275221</v>
      </c>
      <c r="G352">
        <v>4051</v>
      </c>
      <c r="J352">
        <f t="shared" si="16"/>
        <v>6</v>
      </c>
      <c r="K352" s="174" t="s">
        <v>1183</v>
      </c>
      <c r="L352" t="str">
        <f t="shared" si="17"/>
        <v>00275221</v>
      </c>
      <c r="M352">
        <v>4051</v>
      </c>
    </row>
    <row r="353" spans="1:13" ht="12.75">
      <c r="A353">
        <v>351</v>
      </c>
      <c r="B353">
        <v>4052</v>
      </c>
      <c r="C353" t="s">
        <v>965</v>
      </c>
      <c r="D353" t="s">
        <v>966</v>
      </c>
      <c r="E353" s="162">
        <v>579319</v>
      </c>
      <c r="F353" s="173">
        <v>579319</v>
      </c>
      <c r="G353">
        <v>4052</v>
      </c>
      <c r="J353">
        <f t="shared" si="16"/>
        <v>6</v>
      </c>
      <c r="K353" s="174" t="s">
        <v>1183</v>
      </c>
      <c r="L353" t="str">
        <f t="shared" si="17"/>
        <v>00579319</v>
      </c>
      <c r="M353">
        <v>4052</v>
      </c>
    </row>
    <row r="354" spans="1:13" ht="12.75">
      <c r="A354">
        <v>352</v>
      </c>
      <c r="B354">
        <v>4053</v>
      </c>
      <c r="C354" t="s">
        <v>967</v>
      </c>
      <c r="D354" t="s">
        <v>968</v>
      </c>
      <c r="E354" s="162">
        <v>275263</v>
      </c>
      <c r="F354" s="173">
        <v>275263</v>
      </c>
      <c r="G354">
        <v>4053</v>
      </c>
      <c r="J354">
        <f t="shared" si="16"/>
        <v>6</v>
      </c>
      <c r="K354" s="174" t="s">
        <v>1183</v>
      </c>
      <c r="L354" t="str">
        <f t="shared" si="17"/>
        <v>00275263</v>
      </c>
      <c r="M354">
        <v>4053</v>
      </c>
    </row>
    <row r="355" spans="1:13" ht="12.75">
      <c r="A355">
        <v>353</v>
      </c>
      <c r="B355">
        <v>4054</v>
      </c>
      <c r="C355" t="s">
        <v>969</v>
      </c>
      <c r="D355" t="s">
        <v>970</v>
      </c>
      <c r="E355" s="162">
        <v>579165</v>
      </c>
      <c r="F355" s="173">
        <v>579165</v>
      </c>
      <c r="G355">
        <v>4054</v>
      </c>
      <c r="J355">
        <f t="shared" si="16"/>
        <v>6</v>
      </c>
      <c r="K355" s="174" t="s">
        <v>1183</v>
      </c>
      <c r="L355" t="str">
        <f t="shared" si="17"/>
        <v>00579165</v>
      </c>
      <c r="M355">
        <v>4054</v>
      </c>
    </row>
    <row r="356" spans="1:13" ht="12.75">
      <c r="A356">
        <v>354</v>
      </c>
      <c r="B356">
        <v>4055</v>
      </c>
      <c r="C356" t="s">
        <v>971</v>
      </c>
      <c r="D356" t="s">
        <v>972</v>
      </c>
      <c r="E356" s="162">
        <v>275271</v>
      </c>
      <c r="F356" s="173">
        <v>275271</v>
      </c>
      <c r="G356">
        <v>4055</v>
      </c>
      <c r="J356">
        <f t="shared" si="16"/>
        <v>6</v>
      </c>
      <c r="K356" s="174" t="s">
        <v>1183</v>
      </c>
      <c r="L356" t="str">
        <f t="shared" si="17"/>
        <v>00275271</v>
      </c>
      <c r="M356">
        <v>4055</v>
      </c>
    </row>
    <row r="357" spans="1:13" ht="12.75">
      <c r="A357">
        <v>355</v>
      </c>
      <c r="B357">
        <v>4056</v>
      </c>
      <c r="C357" t="s">
        <v>973</v>
      </c>
      <c r="D357" t="s">
        <v>974</v>
      </c>
      <c r="E357" s="162">
        <v>579173</v>
      </c>
      <c r="F357" s="173">
        <v>579173</v>
      </c>
      <c r="G357">
        <v>4056</v>
      </c>
      <c r="J357">
        <f t="shared" si="16"/>
        <v>6</v>
      </c>
      <c r="K357" s="174" t="s">
        <v>1183</v>
      </c>
      <c r="L357" t="str">
        <f t="shared" si="17"/>
        <v>00579173</v>
      </c>
      <c r="M357">
        <v>4056</v>
      </c>
    </row>
    <row r="358" spans="1:13" ht="12.75">
      <c r="A358">
        <v>356</v>
      </c>
      <c r="B358">
        <v>4057</v>
      </c>
      <c r="C358" t="s">
        <v>975</v>
      </c>
      <c r="D358" t="s">
        <v>976</v>
      </c>
      <c r="E358" s="162">
        <v>275280</v>
      </c>
      <c r="F358" s="173">
        <v>275280</v>
      </c>
      <c r="G358">
        <v>4057</v>
      </c>
      <c r="J358">
        <f t="shared" si="16"/>
        <v>6</v>
      </c>
      <c r="K358" s="174" t="s">
        <v>1183</v>
      </c>
      <c r="L358" t="str">
        <f t="shared" si="17"/>
        <v>00275280</v>
      </c>
      <c r="M358">
        <v>4057</v>
      </c>
    </row>
    <row r="359" spans="1:13" ht="12.75">
      <c r="A359">
        <v>357</v>
      </c>
      <c r="B359">
        <v>4058</v>
      </c>
      <c r="C359" t="s">
        <v>977</v>
      </c>
      <c r="D359" t="s">
        <v>978</v>
      </c>
      <c r="E359" s="162">
        <v>579246</v>
      </c>
      <c r="F359" s="173">
        <v>579246</v>
      </c>
      <c r="G359">
        <v>4058</v>
      </c>
      <c r="J359">
        <f t="shared" si="16"/>
        <v>6</v>
      </c>
      <c r="K359" s="174" t="s">
        <v>1183</v>
      </c>
      <c r="L359" t="str">
        <f t="shared" si="17"/>
        <v>00579246</v>
      </c>
      <c r="M359">
        <v>4058</v>
      </c>
    </row>
    <row r="360" spans="1:13" ht="12.75">
      <c r="A360">
        <v>358</v>
      </c>
      <c r="B360">
        <v>4059</v>
      </c>
      <c r="C360" t="s">
        <v>979</v>
      </c>
      <c r="D360" t="s">
        <v>980</v>
      </c>
      <c r="E360" s="162">
        <v>275301</v>
      </c>
      <c r="F360" s="173">
        <v>275301</v>
      </c>
      <c r="G360">
        <v>4059</v>
      </c>
      <c r="J360">
        <f t="shared" si="16"/>
        <v>6</v>
      </c>
      <c r="K360" s="174" t="s">
        <v>1183</v>
      </c>
      <c r="L360" t="str">
        <f t="shared" si="17"/>
        <v>00275301</v>
      </c>
      <c r="M360">
        <v>4059</v>
      </c>
    </row>
    <row r="361" spans="1:13" ht="12.75">
      <c r="A361">
        <v>359</v>
      </c>
      <c r="B361">
        <v>4060</v>
      </c>
      <c r="C361" t="s">
        <v>981</v>
      </c>
      <c r="D361" t="s">
        <v>982</v>
      </c>
      <c r="E361" s="162">
        <v>275328</v>
      </c>
      <c r="F361" s="173">
        <v>275328</v>
      </c>
      <c r="G361">
        <v>4060</v>
      </c>
      <c r="J361">
        <f t="shared" si="16"/>
        <v>6</v>
      </c>
      <c r="K361" s="174" t="s">
        <v>1183</v>
      </c>
      <c r="L361" t="str">
        <f t="shared" si="17"/>
        <v>00275328</v>
      </c>
      <c r="M361">
        <v>4060</v>
      </c>
    </row>
    <row r="362" spans="1:13" ht="12.75">
      <c r="A362">
        <v>360</v>
      </c>
      <c r="B362">
        <v>4061</v>
      </c>
      <c r="C362" t="s">
        <v>983</v>
      </c>
      <c r="D362" t="s">
        <v>984</v>
      </c>
      <c r="E362" s="162">
        <v>275336</v>
      </c>
      <c r="F362" s="173">
        <v>275336</v>
      </c>
      <c r="G362">
        <v>4061</v>
      </c>
      <c r="J362">
        <f t="shared" si="16"/>
        <v>6</v>
      </c>
      <c r="K362" s="174" t="s">
        <v>1183</v>
      </c>
      <c r="L362" t="str">
        <f t="shared" si="17"/>
        <v>00275336</v>
      </c>
      <c r="M362">
        <v>4061</v>
      </c>
    </row>
    <row r="363" spans="1:13" ht="12.75">
      <c r="A363">
        <v>361</v>
      </c>
      <c r="B363">
        <v>4062</v>
      </c>
      <c r="C363" t="s">
        <v>985</v>
      </c>
      <c r="D363" t="s">
        <v>986</v>
      </c>
      <c r="E363" s="162">
        <v>579149</v>
      </c>
      <c r="F363" s="173">
        <v>579149</v>
      </c>
      <c r="G363">
        <v>4062</v>
      </c>
      <c r="J363">
        <f t="shared" si="16"/>
        <v>6</v>
      </c>
      <c r="K363" s="174" t="s">
        <v>1183</v>
      </c>
      <c r="L363" t="str">
        <f t="shared" si="17"/>
        <v>00579149</v>
      </c>
      <c r="M363">
        <v>4062</v>
      </c>
    </row>
    <row r="364" spans="1:13" ht="12.75">
      <c r="A364">
        <v>362</v>
      </c>
      <c r="B364">
        <v>4063</v>
      </c>
      <c r="C364" t="s">
        <v>987</v>
      </c>
      <c r="D364" t="s">
        <v>988</v>
      </c>
      <c r="E364" s="162">
        <v>275352</v>
      </c>
      <c r="F364" s="173">
        <v>275352</v>
      </c>
      <c r="G364">
        <v>4063</v>
      </c>
      <c r="J364">
        <f t="shared" si="16"/>
        <v>6</v>
      </c>
      <c r="K364" s="174" t="s">
        <v>1183</v>
      </c>
      <c r="L364" t="str">
        <f t="shared" si="17"/>
        <v>00275352</v>
      </c>
      <c r="M364">
        <v>4063</v>
      </c>
    </row>
    <row r="365" spans="1:13" ht="12.75">
      <c r="A365">
        <v>363</v>
      </c>
      <c r="B365">
        <v>4064</v>
      </c>
      <c r="C365" t="s">
        <v>989</v>
      </c>
      <c r="D365" t="s">
        <v>990</v>
      </c>
      <c r="E365" s="162">
        <v>275361</v>
      </c>
      <c r="F365" s="173">
        <v>275361</v>
      </c>
      <c r="G365">
        <v>4064</v>
      </c>
      <c r="J365">
        <f t="shared" si="16"/>
        <v>6</v>
      </c>
      <c r="K365" s="174" t="s">
        <v>1183</v>
      </c>
      <c r="L365" t="str">
        <f t="shared" si="17"/>
        <v>00275361</v>
      </c>
      <c r="M365">
        <v>4064</v>
      </c>
    </row>
    <row r="366" spans="1:13" ht="12.75">
      <c r="A366">
        <v>364</v>
      </c>
      <c r="B366">
        <v>4065</v>
      </c>
      <c r="C366" t="s">
        <v>991</v>
      </c>
      <c r="D366" t="s">
        <v>992</v>
      </c>
      <c r="E366" s="162">
        <v>275387</v>
      </c>
      <c r="F366" s="173">
        <v>275387</v>
      </c>
      <c r="G366">
        <v>4065</v>
      </c>
      <c r="J366">
        <f t="shared" si="16"/>
        <v>6</v>
      </c>
      <c r="K366" s="174" t="s">
        <v>1183</v>
      </c>
      <c r="L366" t="str">
        <f aca="true" t="shared" si="18" ref="L366:L384">CONCATENATE(K366,F366)</f>
        <v>00275387</v>
      </c>
      <c r="M366">
        <v>4065</v>
      </c>
    </row>
    <row r="367" spans="1:13" ht="12.75">
      <c r="A367">
        <v>365</v>
      </c>
      <c r="B367">
        <v>4066</v>
      </c>
      <c r="C367" t="s">
        <v>993</v>
      </c>
      <c r="D367" t="s">
        <v>994</v>
      </c>
      <c r="E367" s="162">
        <v>275395</v>
      </c>
      <c r="F367" s="173">
        <v>275395</v>
      </c>
      <c r="G367">
        <v>4066</v>
      </c>
      <c r="J367">
        <f t="shared" si="16"/>
        <v>6</v>
      </c>
      <c r="K367" s="174" t="s">
        <v>1183</v>
      </c>
      <c r="L367" t="str">
        <f t="shared" si="18"/>
        <v>00275395</v>
      </c>
      <c r="M367">
        <v>4066</v>
      </c>
    </row>
    <row r="368" spans="1:13" ht="12.75">
      <c r="A368">
        <v>366</v>
      </c>
      <c r="B368">
        <v>4067</v>
      </c>
      <c r="C368" t="s">
        <v>995</v>
      </c>
      <c r="D368" t="s">
        <v>996</v>
      </c>
      <c r="E368" s="162">
        <v>579157</v>
      </c>
      <c r="F368" s="173">
        <v>579157</v>
      </c>
      <c r="G368">
        <v>4067</v>
      </c>
      <c r="J368">
        <f t="shared" si="16"/>
        <v>6</v>
      </c>
      <c r="K368" s="174" t="s">
        <v>1183</v>
      </c>
      <c r="L368" t="str">
        <f t="shared" si="18"/>
        <v>00579157</v>
      </c>
      <c r="M368">
        <v>4067</v>
      </c>
    </row>
    <row r="369" spans="1:13" ht="12.75">
      <c r="A369">
        <v>367</v>
      </c>
      <c r="B369">
        <v>4068</v>
      </c>
      <c r="C369" t="s">
        <v>997</v>
      </c>
      <c r="D369" t="s">
        <v>998</v>
      </c>
      <c r="E369" s="162">
        <v>275417</v>
      </c>
      <c r="F369" s="173">
        <v>275417</v>
      </c>
      <c r="G369">
        <v>4068</v>
      </c>
      <c r="J369">
        <f t="shared" si="16"/>
        <v>6</v>
      </c>
      <c r="K369" s="174" t="s">
        <v>1183</v>
      </c>
      <c r="L369" t="str">
        <f t="shared" si="18"/>
        <v>00275417</v>
      </c>
      <c r="M369">
        <v>4068</v>
      </c>
    </row>
    <row r="370" spans="1:13" ht="12.75">
      <c r="A370">
        <v>368</v>
      </c>
      <c r="B370">
        <v>4069</v>
      </c>
      <c r="C370" t="s">
        <v>999</v>
      </c>
      <c r="D370" t="s">
        <v>1000</v>
      </c>
      <c r="E370" s="162">
        <v>579203</v>
      </c>
      <c r="F370" s="173">
        <v>579203</v>
      </c>
      <c r="G370">
        <v>4069</v>
      </c>
      <c r="J370">
        <f t="shared" si="16"/>
        <v>6</v>
      </c>
      <c r="K370" s="174" t="s">
        <v>1183</v>
      </c>
      <c r="L370" t="str">
        <f t="shared" si="18"/>
        <v>00579203</v>
      </c>
      <c r="M370">
        <v>4069</v>
      </c>
    </row>
    <row r="371" spans="1:13" ht="12.75">
      <c r="A371">
        <v>369</v>
      </c>
      <c r="B371">
        <v>4070</v>
      </c>
      <c r="C371" t="s">
        <v>1001</v>
      </c>
      <c r="D371" t="s">
        <v>1002</v>
      </c>
      <c r="E371" s="162">
        <v>579289</v>
      </c>
      <c r="F371" s="173">
        <v>579289</v>
      </c>
      <c r="G371">
        <v>4070</v>
      </c>
      <c r="J371">
        <f t="shared" si="16"/>
        <v>6</v>
      </c>
      <c r="K371" s="174" t="s">
        <v>1183</v>
      </c>
      <c r="L371" t="str">
        <f t="shared" si="18"/>
        <v>00579289</v>
      </c>
      <c r="M371">
        <v>4070</v>
      </c>
    </row>
    <row r="372" spans="1:13" ht="12.75">
      <c r="A372">
        <v>370</v>
      </c>
      <c r="B372">
        <v>4071</v>
      </c>
      <c r="C372" t="s">
        <v>1003</v>
      </c>
      <c r="D372" t="s">
        <v>1004</v>
      </c>
      <c r="E372" s="162">
        <v>275433</v>
      </c>
      <c r="F372" s="173">
        <v>275433</v>
      </c>
      <c r="G372">
        <v>4071</v>
      </c>
      <c r="J372">
        <f t="shared" si="16"/>
        <v>6</v>
      </c>
      <c r="K372" s="174" t="s">
        <v>1183</v>
      </c>
      <c r="L372" t="str">
        <f t="shared" si="18"/>
        <v>00275433</v>
      </c>
      <c r="M372">
        <v>4071</v>
      </c>
    </row>
    <row r="373" spans="1:13" ht="12.75">
      <c r="A373">
        <v>371</v>
      </c>
      <c r="B373">
        <v>4072</v>
      </c>
      <c r="C373" t="s">
        <v>1005</v>
      </c>
      <c r="D373" t="s">
        <v>1006</v>
      </c>
      <c r="E373" s="162">
        <v>579262</v>
      </c>
      <c r="F373" s="173">
        <v>579262</v>
      </c>
      <c r="G373">
        <v>4072</v>
      </c>
      <c r="J373">
        <f t="shared" si="16"/>
        <v>6</v>
      </c>
      <c r="K373" s="174" t="s">
        <v>1183</v>
      </c>
      <c r="L373" t="str">
        <f t="shared" si="18"/>
        <v>00579262</v>
      </c>
      <c r="M373">
        <v>4072</v>
      </c>
    </row>
    <row r="374" spans="1:13" ht="12.75">
      <c r="A374">
        <v>372</v>
      </c>
      <c r="B374">
        <v>4073</v>
      </c>
      <c r="C374" t="s">
        <v>1007</v>
      </c>
      <c r="D374" t="s">
        <v>1008</v>
      </c>
      <c r="E374" s="162">
        <v>579181</v>
      </c>
      <c r="F374" s="173">
        <v>579181</v>
      </c>
      <c r="G374">
        <v>4073</v>
      </c>
      <c r="J374">
        <f t="shared" si="16"/>
        <v>6</v>
      </c>
      <c r="K374" s="174" t="s">
        <v>1183</v>
      </c>
      <c r="L374" t="str">
        <f t="shared" si="18"/>
        <v>00579181</v>
      </c>
      <c r="M374">
        <v>4073</v>
      </c>
    </row>
    <row r="375" spans="1:13" ht="12.75">
      <c r="A375">
        <v>373</v>
      </c>
      <c r="B375">
        <v>4074</v>
      </c>
      <c r="C375" t="s">
        <v>1009</v>
      </c>
      <c r="D375" t="s">
        <v>1010</v>
      </c>
      <c r="E375" s="162">
        <v>275468</v>
      </c>
      <c r="F375" s="173">
        <v>275468</v>
      </c>
      <c r="G375">
        <v>4074</v>
      </c>
      <c r="J375">
        <f t="shared" si="16"/>
        <v>6</v>
      </c>
      <c r="K375" s="174" t="s">
        <v>1183</v>
      </c>
      <c r="L375" t="str">
        <f t="shared" si="18"/>
        <v>00275468</v>
      </c>
      <c r="M375">
        <v>4074</v>
      </c>
    </row>
    <row r="376" spans="1:13" ht="12.75">
      <c r="A376">
        <v>374</v>
      </c>
      <c r="B376">
        <v>4075</v>
      </c>
      <c r="C376" t="s">
        <v>1011</v>
      </c>
      <c r="D376" t="s">
        <v>1012</v>
      </c>
      <c r="E376" s="162">
        <v>275484</v>
      </c>
      <c r="F376" s="173">
        <v>275484</v>
      </c>
      <c r="G376">
        <v>4075</v>
      </c>
      <c r="J376">
        <f t="shared" si="16"/>
        <v>6</v>
      </c>
      <c r="K376" s="174" t="s">
        <v>1183</v>
      </c>
      <c r="L376" t="str">
        <f t="shared" si="18"/>
        <v>00275484</v>
      </c>
      <c r="M376">
        <v>4075</v>
      </c>
    </row>
    <row r="377" spans="1:13" ht="12.75">
      <c r="A377">
        <v>375</v>
      </c>
      <c r="B377">
        <v>4076</v>
      </c>
      <c r="C377" t="s">
        <v>1013</v>
      </c>
      <c r="D377" t="s">
        <v>1014</v>
      </c>
      <c r="E377" s="162">
        <v>275492</v>
      </c>
      <c r="F377" s="173">
        <v>275492</v>
      </c>
      <c r="G377">
        <v>4076</v>
      </c>
      <c r="J377">
        <f t="shared" si="16"/>
        <v>6</v>
      </c>
      <c r="K377" s="174" t="s">
        <v>1183</v>
      </c>
      <c r="L377" t="str">
        <f t="shared" si="18"/>
        <v>00275492</v>
      </c>
      <c r="M377">
        <v>4076</v>
      </c>
    </row>
    <row r="378" spans="1:13" ht="12.75">
      <c r="A378">
        <v>376</v>
      </c>
      <c r="B378">
        <v>4077</v>
      </c>
      <c r="C378" t="s">
        <v>1015</v>
      </c>
      <c r="D378" t="s">
        <v>1016</v>
      </c>
      <c r="E378" s="162">
        <v>275506</v>
      </c>
      <c r="F378" s="173">
        <v>275506</v>
      </c>
      <c r="G378">
        <v>4077</v>
      </c>
      <c r="J378">
        <f t="shared" si="16"/>
        <v>6</v>
      </c>
      <c r="K378" s="174" t="s">
        <v>1183</v>
      </c>
      <c r="L378" t="str">
        <f t="shared" si="18"/>
        <v>00275506</v>
      </c>
      <c r="M378">
        <v>4077</v>
      </c>
    </row>
    <row r="379" spans="1:13" ht="12.75">
      <c r="A379">
        <v>377</v>
      </c>
      <c r="B379">
        <v>4078</v>
      </c>
      <c r="C379" t="s">
        <v>685</v>
      </c>
      <c r="D379" t="s">
        <v>1017</v>
      </c>
      <c r="E379" s="162">
        <v>579211</v>
      </c>
      <c r="F379" s="173">
        <v>579211</v>
      </c>
      <c r="G379">
        <v>4078</v>
      </c>
      <c r="J379">
        <f t="shared" si="16"/>
        <v>6</v>
      </c>
      <c r="K379" s="174" t="s">
        <v>1183</v>
      </c>
      <c r="L379" t="str">
        <f t="shared" si="18"/>
        <v>00579211</v>
      </c>
      <c r="M379">
        <v>4078</v>
      </c>
    </row>
    <row r="380" spans="1:13" ht="12.75">
      <c r="A380">
        <v>378</v>
      </c>
      <c r="B380">
        <v>1104</v>
      </c>
      <c r="C380" t="s">
        <v>1018</v>
      </c>
      <c r="D380" t="s">
        <v>1019</v>
      </c>
      <c r="E380" s="162">
        <v>579220</v>
      </c>
      <c r="F380" s="173">
        <v>579220</v>
      </c>
      <c r="G380">
        <v>1104</v>
      </c>
      <c r="J380">
        <f t="shared" si="16"/>
        <v>6</v>
      </c>
      <c r="K380" s="174" t="s">
        <v>1183</v>
      </c>
      <c r="L380" t="str">
        <f t="shared" si="18"/>
        <v>00579220</v>
      </c>
      <c r="M380">
        <v>1104</v>
      </c>
    </row>
    <row r="381" spans="1:13" ht="12.75">
      <c r="A381">
        <v>379</v>
      </c>
      <c r="B381">
        <v>4080</v>
      </c>
      <c r="C381" t="s">
        <v>1020</v>
      </c>
      <c r="D381" t="s">
        <v>1021</v>
      </c>
      <c r="E381" s="162">
        <v>275531</v>
      </c>
      <c r="F381" s="173">
        <v>275531</v>
      </c>
      <c r="G381">
        <v>4080</v>
      </c>
      <c r="J381">
        <f t="shared" si="16"/>
        <v>6</v>
      </c>
      <c r="K381" s="174" t="s">
        <v>1183</v>
      </c>
      <c r="L381" t="str">
        <f t="shared" si="18"/>
        <v>00275531</v>
      </c>
      <c r="M381">
        <v>4080</v>
      </c>
    </row>
    <row r="382" spans="1:13" ht="12.75">
      <c r="A382">
        <v>380</v>
      </c>
      <c r="B382">
        <v>4081</v>
      </c>
      <c r="C382" t="s">
        <v>1022</v>
      </c>
      <c r="D382" t="s">
        <v>1023</v>
      </c>
      <c r="E382" s="162">
        <v>275565</v>
      </c>
      <c r="F382" s="173">
        <v>275565</v>
      </c>
      <c r="G382">
        <v>4081</v>
      </c>
      <c r="J382">
        <f t="shared" si="16"/>
        <v>6</v>
      </c>
      <c r="K382" s="174" t="s">
        <v>1183</v>
      </c>
      <c r="L382" t="str">
        <f t="shared" si="18"/>
        <v>00275565</v>
      </c>
      <c r="M382">
        <v>4081</v>
      </c>
    </row>
    <row r="383" spans="1:13" ht="12.75">
      <c r="A383">
        <v>381</v>
      </c>
      <c r="B383">
        <v>4082</v>
      </c>
      <c r="C383" t="s">
        <v>1024</v>
      </c>
      <c r="D383" t="s">
        <v>1025</v>
      </c>
      <c r="E383" s="162">
        <v>275549</v>
      </c>
      <c r="F383" s="173">
        <v>275549</v>
      </c>
      <c r="G383">
        <v>4082</v>
      </c>
      <c r="J383">
        <f t="shared" si="16"/>
        <v>6</v>
      </c>
      <c r="K383" s="174" t="s">
        <v>1183</v>
      </c>
      <c r="L383" t="str">
        <f t="shared" si="18"/>
        <v>00275549</v>
      </c>
      <c r="M383">
        <v>4082</v>
      </c>
    </row>
    <row r="384" spans="1:13" ht="12.75">
      <c r="A384">
        <v>382</v>
      </c>
      <c r="B384">
        <v>4083</v>
      </c>
      <c r="C384" t="s">
        <v>1026</v>
      </c>
      <c r="D384" t="s">
        <v>1027</v>
      </c>
      <c r="E384" s="162">
        <v>275557</v>
      </c>
      <c r="F384" s="173">
        <v>275557</v>
      </c>
      <c r="G384">
        <v>4083</v>
      </c>
      <c r="J384">
        <f t="shared" si="16"/>
        <v>6</v>
      </c>
      <c r="K384" s="174" t="s">
        <v>1183</v>
      </c>
      <c r="L384" t="str">
        <f t="shared" si="18"/>
        <v>00275557</v>
      </c>
      <c r="M384">
        <v>4083</v>
      </c>
    </row>
    <row r="385" spans="1:10" ht="12.75">
      <c r="A385">
        <v>383</v>
      </c>
      <c r="E385" s="162"/>
      <c r="J385">
        <f t="shared" si="16"/>
        <v>0</v>
      </c>
    </row>
    <row r="386" spans="1:10" ht="12.75">
      <c r="A386">
        <v>384</v>
      </c>
      <c r="B386" t="s">
        <v>1028</v>
      </c>
      <c r="E386" s="162"/>
      <c r="G386" t="s">
        <v>1028</v>
      </c>
      <c r="J386">
        <f t="shared" si="16"/>
        <v>0</v>
      </c>
    </row>
    <row r="387" spans="1:10" ht="12.75">
      <c r="A387">
        <v>385</v>
      </c>
      <c r="E387" s="162"/>
      <c r="J387">
        <f aca="true" t="shared" si="19" ref="J387:J450">LEN(F387)</f>
        <v>0</v>
      </c>
    </row>
    <row r="388" spans="1:13" ht="12.75">
      <c r="A388">
        <v>386</v>
      </c>
      <c r="B388">
        <v>5001</v>
      </c>
      <c r="C388" t="s">
        <v>1029</v>
      </c>
      <c r="D388" t="s">
        <v>1030</v>
      </c>
      <c r="E388" s="162">
        <v>277657</v>
      </c>
      <c r="F388" s="173">
        <v>277657</v>
      </c>
      <c r="G388">
        <v>5001</v>
      </c>
      <c r="J388">
        <f t="shared" si="19"/>
        <v>6</v>
      </c>
      <c r="K388" s="174" t="s">
        <v>1183</v>
      </c>
      <c r="L388" t="str">
        <f aca="true" t="shared" si="20" ref="L388:L419">CONCATENATE(K388,F388)</f>
        <v>00277657</v>
      </c>
      <c r="M388">
        <v>5001</v>
      </c>
    </row>
    <row r="389" spans="1:13" ht="12.75">
      <c r="A389">
        <v>387</v>
      </c>
      <c r="B389">
        <v>5002</v>
      </c>
      <c r="C389" t="s">
        <v>1031</v>
      </c>
      <c r="D389" t="s">
        <v>1032</v>
      </c>
      <c r="E389" s="162">
        <v>277665</v>
      </c>
      <c r="F389" s="173">
        <v>277665</v>
      </c>
      <c r="G389">
        <v>5002</v>
      </c>
      <c r="J389">
        <f t="shared" si="19"/>
        <v>6</v>
      </c>
      <c r="K389" s="174" t="s">
        <v>1183</v>
      </c>
      <c r="L389" t="str">
        <f t="shared" si="20"/>
        <v>00277665</v>
      </c>
      <c r="M389">
        <v>5002</v>
      </c>
    </row>
    <row r="390" spans="1:13" ht="12.75">
      <c r="A390">
        <v>388</v>
      </c>
      <c r="B390">
        <v>5003</v>
      </c>
      <c r="C390" t="s">
        <v>1033</v>
      </c>
      <c r="D390" t="s">
        <v>1034</v>
      </c>
      <c r="E390" s="162">
        <v>277673</v>
      </c>
      <c r="F390" s="173">
        <v>277673</v>
      </c>
      <c r="G390">
        <v>5003</v>
      </c>
      <c r="J390">
        <f t="shared" si="19"/>
        <v>6</v>
      </c>
      <c r="K390" s="174" t="s">
        <v>1183</v>
      </c>
      <c r="L390" t="str">
        <f t="shared" si="20"/>
        <v>00277673</v>
      </c>
      <c r="M390">
        <v>5003</v>
      </c>
    </row>
    <row r="391" spans="1:13" ht="12.75">
      <c r="A391">
        <v>389</v>
      </c>
      <c r="B391">
        <v>5004</v>
      </c>
      <c r="C391" t="s">
        <v>1035</v>
      </c>
      <c r="D391" t="s">
        <v>1036</v>
      </c>
      <c r="E391" s="162">
        <v>581054</v>
      </c>
      <c r="F391" s="173">
        <v>581054</v>
      </c>
      <c r="G391">
        <v>5004</v>
      </c>
      <c r="J391">
        <f t="shared" si="19"/>
        <v>6</v>
      </c>
      <c r="K391" s="174" t="s">
        <v>1183</v>
      </c>
      <c r="L391" t="str">
        <f t="shared" si="20"/>
        <v>00581054</v>
      </c>
      <c r="M391">
        <v>5004</v>
      </c>
    </row>
    <row r="392" spans="1:13" ht="12.75">
      <c r="A392">
        <v>390</v>
      </c>
      <c r="B392">
        <v>5005</v>
      </c>
      <c r="C392" t="s">
        <v>877</v>
      </c>
      <c r="D392" t="s">
        <v>1037</v>
      </c>
      <c r="E392" s="162">
        <v>580210</v>
      </c>
      <c r="F392" s="173">
        <v>580210</v>
      </c>
      <c r="G392">
        <v>5005</v>
      </c>
      <c r="J392">
        <f t="shared" si="19"/>
        <v>6</v>
      </c>
      <c r="K392" s="174" t="s">
        <v>1183</v>
      </c>
      <c r="L392" t="str">
        <f t="shared" si="20"/>
        <v>00580210</v>
      </c>
      <c r="M392">
        <v>5005</v>
      </c>
    </row>
    <row r="393" spans="1:13" ht="12.75">
      <c r="A393">
        <v>391</v>
      </c>
      <c r="B393">
        <v>5006</v>
      </c>
      <c r="C393" t="s">
        <v>1038</v>
      </c>
      <c r="D393" t="s">
        <v>1039</v>
      </c>
      <c r="E393" s="162">
        <v>580201</v>
      </c>
      <c r="F393" s="173">
        <v>580201</v>
      </c>
      <c r="G393">
        <v>5006</v>
      </c>
      <c r="J393">
        <f t="shared" si="19"/>
        <v>6</v>
      </c>
      <c r="K393" s="174" t="s">
        <v>1183</v>
      </c>
      <c r="L393" t="str">
        <f t="shared" si="20"/>
        <v>00580201</v>
      </c>
      <c r="M393">
        <v>5006</v>
      </c>
    </row>
    <row r="394" spans="1:13" ht="12.75">
      <c r="A394">
        <v>392</v>
      </c>
      <c r="B394">
        <v>5007</v>
      </c>
      <c r="C394" t="s">
        <v>1040</v>
      </c>
      <c r="D394" t="s">
        <v>1041</v>
      </c>
      <c r="E394" s="162">
        <v>277711</v>
      </c>
      <c r="F394" s="173">
        <v>277711</v>
      </c>
      <c r="G394">
        <v>5007</v>
      </c>
      <c r="J394">
        <f t="shared" si="19"/>
        <v>6</v>
      </c>
      <c r="K394" s="174" t="s">
        <v>1183</v>
      </c>
      <c r="L394" t="str">
        <f t="shared" si="20"/>
        <v>00277711</v>
      </c>
      <c r="M394">
        <v>5007</v>
      </c>
    </row>
    <row r="395" spans="1:13" ht="12.75">
      <c r="A395">
        <v>393</v>
      </c>
      <c r="B395">
        <v>5008</v>
      </c>
      <c r="C395" t="s">
        <v>1042</v>
      </c>
      <c r="D395" t="s">
        <v>1043</v>
      </c>
      <c r="E395" s="162">
        <v>277720</v>
      </c>
      <c r="F395" s="173">
        <v>277720</v>
      </c>
      <c r="G395">
        <v>5008</v>
      </c>
      <c r="J395">
        <f t="shared" si="19"/>
        <v>6</v>
      </c>
      <c r="K395" s="174" t="s">
        <v>1183</v>
      </c>
      <c r="L395" t="str">
        <f t="shared" si="20"/>
        <v>00277720</v>
      </c>
      <c r="M395">
        <v>5008</v>
      </c>
    </row>
    <row r="396" spans="1:13" ht="12.75">
      <c r="A396">
        <v>394</v>
      </c>
      <c r="B396">
        <v>5009</v>
      </c>
      <c r="C396" t="s">
        <v>1044</v>
      </c>
      <c r="D396" t="s">
        <v>1045</v>
      </c>
      <c r="E396" s="162">
        <v>277738</v>
      </c>
      <c r="F396" s="173">
        <v>277738</v>
      </c>
      <c r="G396">
        <v>5009</v>
      </c>
      <c r="J396">
        <f t="shared" si="19"/>
        <v>6</v>
      </c>
      <c r="K396" s="174" t="s">
        <v>1183</v>
      </c>
      <c r="L396" t="str">
        <f t="shared" si="20"/>
        <v>00277738</v>
      </c>
      <c r="M396">
        <v>5009</v>
      </c>
    </row>
    <row r="397" spans="1:13" ht="12.75">
      <c r="A397">
        <v>395</v>
      </c>
      <c r="B397">
        <v>5010</v>
      </c>
      <c r="C397" t="s">
        <v>1046</v>
      </c>
      <c r="D397" t="s">
        <v>1047</v>
      </c>
      <c r="E397" s="162">
        <v>60153415</v>
      </c>
      <c r="F397" s="173">
        <v>60153415</v>
      </c>
      <c r="G397">
        <v>5010</v>
      </c>
      <c r="J397">
        <f t="shared" si="19"/>
        <v>8</v>
      </c>
      <c r="L397" t="str">
        <f t="shared" si="20"/>
        <v>60153415</v>
      </c>
      <c r="M397">
        <v>5010</v>
      </c>
    </row>
    <row r="398" spans="1:13" ht="12.75">
      <c r="A398">
        <v>396</v>
      </c>
      <c r="B398">
        <v>5011</v>
      </c>
      <c r="C398" t="s">
        <v>1048</v>
      </c>
      <c r="D398" t="s">
        <v>1049</v>
      </c>
      <c r="E398" s="162">
        <v>277754</v>
      </c>
      <c r="F398" s="173">
        <v>277754</v>
      </c>
      <c r="G398">
        <v>5011</v>
      </c>
      <c r="J398">
        <f t="shared" si="19"/>
        <v>6</v>
      </c>
      <c r="K398" s="174" t="s">
        <v>1183</v>
      </c>
      <c r="L398" t="str">
        <f t="shared" si="20"/>
        <v>00277754</v>
      </c>
      <c r="M398">
        <v>5011</v>
      </c>
    </row>
    <row r="399" spans="1:13" ht="12.75">
      <c r="A399">
        <v>397</v>
      </c>
      <c r="B399">
        <v>5012</v>
      </c>
      <c r="C399" t="s">
        <v>1050</v>
      </c>
      <c r="D399" t="s">
        <v>1051</v>
      </c>
      <c r="E399" s="162">
        <v>277762</v>
      </c>
      <c r="F399" s="173">
        <v>277762</v>
      </c>
      <c r="G399">
        <v>5012</v>
      </c>
      <c r="J399">
        <f t="shared" si="19"/>
        <v>6</v>
      </c>
      <c r="K399" s="174" t="s">
        <v>1183</v>
      </c>
      <c r="L399" t="str">
        <f t="shared" si="20"/>
        <v>00277762</v>
      </c>
      <c r="M399">
        <v>5012</v>
      </c>
    </row>
    <row r="400" spans="1:13" ht="12.75">
      <c r="A400">
        <v>398</v>
      </c>
      <c r="B400">
        <v>5013</v>
      </c>
      <c r="C400" t="s">
        <v>1052</v>
      </c>
      <c r="D400" t="s">
        <v>1053</v>
      </c>
      <c r="E400" s="162">
        <v>277771</v>
      </c>
      <c r="F400" s="173">
        <v>277771</v>
      </c>
      <c r="G400">
        <v>5013</v>
      </c>
      <c r="J400">
        <f t="shared" si="19"/>
        <v>6</v>
      </c>
      <c r="K400" s="174" t="s">
        <v>1183</v>
      </c>
      <c r="L400" t="str">
        <f t="shared" si="20"/>
        <v>00277771</v>
      </c>
      <c r="M400">
        <v>5013</v>
      </c>
    </row>
    <row r="401" spans="1:13" ht="12.75">
      <c r="A401">
        <v>399</v>
      </c>
      <c r="B401">
        <v>5014</v>
      </c>
      <c r="C401" t="s">
        <v>1054</v>
      </c>
      <c r="D401" t="s">
        <v>1055</v>
      </c>
      <c r="E401" s="162">
        <v>580171</v>
      </c>
      <c r="F401" s="173">
        <v>580171</v>
      </c>
      <c r="G401">
        <v>5014</v>
      </c>
      <c r="J401">
        <f t="shared" si="19"/>
        <v>6</v>
      </c>
      <c r="K401" s="174" t="s">
        <v>1183</v>
      </c>
      <c r="L401" t="str">
        <f t="shared" si="20"/>
        <v>00580171</v>
      </c>
      <c r="M401">
        <v>5014</v>
      </c>
    </row>
    <row r="402" spans="1:13" ht="12.75">
      <c r="A402">
        <v>400</v>
      </c>
      <c r="B402">
        <v>5015</v>
      </c>
      <c r="C402" t="s">
        <v>1056</v>
      </c>
      <c r="D402" t="s">
        <v>1057</v>
      </c>
      <c r="E402" s="162">
        <v>580759</v>
      </c>
      <c r="F402" s="173">
        <v>580759</v>
      </c>
      <c r="G402">
        <v>5015</v>
      </c>
      <c r="J402">
        <f t="shared" si="19"/>
        <v>6</v>
      </c>
      <c r="K402" s="174" t="s">
        <v>1183</v>
      </c>
      <c r="L402" t="str">
        <f t="shared" si="20"/>
        <v>00580759</v>
      </c>
      <c r="M402">
        <v>5015</v>
      </c>
    </row>
    <row r="403" spans="1:13" ht="12.75">
      <c r="A403">
        <v>401</v>
      </c>
      <c r="B403">
        <v>5016</v>
      </c>
      <c r="C403" t="s">
        <v>1058</v>
      </c>
      <c r="D403" t="s">
        <v>1059</v>
      </c>
      <c r="E403" s="162">
        <v>277801</v>
      </c>
      <c r="F403" s="173">
        <v>277801</v>
      </c>
      <c r="G403">
        <v>5016</v>
      </c>
      <c r="J403">
        <f t="shared" si="19"/>
        <v>6</v>
      </c>
      <c r="K403" s="174" t="s">
        <v>1183</v>
      </c>
      <c r="L403" t="str">
        <f t="shared" si="20"/>
        <v>00277801</v>
      </c>
      <c r="M403">
        <v>5016</v>
      </c>
    </row>
    <row r="404" spans="1:13" ht="12.75">
      <c r="A404">
        <v>402</v>
      </c>
      <c r="B404">
        <v>5017</v>
      </c>
      <c r="C404" t="s">
        <v>1060</v>
      </c>
      <c r="D404" t="s">
        <v>1061</v>
      </c>
      <c r="E404" s="162">
        <v>277819</v>
      </c>
      <c r="F404" s="173">
        <v>277819</v>
      </c>
      <c r="G404">
        <v>5017</v>
      </c>
      <c r="J404">
        <f t="shared" si="19"/>
        <v>6</v>
      </c>
      <c r="K404" s="174" t="s">
        <v>1183</v>
      </c>
      <c r="L404" t="str">
        <f t="shared" si="20"/>
        <v>00277819</v>
      </c>
      <c r="M404">
        <v>5017</v>
      </c>
    </row>
    <row r="405" spans="1:13" ht="12.75">
      <c r="A405">
        <v>403</v>
      </c>
      <c r="B405">
        <v>5018</v>
      </c>
      <c r="C405" t="s">
        <v>1062</v>
      </c>
      <c r="D405" t="s">
        <v>1063</v>
      </c>
      <c r="E405" s="162">
        <v>277827</v>
      </c>
      <c r="F405" s="173">
        <v>277827</v>
      </c>
      <c r="G405">
        <v>5018</v>
      </c>
      <c r="J405">
        <f t="shared" si="19"/>
        <v>6</v>
      </c>
      <c r="K405" s="174" t="s">
        <v>1183</v>
      </c>
      <c r="L405" t="str">
        <f t="shared" si="20"/>
        <v>00277827</v>
      </c>
      <c r="M405">
        <v>5018</v>
      </c>
    </row>
    <row r="406" spans="1:13" ht="12.75">
      <c r="A406">
        <v>404</v>
      </c>
      <c r="B406">
        <v>5019</v>
      </c>
      <c r="C406" t="s">
        <v>1064</v>
      </c>
      <c r="D406" t="s">
        <v>1065</v>
      </c>
      <c r="E406" s="162">
        <v>277835</v>
      </c>
      <c r="F406" s="173">
        <v>277835</v>
      </c>
      <c r="G406">
        <v>5019</v>
      </c>
      <c r="J406">
        <f t="shared" si="19"/>
        <v>6</v>
      </c>
      <c r="K406" s="174" t="s">
        <v>1183</v>
      </c>
      <c r="L406" t="str">
        <f t="shared" si="20"/>
        <v>00277835</v>
      </c>
      <c r="M406">
        <v>5019</v>
      </c>
    </row>
    <row r="407" spans="1:13" ht="12.75">
      <c r="A407">
        <v>405</v>
      </c>
      <c r="B407">
        <v>5020</v>
      </c>
      <c r="C407" t="s">
        <v>1066</v>
      </c>
      <c r="D407" t="s">
        <v>1067</v>
      </c>
      <c r="E407" s="162">
        <v>581038</v>
      </c>
      <c r="F407" s="173">
        <v>581038</v>
      </c>
      <c r="G407">
        <v>5020</v>
      </c>
      <c r="J407">
        <f t="shared" si="19"/>
        <v>6</v>
      </c>
      <c r="K407" s="174" t="s">
        <v>1183</v>
      </c>
      <c r="L407" t="str">
        <f t="shared" si="20"/>
        <v>00581038</v>
      </c>
      <c r="M407">
        <v>5020</v>
      </c>
    </row>
    <row r="408" spans="1:13" ht="12.75">
      <c r="A408">
        <v>406</v>
      </c>
      <c r="B408">
        <v>5021</v>
      </c>
      <c r="C408" t="s">
        <v>1068</v>
      </c>
      <c r="D408" t="s">
        <v>1069</v>
      </c>
      <c r="E408" s="162">
        <v>580783</v>
      </c>
      <c r="F408" s="173">
        <v>580783</v>
      </c>
      <c r="G408">
        <v>5021</v>
      </c>
      <c r="J408">
        <f t="shared" si="19"/>
        <v>6</v>
      </c>
      <c r="K408" s="174" t="s">
        <v>1183</v>
      </c>
      <c r="L408" t="str">
        <f t="shared" si="20"/>
        <v>00580783</v>
      </c>
      <c r="M408">
        <v>5021</v>
      </c>
    </row>
    <row r="409" spans="1:13" ht="12.75">
      <c r="A409">
        <v>407</v>
      </c>
      <c r="B409">
        <v>5022</v>
      </c>
      <c r="C409" t="s">
        <v>1070</v>
      </c>
      <c r="D409" t="s">
        <v>1071</v>
      </c>
      <c r="E409" s="162">
        <v>277878</v>
      </c>
      <c r="F409" s="173">
        <v>277878</v>
      </c>
      <c r="G409">
        <v>5022</v>
      </c>
      <c r="J409">
        <f t="shared" si="19"/>
        <v>6</v>
      </c>
      <c r="K409" s="174" t="s">
        <v>1183</v>
      </c>
      <c r="L409" t="str">
        <f t="shared" si="20"/>
        <v>00277878</v>
      </c>
      <c r="M409">
        <v>5022</v>
      </c>
    </row>
    <row r="410" spans="1:13" ht="12.75">
      <c r="A410">
        <v>408</v>
      </c>
      <c r="B410">
        <v>5023</v>
      </c>
      <c r="C410" t="s">
        <v>1072</v>
      </c>
      <c r="D410" t="s">
        <v>1073</v>
      </c>
      <c r="E410" s="162">
        <v>277886</v>
      </c>
      <c r="F410" s="173">
        <v>277886</v>
      </c>
      <c r="G410">
        <v>5023</v>
      </c>
      <c r="J410">
        <f t="shared" si="19"/>
        <v>6</v>
      </c>
      <c r="K410" s="174" t="s">
        <v>1183</v>
      </c>
      <c r="L410" t="str">
        <f t="shared" si="20"/>
        <v>00277886</v>
      </c>
      <c r="M410">
        <v>5023</v>
      </c>
    </row>
    <row r="411" spans="1:13" ht="12.75">
      <c r="A411">
        <v>409</v>
      </c>
      <c r="B411">
        <v>5024</v>
      </c>
      <c r="C411" t="s">
        <v>1074</v>
      </c>
      <c r="D411" t="s">
        <v>1075</v>
      </c>
      <c r="E411" s="162">
        <v>277908</v>
      </c>
      <c r="F411" s="173">
        <v>277908</v>
      </c>
      <c r="G411">
        <v>5024</v>
      </c>
      <c r="J411">
        <f t="shared" si="19"/>
        <v>6</v>
      </c>
      <c r="K411" s="174" t="s">
        <v>1183</v>
      </c>
      <c r="L411" t="str">
        <f t="shared" si="20"/>
        <v>00277908</v>
      </c>
      <c r="M411">
        <v>5024</v>
      </c>
    </row>
    <row r="412" spans="1:13" ht="12.75">
      <c r="A412">
        <v>410</v>
      </c>
      <c r="B412">
        <v>5025</v>
      </c>
      <c r="C412" t="s">
        <v>1076</v>
      </c>
      <c r="D412" t="s">
        <v>1077</v>
      </c>
      <c r="E412" s="162">
        <v>581011</v>
      </c>
      <c r="F412" s="173">
        <v>581011</v>
      </c>
      <c r="G412">
        <v>5025</v>
      </c>
      <c r="J412">
        <f t="shared" si="19"/>
        <v>6</v>
      </c>
      <c r="K412" s="174" t="s">
        <v>1183</v>
      </c>
      <c r="L412" t="str">
        <f t="shared" si="20"/>
        <v>00581011</v>
      </c>
      <c r="M412">
        <v>5025</v>
      </c>
    </row>
    <row r="413" spans="1:13" ht="12.75">
      <c r="A413">
        <v>411</v>
      </c>
      <c r="B413">
        <v>5026</v>
      </c>
      <c r="C413" t="s">
        <v>1078</v>
      </c>
      <c r="D413" t="s">
        <v>1079</v>
      </c>
      <c r="E413" s="162">
        <v>277924</v>
      </c>
      <c r="F413" s="173">
        <v>277924</v>
      </c>
      <c r="G413">
        <v>5026</v>
      </c>
      <c r="J413">
        <f t="shared" si="19"/>
        <v>6</v>
      </c>
      <c r="K413" s="174" t="s">
        <v>1183</v>
      </c>
      <c r="L413" t="str">
        <f t="shared" si="20"/>
        <v>00277924</v>
      </c>
      <c r="M413">
        <v>5026</v>
      </c>
    </row>
    <row r="414" spans="1:13" ht="12.75">
      <c r="A414">
        <v>412</v>
      </c>
      <c r="B414">
        <v>5027</v>
      </c>
      <c r="C414" t="s">
        <v>1080</v>
      </c>
      <c r="D414" t="s">
        <v>1081</v>
      </c>
      <c r="E414" s="162">
        <v>277932</v>
      </c>
      <c r="F414" s="173">
        <v>277932</v>
      </c>
      <c r="G414">
        <v>5027</v>
      </c>
      <c r="J414">
        <f t="shared" si="19"/>
        <v>6</v>
      </c>
      <c r="K414" s="174" t="s">
        <v>1183</v>
      </c>
      <c r="L414" t="str">
        <f t="shared" si="20"/>
        <v>00277932</v>
      </c>
      <c r="M414">
        <v>5027</v>
      </c>
    </row>
    <row r="415" spans="1:13" ht="12.75">
      <c r="A415">
        <v>413</v>
      </c>
      <c r="B415">
        <v>5028</v>
      </c>
      <c r="C415" t="s">
        <v>1082</v>
      </c>
      <c r="D415" t="s">
        <v>1083</v>
      </c>
      <c r="E415" s="162">
        <v>277941</v>
      </c>
      <c r="F415" s="173">
        <v>277941</v>
      </c>
      <c r="G415">
        <v>5028</v>
      </c>
      <c r="J415">
        <f t="shared" si="19"/>
        <v>6</v>
      </c>
      <c r="K415" s="174" t="s">
        <v>1183</v>
      </c>
      <c r="L415" t="str">
        <f t="shared" si="20"/>
        <v>00277941</v>
      </c>
      <c r="M415">
        <v>5028</v>
      </c>
    </row>
    <row r="416" spans="1:13" ht="12.75">
      <c r="A416">
        <v>414</v>
      </c>
      <c r="B416">
        <v>5029</v>
      </c>
      <c r="C416" t="s">
        <v>1084</v>
      </c>
      <c r="D416" t="s">
        <v>1085</v>
      </c>
      <c r="E416" s="162">
        <v>277967</v>
      </c>
      <c r="F416" s="173">
        <v>277967</v>
      </c>
      <c r="G416">
        <v>5029</v>
      </c>
      <c r="J416">
        <f t="shared" si="19"/>
        <v>6</v>
      </c>
      <c r="K416" s="174" t="s">
        <v>1183</v>
      </c>
      <c r="L416" t="str">
        <f t="shared" si="20"/>
        <v>00277967</v>
      </c>
      <c r="M416">
        <v>5029</v>
      </c>
    </row>
    <row r="417" spans="1:13" ht="12.75">
      <c r="A417">
        <v>415</v>
      </c>
      <c r="B417">
        <v>5030</v>
      </c>
      <c r="C417" t="s">
        <v>1086</v>
      </c>
      <c r="D417" t="s">
        <v>1087</v>
      </c>
      <c r="E417" s="162">
        <v>277983</v>
      </c>
      <c r="F417" s="173">
        <v>277983</v>
      </c>
      <c r="G417">
        <v>5030</v>
      </c>
      <c r="J417">
        <f t="shared" si="19"/>
        <v>6</v>
      </c>
      <c r="K417" s="174" t="s">
        <v>1183</v>
      </c>
      <c r="L417" t="str">
        <f t="shared" si="20"/>
        <v>00277983</v>
      </c>
      <c r="M417">
        <v>5030</v>
      </c>
    </row>
    <row r="418" spans="1:13" ht="12.75">
      <c r="A418">
        <v>416</v>
      </c>
      <c r="B418">
        <v>5031</v>
      </c>
      <c r="C418" t="s">
        <v>1088</v>
      </c>
      <c r="D418" t="s">
        <v>1089</v>
      </c>
      <c r="E418" s="162">
        <v>277991</v>
      </c>
      <c r="F418" s="173">
        <v>277991</v>
      </c>
      <c r="G418">
        <v>5031</v>
      </c>
      <c r="J418">
        <f t="shared" si="19"/>
        <v>6</v>
      </c>
      <c r="K418" s="174" t="s">
        <v>1183</v>
      </c>
      <c r="L418" t="str">
        <f t="shared" si="20"/>
        <v>00277991</v>
      </c>
      <c r="M418">
        <v>5031</v>
      </c>
    </row>
    <row r="419" spans="1:13" ht="12.75">
      <c r="A419">
        <v>417</v>
      </c>
      <c r="B419">
        <v>5032</v>
      </c>
      <c r="C419" t="s">
        <v>1090</v>
      </c>
      <c r="D419" t="s">
        <v>1091</v>
      </c>
      <c r="E419" s="162">
        <v>278009</v>
      </c>
      <c r="F419" s="173">
        <v>278009</v>
      </c>
      <c r="G419">
        <v>5032</v>
      </c>
      <c r="J419">
        <f t="shared" si="19"/>
        <v>6</v>
      </c>
      <c r="K419" s="174" t="s">
        <v>1183</v>
      </c>
      <c r="L419" t="str">
        <f t="shared" si="20"/>
        <v>00278009</v>
      </c>
      <c r="M419">
        <v>5032</v>
      </c>
    </row>
    <row r="420" spans="1:13" ht="12.75">
      <c r="A420">
        <v>418</v>
      </c>
      <c r="B420">
        <v>5033</v>
      </c>
      <c r="C420" t="s">
        <v>1092</v>
      </c>
      <c r="D420" t="s">
        <v>1093</v>
      </c>
      <c r="E420" s="162">
        <v>278017</v>
      </c>
      <c r="F420" s="173">
        <v>278017</v>
      </c>
      <c r="G420">
        <v>5033</v>
      </c>
      <c r="J420">
        <f t="shared" si="19"/>
        <v>6</v>
      </c>
      <c r="K420" s="174" t="s">
        <v>1183</v>
      </c>
      <c r="L420" t="str">
        <f aca="true" t="shared" si="21" ref="L420:L451">CONCATENATE(K420,F420)</f>
        <v>00278017</v>
      </c>
      <c r="M420">
        <v>5033</v>
      </c>
    </row>
    <row r="421" spans="1:13" ht="12.75">
      <c r="A421">
        <v>419</v>
      </c>
      <c r="B421">
        <v>5034</v>
      </c>
      <c r="C421" t="s">
        <v>1094</v>
      </c>
      <c r="D421" t="s">
        <v>1095</v>
      </c>
      <c r="E421" s="162">
        <v>47465549</v>
      </c>
      <c r="F421" s="173">
        <v>47465549</v>
      </c>
      <c r="G421">
        <v>5034</v>
      </c>
      <c r="J421">
        <f t="shared" si="19"/>
        <v>8</v>
      </c>
      <c r="L421" t="str">
        <f t="shared" si="21"/>
        <v>47465549</v>
      </c>
      <c r="M421">
        <v>5034</v>
      </c>
    </row>
    <row r="422" spans="1:13" ht="12.75">
      <c r="A422">
        <v>420</v>
      </c>
      <c r="B422">
        <v>5035</v>
      </c>
      <c r="C422" t="s">
        <v>1096</v>
      </c>
      <c r="D422" t="s">
        <v>1097</v>
      </c>
      <c r="E422" s="162">
        <v>278025</v>
      </c>
      <c r="F422" s="173">
        <v>278025</v>
      </c>
      <c r="G422">
        <v>5035</v>
      </c>
      <c r="J422">
        <f t="shared" si="19"/>
        <v>6</v>
      </c>
      <c r="K422" s="174" t="s">
        <v>1183</v>
      </c>
      <c r="L422" t="str">
        <f t="shared" si="21"/>
        <v>00278025</v>
      </c>
      <c r="M422">
        <v>5035</v>
      </c>
    </row>
    <row r="423" spans="1:13" ht="12.75">
      <c r="A423">
        <v>421</v>
      </c>
      <c r="B423">
        <v>5036</v>
      </c>
      <c r="C423" t="s">
        <v>1098</v>
      </c>
      <c r="D423" t="s">
        <v>1099</v>
      </c>
      <c r="E423" s="162">
        <v>278033</v>
      </c>
      <c r="F423" s="173">
        <v>278033</v>
      </c>
      <c r="G423">
        <v>5036</v>
      </c>
      <c r="J423">
        <f t="shared" si="19"/>
        <v>6</v>
      </c>
      <c r="K423" s="174" t="s">
        <v>1183</v>
      </c>
      <c r="L423" t="str">
        <f t="shared" si="21"/>
        <v>00278033</v>
      </c>
      <c r="M423">
        <v>5036</v>
      </c>
    </row>
    <row r="424" spans="1:13" ht="12.75">
      <c r="A424">
        <v>422</v>
      </c>
      <c r="B424">
        <v>5037</v>
      </c>
      <c r="C424" t="s">
        <v>1100</v>
      </c>
      <c r="D424" t="s">
        <v>1101</v>
      </c>
      <c r="E424" s="162">
        <v>580741</v>
      </c>
      <c r="F424" s="173">
        <v>580741</v>
      </c>
      <c r="G424">
        <v>5037</v>
      </c>
      <c r="J424">
        <f t="shared" si="19"/>
        <v>6</v>
      </c>
      <c r="K424" s="174" t="s">
        <v>1183</v>
      </c>
      <c r="L424" t="str">
        <f t="shared" si="21"/>
        <v>00580741</v>
      </c>
      <c r="M424">
        <v>5037</v>
      </c>
    </row>
    <row r="425" spans="1:13" ht="12.75">
      <c r="A425">
        <v>423</v>
      </c>
      <c r="B425">
        <v>5038</v>
      </c>
      <c r="C425" t="s">
        <v>1102</v>
      </c>
      <c r="D425" t="s">
        <v>1103</v>
      </c>
      <c r="E425" s="162">
        <v>278041</v>
      </c>
      <c r="F425" s="173">
        <v>278041</v>
      </c>
      <c r="G425">
        <v>5038</v>
      </c>
      <c r="J425">
        <f t="shared" si="19"/>
        <v>6</v>
      </c>
      <c r="K425" s="174" t="s">
        <v>1183</v>
      </c>
      <c r="L425" t="str">
        <f t="shared" si="21"/>
        <v>00278041</v>
      </c>
      <c r="M425">
        <v>5038</v>
      </c>
    </row>
    <row r="426" spans="1:13" ht="12.75">
      <c r="A426">
        <v>424</v>
      </c>
      <c r="B426">
        <v>5039</v>
      </c>
      <c r="C426" t="s">
        <v>1104</v>
      </c>
      <c r="D426" t="s">
        <v>1105</v>
      </c>
      <c r="E426" s="162">
        <v>580198</v>
      </c>
      <c r="F426" s="173">
        <v>580198</v>
      </c>
      <c r="G426">
        <v>5039</v>
      </c>
      <c r="J426">
        <f t="shared" si="19"/>
        <v>6</v>
      </c>
      <c r="K426" s="174" t="s">
        <v>1183</v>
      </c>
      <c r="L426" t="str">
        <f t="shared" si="21"/>
        <v>00580198</v>
      </c>
      <c r="M426">
        <v>5039</v>
      </c>
    </row>
    <row r="427" spans="1:13" ht="12.75">
      <c r="A427">
        <v>425</v>
      </c>
      <c r="B427">
        <v>5040</v>
      </c>
      <c r="C427" t="s">
        <v>1106</v>
      </c>
      <c r="D427" t="s">
        <v>1107</v>
      </c>
      <c r="E427" s="162">
        <v>278084</v>
      </c>
      <c r="F427" s="173">
        <v>278084</v>
      </c>
      <c r="G427">
        <v>5040</v>
      </c>
      <c r="J427">
        <f t="shared" si="19"/>
        <v>6</v>
      </c>
      <c r="K427" s="174" t="s">
        <v>1183</v>
      </c>
      <c r="L427" t="str">
        <f t="shared" si="21"/>
        <v>00278084</v>
      </c>
      <c r="M427">
        <v>5040</v>
      </c>
    </row>
    <row r="428" spans="1:13" ht="12.75">
      <c r="A428">
        <v>426</v>
      </c>
      <c r="B428">
        <v>5041</v>
      </c>
      <c r="C428" t="s">
        <v>1108</v>
      </c>
      <c r="D428" t="s">
        <v>1109</v>
      </c>
      <c r="E428" s="162">
        <v>578193</v>
      </c>
      <c r="F428" s="173">
        <v>578193</v>
      </c>
      <c r="G428">
        <v>5041</v>
      </c>
      <c r="J428">
        <f t="shared" si="19"/>
        <v>6</v>
      </c>
      <c r="K428" s="174" t="s">
        <v>1183</v>
      </c>
      <c r="L428" t="str">
        <f t="shared" si="21"/>
        <v>00578193</v>
      </c>
      <c r="M428">
        <v>5041</v>
      </c>
    </row>
    <row r="429" spans="1:13" ht="12.75">
      <c r="A429">
        <v>427</v>
      </c>
      <c r="B429">
        <v>5042</v>
      </c>
      <c r="C429" t="s">
        <v>1110</v>
      </c>
      <c r="D429" t="s">
        <v>1111</v>
      </c>
      <c r="E429" s="162">
        <v>581046</v>
      </c>
      <c r="F429" s="173">
        <v>581046</v>
      </c>
      <c r="G429">
        <v>5042</v>
      </c>
      <c r="J429">
        <f t="shared" si="19"/>
        <v>6</v>
      </c>
      <c r="K429" s="174" t="s">
        <v>1183</v>
      </c>
      <c r="L429" t="str">
        <f t="shared" si="21"/>
        <v>00581046</v>
      </c>
      <c r="M429">
        <v>5042</v>
      </c>
    </row>
    <row r="430" spans="1:13" ht="12.75">
      <c r="A430">
        <v>428</v>
      </c>
      <c r="B430">
        <v>5043</v>
      </c>
      <c r="C430" t="s">
        <v>1112</v>
      </c>
      <c r="D430" t="s">
        <v>1113</v>
      </c>
      <c r="E430" s="162">
        <v>656119</v>
      </c>
      <c r="F430" s="173">
        <v>656119</v>
      </c>
      <c r="G430">
        <v>5043</v>
      </c>
      <c r="J430">
        <f t="shared" si="19"/>
        <v>6</v>
      </c>
      <c r="K430" s="174" t="s">
        <v>1183</v>
      </c>
      <c r="L430" t="str">
        <f t="shared" si="21"/>
        <v>00656119</v>
      </c>
      <c r="M430">
        <v>5043</v>
      </c>
    </row>
    <row r="431" spans="1:13" ht="12.75">
      <c r="A431">
        <v>429</v>
      </c>
      <c r="B431">
        <v>5044</v>
      </c>
      <c r="C431" t="s">
        <v>1114</v>
      </c>
      <c r="D431" t="s">
        <v>1115</v>
      </c>
      <c r="E431" s="162">
        <v>278114</v>
      </c>
      <c r="F431" s="173">
        <v>278114</v>
      </c>
      <c r="G431">
        <v>5044</v>
      </c>
      <c r="J431">
        <f t="shared" si="19"/>
        <v>6</v>
      </c>
      <c r="K431" s="174" t="s">
        <v>1183</v>
      </c>
      <c r="L431" t="str">
        <f t="shared" si="21"/>
        <v>00278114</v>
      </c>
      <c r="M431">
        <v>5044</v>
      </c>
    </row>
    <row r="432" spans="1:13" ht="12.75">
      <c r="A432">
        <v>430</v>
      </c>
      <c r="B432">
        <v>5045</v>
      </c>
      <c r="C432" t="s">
        <v>1116</v>
      </c>
      <c r="D432" t="s">
        <v>1117</v>
      </c>
      <c r="E432" s="162">
        <v>278131</v>
      </c>
      <c r="F432" s="173">
        <v>278131</v>
      </c>
      <c r="G432">
        <v>5045</v>
      </c>
      <c r="J432">
        <f t="shared" si="19"/>
        <v>6</v>
      </c>
      <c r="K432" s="174" t="s">
        <v>1183</v>
      </c>
      <c r="L432" t="str">
        <f t="shared" si="21"/>
        <v>00278131</v>
      </c>
      <c r="M432">
        <v>5045</v>
      </c>
    </row>
    <row r="433" spans="1:13" ht="12.75">
      <c r="A433">
        <v>431</v>
      </c>
      <c r="B433">
        <v>5046</v>
      </c>
      <c r="C433" t="s">
        <v>1118</v>
      </c>
      <c r="D433" t="s">
        <v>1119</v>
      </c>
      <c r="E433" s="162">
        <v>278149</v>
      </c>
      <c r="F433" s="173">
        <v>278149</v>
      </c>
      <c r="G433">
        <v>5046</v>
      </c>
      <c r="J433">
        <f t="shared" si="19"/>
        <v>6</v>
      </c>
      <c r="K433" s="174" t="s">
        <v>1183</v>
      </c>
      <c r="L433" t="str">
        <f t="shared" si="21"/>
        <v>00278149</v>
      </c>
      <c r="M433">
        <v>5046</v>
      </c>
    </row>
    <row r="434" spans="1:13" ht="12.75">
      <c r="A434">
        <v>432</v>
      </c>
      <c r="B434">
        <v>5047</v>
      </c>
      <c r="C434" t="s">
        <v>1120</v>
      </c>
      <c r="D434" t="s">
        <v>1121</v>
      </c>
      <c r="E434" s="162">
        <v>278157</v>
      </c>
      <c r="F434" s="173">
        <v>278157</v>
      </c>
      <c r="G434">
        <v>5047</v>
      </c>
      <c r="J434">
        <f t="shared" si="19"/>
        <v>6</v>
      </c>
      <c r="K434" s="174" t="s">
        <v>1183</v>
      </c>
      <c r="L434" t="str">
        <f t="shared" si="21"/>
        <v>00278157</v>
      </c>
      <c r="M434">
        <v>5047</v>
      </c>
    </row>
    <row r="435" spans="1:13" ht="12.75">
      <c r="A435">
        <v>433</v>
      </c>
      <c r="B435">
        <v>5048</v>
      </c>
      <c r="C435" t="s">
        <v>1122</v>
      </c>
      <c r="D435" t="s">
        <v>1123</v>
      </c>
      <c r="E435" s="162">
        <v>278165</v>
      </c>
      <c r="F435" s="173">
        <v>278165</v>
      </c>
      <c r="G435">
        <v>5048</v>
      </c>
      <c r="J435">
        <f t="shared" si="19"/>
        <v>6</v>
      </c>
      <c r="K435" s="174" t="s">
        <v>1183</v>
      </c>
      <c r="L435" t="str">
        <f t="shared" si="21"/>
        <v>00278165</v>
      </c>
      <c r="M435">
        <v>5048</v>
      </c>
    </row>
    <row r="436" spans="1:13" ht="12.75">
      <c r="A436">
        <v>434</v>
      </c>
      <c r="B436">
        <v>5049</v>
      </c>
      <c r="C436" t="s">
        <v>1124</v>
      </c>
      <c r="D436" t="s">
        <v>1125</v>
      </c>
      <c r="E436" s="162">
        <v>278181</v>
      </c>
      <c r="F436" s="173">
        <v>278181</v>
      </c>
      <c r="G436">
        <v>5049</v>
      </c>
      <c r="J436">
        <f t="shared" si="19"/>
        <v>6</v>
      </c>
      <c r="K436" s="174" t="s">
        <v>1183</v>
      </c>
      <c r="L436" t="str">
        <f t="shared" si="21"/>
        <v>00278181</v>
      </c>
      <c r="M436">
        <v>5049</v>
      </c>
    </row>
    <row r="437" spans="1:13" ht="12.75">
      <c r="A437">
        <v>435</v>
      </c>
      <c r="B437">
        <v>5050</v>
      </c>
      <c r="C437" t="s">
        <v>1126</v>
      </c>
      <c r="D437" t="s">
        <v>1127</v>
      </c>
      <c r="E437" s="162">
        <v>278190</v>
      </c>
      <c r="F437" s="173">
        <v>278190</v>
      </c>
      <c r="G437">
        <v>5050</v>
      </c>
      <c r="J437">
        <f t="shared" si="19"/>
        <v>6</v>
      </c>
      <c r="K437" s="174" t="s">
        <v>1183</v>
      </c>
      <c r="L437" t="str">
        <f t="shared" si="21"/>
        <v>00278190</v>
      </c>
      <c r="M437">
        <v>5050</v>
      </c>
    </row>
    <row r="438" spans="1:13" ht="12.75">
      <c r="A438">
        <v>436</v>
      </c>
      <c r="B438">
        <v>5051</v>
      </c>
      <c r="C438" t="s">
        <v>1128</v>
      </c>
      <c r="D438" t="s">
        <v>1129</v>
      </c>
      <c r="E438" s="162">
        <v>278203</v>
      </c>
      <c r="F438" s="173">
        <v>278203</v>
      </c>
      <c r="G438">
        <v>5051</v>
      </c>
      <c r="J438">
        <f t="shared" si="19"/>
        <v>6</v>
      </c>
      <c r="K438" s="174" t="s">
        <v>1183</v>
      </c>
      <c r="L438" t="str">
        <f t="shared" si="21"/>
        <v>00278203</v>
      </c>
      <c r="M438">
        <v>5051</v>
      </c>
    </row>
    <row r="439" spans="1:13" ht="12.75">
      <c r="A439">
        <v>437</v>
      </c>
      <c r="B439">
        <v>5052</v>
      </c>
      <c r="C439" t="s">
        <v>1130</v>
      </c>
      <c r="D439" t="s">
        <v>1131</v>
      </c>
      <c r="E439" s="162">
        <v>278220</v>
      </c>
      <c r="F439" s="173">
        <v>278220</v>
      </c>
      <c r="G439">
        <v>5052</v>
      </c>
      <c r="J439">
        <f t="shared" si="19"/>
        <v>6</v>
      </c>
      <c r="K439" s="174" t="s">
        <v>1183</v>
      </c>
      <c r="L439" t="str">
        <f t="shared" si="21"/>
        <v>00278220</v>
      </c>
      <c r="M439">
        <v>5052</v>
      </c>
    </row>
    <row r="440" spans="1:13" ht="12.75">
      <c r="A440">
        <v>438</v>
      </c>
      <c r="B440">
        <v>5053</v>
      </c>
      <c r="C440" t="s">
        <v>1132</v>
      </c>
      <c r="D440" t="s">
        <v>1133</v>
      </c>
      <c r="E440" s="162">
        <v>278238</v>
      </c>
      <c r="F440" s="173">
        <v>278238</v>
      </c>
      <c r="G440">
        <v>5053</v>
      </c>
      <c r="J440">
        <f t="shared" si="19"/>
        <v>6</v>
      </c>
      <c r="K440" s="174" t="s">
        <v>1183</v>
      </c>
      <c r="L440" t="str">
        <f t="shared" si="21"/>
        <v>00278238</v>
      </c>
      <c r="M440">
        <v>5053</v>
      </c>
    </row>
    <row r="441" spans="1:13" ht="12.75">
      <c r="A441">
        <v>439</v>
      </c>
      <c r="B441">
        <v>5054</v>
      </c>
      <c r="C441" t="s">
        <v>1134</v>
      </c>
      <c r="D441" t="s">
        <v>1135</v>
      </c>
      <c r="E441" s="162">
        <v>278246</v>
      </c>
      <c r="F441" s="173">
        <v>278246</v>
      </c>
      <c r="G441">
        <v>5054</v>
      </c>
      <c r="J441">
        <f t="shared" si="19"/>
        <v>6</v>
      </c>
      <c r="K441" s="174" t="s">
        <v>1183</v>
      </c>
      <c r="L441" t="str">
        <f t="shared" si="21"/>
        <v>00278246</v>
      </c>
      <c r="M441">
        <v>5054</v>
      </c>
    </row>
    <row r="442" spans="1:13" ht="12.75">
      <c r="A442">
        <v>440</v>
      </c>
      <c r="B442">
        <v>5055</v>
      </c>
      <c r="C442" t="s">
        <v>1136</v>
      </c>
      <c r="D442" t="s">
        <v>1137</v>
      </c>
      <c r="E442" s="162">
        <v>578207</v>
      </c>
      <c r="F442" s="173">
        <v>578207</v>
      </c>
      <c r="G442">
        <v>5055</v>
      </c>
      <c r="J442">
        <f t="shared" si="19"/>
        <v>6</v>
      </c>
      <c r="K442" s="174" t="s">
        <v>1183</v>
      </c>
      <c r="L442" t="str">
        <f t="shared" si="21"/>
        <v>00578207</v>
      </c>
      <c r="M442">
        <v>5055</v>
      </c>
    </row>
    <row r="443" spans="1:13" ht="12.75">
      <c r="A443">
        <v>441</v>
      </c>
      <c r="B443">
        <v>5056</v>
      </c>
      <c r="C443" t="s">
        <v>1138</v>
      </c>
      <c r="D443" t="s">
        <v>1139</v>
      </c>
      <c r="E443" s="162">
        <v>278262</v>
      </c>
      <c r="F443" s="173">
        <v>278262</v>
      </c>
      <c r="G443">
        <v>5056</v>
      </c>
      <c r="J443">
        <f t="shared" si="19"/>
        <v>6</v>
      </c>
      <c r="K443" s="174" t="s">
        <v>1183</v>
      </c>
      <c r="L443" t="str">
        <f t="shared" si="21"/>
        <v>00278262</v>
      </c>
      <c r="M443">
        <v>5056</v>
      </c>
    </row>
    <row r="444" spans="1:13" ht="12.75">
      <c r="A444">
        <v>442</v>
      </c>
      <c r="B444">
        <v>5057</v>
      </c>
      <c r="C444" t="s">
        <v>1140</v>
      </c>
      <c r="D444" t="s">
        <v>1141</v>
      </c>
      <c r="E444" s="162">
        <v>580180</v>
      </c>
      <c r="F444" s="173">
        <v>580180</v>
      </c>
      <c r="G444">
        <v>5057</v>
      </c>
      <c r="J444">
        <f t="shared" si="19"/>
        <v>6</v>
      </c>
      <c r="K444" s="174" t="s">
        <v>1183</v>
      </c>
      <c r="L444" t="str">
        <f t="shared" si="21"/>
        <v>00580180</v>
      </c>
      <c r="M444">
        <v>5057</v>
      </c>
    </row>
    <row r="445" spans="1:13" ht="12.75">
      <c r="A445">
        <v>443</v>
      </c>
      <c r="B445">
        <v>5058</v>
      </c>
      <c r="C445" t="s">
        <v>1142</v>
      </c>
      <c r="D445" t="s">
        <v>1143</v>
      </c>
      <c r="E445" s="162">
        <v>580775</v>
      </c>
      <c r="F445" s="173">
        <v>580775</v>
      </c>
      <c r="G445">
        <v>5058</v>
      </c>
      <c r="J445">
        <f t="shared" si="19"/>
        <v>6</v>
      </c>
      <c r="K445" s="174" t="s">
        <v>1183</v>
      </c>
      <c r="L445" t="str">
        <f t="shared" si="21"/>
        <v>00580775</v>
      </c>
      <c r="M445">
        <v>5058</v>
      </c>
    </row>
    <row r="446" spans="1:13" ht="12.75">
      <c r="A446">
        <v>444</v>
      </c>
      <c r="B446">
        <v>5059</v>
      </c>
      <c r="C446" t="s">
        <v>1144</v>
      </c>
      <c r="D446" t="s">
        <v>1145</v>
      </c>
      <c r="E446" s="162">
        <v>278335</v>
      </c>
      <c r="F446" s="173">
        <v>278335</v>
      </c>
      <c r="G446">
        <v>5059</v>
      </c>
      <c r="J446">
        <f t="shared" si="19"/>
        <v>6</v>
      </c>
      <c r="K446" s="174" t="s">
        <v>1183</v>
      </c>
      <c r="L446" t="str">
        <f t="shared" si="21"/>
        <v>00278335</v>
      </c>
      <c r="M446">
        <v>5059</v>
      </c>
    </row>
    <row r="447" spans="1:13" ht="12.75">
      <c r="A447">
        <v>445</v>
      </c>
      <c r="B447">
        <v>5060</v>
      </c>
      <c r="C447" t="s">
        <v>1146</v>
      </c>
      <c r="D447" t="s">
        <v>1147</v>
      </c>
      <c r="E447" s="162">
        <v>278343</v>
      </c>
      <c r="F447" s="173">
        <v>278343</v>
      </c>
      <c r="G447">
        <v>5060</v>
      </c>
      <c r="J447">
        <f t="shared" si="19"/>
        <v>6</v>
      </c>
      <c r="K447" s="174" t="s">
        <v>1183</v>
      </c>
      <c r="L447" t="str">
        <f t="shared" si="21"/>
        <v>00278343</v>
      </c>
      <c r="M447">
        <v>5060</v>
      </c>
    </row>
    <row r="448" spans="1:13" ht="12.75">
      <c r="A448">
        <v>446</v>
      </c>
      <c r="B448">
        <v>5061</v>
      </c>
      <c r="C448" t="s">
        <v>1148</v>
      </c>
      <c r="D448" t="s">
        <v>1149</v>
      </c>
      <c r="E448" s="162">
        <v>278351</v>
      </c>
      <c r="F448" s="173">
        <v>278351</v>
      </c>
      <c r="G448">
        <v>5061</v>
      </c>
      <c r="J448">
        <f t="shared" si="19"/>
        <v>6</v>
      </c>
      <c r="K448" s="174" t="s">
        <v>1183</v>
      </c>
      <c r="L448" t="str">
        <f t="shared" si="21"/>
        <v>00278351</v>
      </c>
      <c r="M448">
        <v>5061</v>
      </c>
    </row>
    <row r="449" spans="1:13" ht="12.75">
      <c r="A449">
        <v>447</v>
      </c>
      <c r="B449">
        <v>5062</v>
      </c>
      <c r="C449" t="s">
        <v>1150</v>
      </c>
      <c r="D449" t="s">
        <v>1151</v>
      </c>
      <c r="E449" s="162">
        <v>278360</v>
      </c>
      <c r="F449" s="173">
        <v>278360</v>
      </c>
      <c r="G449">
        <v>5062</v>
      </c>
      <c r="J449">
        <f t="shared" si="19"/>
        <v>6</v>
      </c>
      <c r="K449" s="174" t="s">
        <v>1183</v>
      </c>
      <c r="L449" t="str">
        <f t="shared" si="21"/>
        <v>00278360</v>
      </c>
      <c r="M449">
        <v>5062</v>
      </c>
    </row>
    <row r="450" spans="1:13" ht="12.75">
      <c r="A450">
        <v>448</v>
      </c>
      <c r="B450">
        <v>5063</v>
      </c>
      <c r="C450" t="s">
        <v>1152</v>
      </c>
      <c r="D450" t="s">
        <v>1153</v>
      </c>
      <c r="E450" s="162">
        <v>278378</v>
      </c>
      <c r="F450" s="173">
        <v>278378</v>
      </c>
      <c r="G450">
        <v>5063</v>
      </c>
      <c r="J450">
        <f t="shared" si="19"/>
        <v>6</v>
      </c>
      <c r="K450" s="174" t="s">
        <v>1183</v>
      </c>
      <c r="L450" t="str">
        <f t="shared" si="21"/>
        <v>00278378</v>
      </c>
      <c r="M450">
        <v>5063</v>
      </c>
    </row>
    <row r="451" spans="1:13" ht="12.75">
      <c r="A451">
        <v>449</v>
      </c>
      <c r="B451">
        <v>5064</v>
      </c>
      <c r="C451" t="s">
        <v>1154</v>
      </c>
      <c r="D451" t="s">
        <v>1155</v>
      </c>
      <c r="E451" s="162">
        <v>278386</v>
      </c>
      <c r="F451" s="173">
        <v>278386</v>
      </c>
      <c r="G451">
        <v>5064</v>
      </c>
      <c r="J451">
        <f aca="true" t="shared" si="22" ref="J451:J462">LEN(F451)</f>
        <v>6</v>
      </c>
      <c r="K451" s="174" t="s">
        <v>1183</v>
      </c>
      <c r="L451" t="str">
        <f t="shared" si="21"/>
        <v>00278386</v>
      </c>
      <c r="M451">
        <v>5064</v>
      </c>
    </row>
    <row r="452" spans="1:13" ht="12.75">
      <c r="A452">
        <v>450</v>
      </c>
      <c r="B452">
        <v>5065</v>
      </c>
      <c r="C452" t="s">
        <v>1156</v>
      </c>
      <c r="D452" t="s">
        <v>1157</v>
      </c>
      <c r="E452" s="162">
        <v>278394</v>
      </c>
      <c r="F452" s="173">
        <v>278394</v>
      </c>
      <c r="G452">
        <v>5065</v>
      </c>
      <c r="J452">
        <f t="shared" si="22"/>
        <v>6</v>
      </c>
      <c r="K452" s="174" t="s">
        <v>1183</v>
      </c>
      <c r="L452" t="str">
        <f aca="true" t="shared" si="23" ref="L452:L462">CONCATENATE(K452,F452)</f>
        <v>00278394</v>
      </c>
      <c r="M452">
        <v>5065</v>
      </c>
    </row>
    <row r="453" spans="1:13" ht="12.75">
      <c r="A453">
        <v>451</v>
      </c>
      <c r="B453">
        <v>5066</v>
      </c>
      <c r="C453" t="s">
        <v>1158</v>
      </c>
      <c r="D453" t="s">
        <v>1159</v>
      </c>
      <c r="E453" s="162">
        <v>484776</v>
      </c>
      <c r="F453" s="173">
        <v>484776</v>
      </c>
      <c r="G453">
        <v>5066</v>
      </c>
      <c r="J453">
        <f t="shared" si="22"/>
        <v>6</v>
      </c>
      <c r="K453" s="174" t="s">
        <v>1183</v>
      </c>
      <c r="L453" t="str">
        <f t="shared" si="23"/>
        <v>00484776</v>
      </c>
      <c r="M453">
        <v>5066</v>
      </c>
    </row>
    <row r="454" spans="1:13" ht="12.75">
      <c r="A454">
        <v>452</v>
      </c>
      <c r="B454">
        <v>5067</v>
      </c>
      <c r="C454" t="s">
        <v>1160</v>
      </c>
      <c r="D454" t="s">
        <v>1161</v>
      </c>
      <c r="E454" s="162">
        <v>580767</v>
      </c>
      <c r="F454" s="173">
        <v>580767</v>
      </c>
      <c r="G454">
        <v>5067</v>
      </c>
      <c r="J454">
        <f t="shared" si="22"/>
        <v>6</v>
      </c>
      <c r="K454" s="174" t="s">
        <v>1183</v>
      </c>
      <c r="L454" t="str">
        <f t="shared" si="23"/>
        <v>00580767</v>
      </c>
      <c r="M454">
        <v>5067</v>
      </c>
    </row>
    <row r="455" spans="1:13" ht="12.75">
      <c r="A455">
        <v>453</v>
      </c>
      <c r="B455">
        <v>5068</v>
      </c>
      <c r="C455" t="s">
        <v>1162</v>
      </c>
      <c r="D455" t="s">
        <v>1163</v>
      </c>
      <c r="E455" s="162">
        <v>278432</v>
      </c>
      <c r="F455" s="173">
        <v>278432</v>
      </c>
      <c r="G455">
        <v>5068</v>
      </c>
      <c r="J455">
        <f t="shared" si="22"/>
        <v>6</v>
      </c>
      <c r="K455" s="174" t="s">
        <v>1183</v>
      </c>
      <c r="L455" t="str">
        <f t="shared" si="23"/>
        <v>00278432</v>
      </c>
      <c r="M455">
        <v>5068</v>
      </c>
    </row>
    <row r="456" spans="1:13" ht="12.75">
      <c r="A456">
        <v>454</v>
      </c>
      <c r="B456">
        <v>5069</v>
      </c>
      <c r="C456" t="s">
        <v>1164</v>
      </c>
      <c r="D456" t="s">
        <v>1165</v>
      </c>
      <c r="E456" s="162">
        <v>278441</v>
      </c>
      <c r="F456" s="173">
        <v>278441</v>
      </c>
      <c r="G456">
        <v>5069</v>
      </c>
      <c r="J456">
        <f t="shared" si="22"/>
        <v>6</v>
      </c>
      <c r="K456" s="174" t="s">
        <v>1183</v>
      </c>
      <c r="L456" t="str">
        <f t="shared" si="23"/>
        <v>00278441</v>
      </c>
      <c r="M456">
        <v>5069</v>
      </c>
    </row>
    <row r="457" spans="1:13" ht="12.75">
      <c r="A457">
        <v>455</v>
      </c>
      <c r="B457">
        <v>5070</v>
      </c>
      <c r="C457" t="s">
        <v>1166</v>
      </c>
      <c r="D457" t="s">
        <v>1167</v>
      </c>
      <c r="E457" s="162">
        <v>278459</v>
      </c>
      <c r="F457" s="173">
        <v>278459</v>
      </c>
      <c r="G457">
        <v>5070</v>
      </c>
      <c r="J457">
        <f t="shared" si="22"/>
        <v>6</v>
      </c>
      <c r="K457" s="174" t="s">
        <v>1183</v>
      </c>
      <c r="L457" t="str">
        <f t="shared" si="23"/>
        <v>00278459</v>
      </c>
      <c r="M457">
        <v>5070</v>
      </c>
    </row>
    <row r="458" spans="1:13" ht="12.75">
      <c r="A458">
        <v>456</v>
      </c>
      <c r="B458">
        <v>5071</v>
      </c>
      <c r="C458" t="s">
        <v>1168</v>
      </c>
      <c r="D458" t="s">
        <v>1169</v>
      </c>
      <c r="E458" s="162">
        <v>278475</v>
      </c>
      <c r="F458" s="173">
        <v>278475</v>
      </c>
      <c r="G458">
        <v>5071</v>
      </c>
      <c r="J458">
        <f t="shared" si="22"/>
        <v>6</v>
      </c>
      <c r="K458" s="174" t="s">
        <v>1183</v>
      </c>
      <c r="L458" t="str">
        <f t="shared" si="23"/>
        <v>00278475</v>
      </c>
      <c r="M458">
        <v>5071</v>
      </c>
    </row>
    <row r="459" spans="1:13" ht="12.75">
      <c r="A459">
        <v>457</v>
      </c>
      <c r="B459">
        <v>5072</v>
      </c>
      <c r="C459" t="s">
        <v>1170</v>
      </c>
      <c r="D459" t="s">
        <v>1171</v>
      </c>
      <c r="E459" s="162">
        <v>580872</v>
      </c>
      <c r="F459" s="173">
        <v>580872</v>
      </c>
      <c r="G459">
        <v>5072</v>
      </c>
      <c r="J459">
        <f t="shared" si="22"/>
        <v>6</v>
      </c>
      <c r="K459" s="174" t="s">
        <v>1183</v>
      </c>
      <c r="L459" t="str">
        <f t="shared" si="23"/>
        <v>00580872</v>
      </c>
      <c r="M459">
        <v>5072</v>
      </c>
    </row>
    <row r="460" spans="1:13" ht="12.75">
      <c r="A460">
        <v>458</v>
      </c>
      <c r="B460">
        <v>5073</v>
      </c>
      <c r="C460" t="s">
        <v>1172</v>
      </c>
      <c r="D460" t="s">
        <v>1173</v>
      </c>
      <c r="E460" s="162">
        <v>580864</v>
      </c>
      <c r="F460" s="173">
        <v>580864</v>
      </c>
      <c r="G460">
        <v>5073</v>
      </c>
      <c r="J460">
        <f t="shared" si="22"/>
        <v>6</v>
      </c>
      <c r="K460" s="174" t="s">
        <v>1183</v>
      </c>
      <c r="L460" t="str">
        <f t="shared" si="23"/>
        <v>00580864</v>
      </c>
      <c r="M460">
        <v>5073</v>
      </c>
    </row>
    <row r="461" spans="1:13" ht="12.75">
      <c r="A461">
        <v>459</v>
      </c>
      <c r="B461">
        <v>5074</v>
      </c>
      <c r="C461" t="s">
        <v>1174</v>
      </c>
      <c r="D461" t="s">
        <v>1175</v>
      </c>
      <c r="E461" s="162">
        <v>278483</v>
      </c>
      <c r="F461" s="173">
        <v>278483</v>
      </c>
      <c r="G461">
        <v>5074</v>
      </c>
      <c r="J461">
        <f t="shared" si="22"/>
        <v>6</v>
      </c>
      <c r="K461" s="174" t="s">
        <v>1183</v>
      </c>
      <c r="L461" t="str">
        <f t="shared" si="23"/>
        <v>00278483</v>
      </c>
      <c r="M461">
        <v>5074</v>
      </c>
    </row>
    <row r="462" spans="1:13" ht="12.75">
      <c r="A462">
        <v>460</v>
      </c>
      <c r="B462">
        <v>5075</v>
      </c>
      <c r="C462" t="s">
        <v>1176</v>
      </c>
      <c r="D462" t="s">
        <v>1177</v>
      </c>
      <c r="E462" s="162">
        <v>278491</v>
      </c>
      <c r="F462" s="173">
        <v>278491</v>
      </c>
      <c r="G462">
        <v>5075</v>
      </c>
      <c r="J462">
        <f t="shared" si="22"/>
        <v>6</v>
      </c>
      <c r="K462" s="174" t="s">
        <v>1183</v>
      </c>
      <c r="L462" t="str">
        <f t="shared" si="23"/>
        <v>00278491</v>
      </c>
      <c r="M462">
        <v>5075</v>
      </c>
    </row>
    <row r="463" ht="12.75">
      <c r="E463" s="162"/>
    </row>
    <row r="464" ht="12.75">
      <c r="E464" s="162"/>
    </row>
    <row r="465" ht="12.75">
      <c r="E465" s="162"/>
    </row>
    <row r="466" ht="12.75">
      <c r="E466" s="162"/>
    </row>
    <row r="467" ht="12.75">
      <c r="E467" s="162"/>
    </row>
    <row r="468" ht="12.75">
      <c r="E468" s="162"/>
    </row>
    <row r="469" ht="12.75">
      <c r="E469" s="162"/>
    </row>
    <row r="470" ht="12.75">
      <c r="E470" s="162"/>
    </row>
    <row r="471" ht="12.75">
      <c r="E471" s="162"/>
    </row>
    <row r="472" ht="12.75">
      <c r="E472" s="162"/>
    </row>
    <row r="473" ht="12.75">
      <c r="E473" s="162"/>
    </row>
    <row r="474" ht="12.75">
      <c r="E474" s="162"/>
    </row>
    <row r="475" ht="12.75">
      <c r="E475" s="162"/>
    </row>
    <row r="476" ht="12.75">
      <c r="E476" s="162"/>
    </row>
    <row r="477" ht="12.75">
      <c r="E477" s="162"/>
    </row>
    <row r="478" ht="12.75">
      <c r="E478" s="162"/>
    </row>
    <row r="479" ht="12.75">
      <c r="E479" s="162"/>
    </row>
    <row r="480" ht="12.75">
      <c r="E480" s="162"/>
    </row>
    <row r="481" ht="12.75">
      <c r="E481" s="162"/>
    </row>
    <row r="482" ht="12.75">
      <c r="E482" s="162"/>
    </row>
    <row r="483" ht="12.75">
      <c r="E483" s="162"/>
    </row>
    <row r="484" ht="12.75">
      <c r="E484" s="162"/>
    </row>
    <row r="485" ht="12.75">
      <c r="E485" s="162"/>
    </row>
    <row r="486" ht="12.75">
      <c r="E486" s="162"/>
    </row>
    <row r="487" ht="12.75">
      <c r="E487" s="162"/>
    </row>
    <row r="488" ht="12.75">
      <c r="E488" s="162"/>
    </row>
    <row r="489" ht="12.75">
      <c r="E489" s="162"/>
    </row>
    <row r="490" ht="12.75">
      <c r="E490" s="162"/>
    </row>
    <row r="491" ht="12.75">
      <c r="E491" s="162"/>
    </row>
    <row r="492" ht="12.75">
      <c r="E492" s="162"/>
    </row>
    <row r="493" ht="12.75">
      <c r="E493" s="162"/>
    </row>
    <row r="494" ht="12.75">
      <c r="E494" s="162"/>
    </row>
    <row r="495" ht="12.75">
      <c r="E495" s="162"/>
    </row>
    <row r="496" ht="12.75">
      <c r="E496" s="162"/>
    </row>
    <row r="497" ht="12.75">
      <c r="E497" s="162"/>
    </row>
    <row r="498" ht="12.75">
      <c r="E498" s="162"/>
    </row>
    <row r="499" ht="12.75">
      <c r="E499" s="162"/>
    </row>
    <row r="500" ht="12.75">
      <c r="E500" s="162"/>
    </row>
    <row r="501" ht="12.75">
      <c r="E501" s="162"/>
    </row>
    <row r="502" ht="12.75">
      <c r="E502" s="162"/>
    </row>
    <row r="503" ht="12.75">
      <c r="E503" s="162"/>
    </row>
    <row r="504" ht="12.75">
      <c r="E504" s="162"/>
    </row>
    <row r="505" ht="12.75">
      <c r="E505" s="162"/>
    </row>
    <row r="506" ht="12.75">
      <c r="E506" s="162"/>
    </row>
    <row r="507" ht="12.75">
      <c r="E507" s="162"/>
    </row>
    <row r="508" ht="12.75">
      <c r="E508" s="162"/>
    </row>
    <row r="509" ht="12.75">
      <c r="E509" s="162"/>
    </row>
    <row r="510" ht="12.75">
      <c r="E510" s="162"/>
    </row>
    <row r="511" ht="12.75">
      <c r="E511" s="162"/>
    </row>
    <row r="512" ht="12.75">
      <c r="E512" s="162"/>
    </row>
    <row r="513" ht="12.75">
      <c r="E513" s="162"/>
    </row>
    <row r="514" ht="12.75">
      <c r="E514" s="162"/>
    </row>
    <row r="515" ht="12.75">
      <c r="E515" s="162"/>
    </row>
    <row r="516" ht="12.75">
      <c r="E516" s="162"/>
    </row>
    <row r="517" ht="12.75">
      <c r="E517" s="162"/>
    </row>
    <row r="518" ht="12.75">
      <c r="E518" s="162"/>
    </row>
    <row r="519" ht="12.75">
      <c r="E519" s="162"/>
    </row>
    <row r="520" ht="12.75">
      <c r="E520" s="162"/>
    </row>
    <row r="521" ht="12.75">
      <c r="E521" s="162"/>
    </row>
    <row r="522" ht="12.75">
      <c r="E522" s="162"/>
    </row>
    <row r="523" ht="12.75">
      <c r="E523" s="162"/>
    </row>
    <row r="524" ht="12.75">
      <c r="E524" s="162"/>
    </row>
    <row r="525" ht="12.75">
      <c r="E525" s="162"/>
    </row>
    <row r="526" ht="12.75">
      <c r="E526" s="162"/>
    </row>
    <row r="527" ht="12.75">
      <c r="E527" s="162"/>
    </row>
    <row r="528" ht="12.75">
      <c r="E528" s="162"/>
    </row>
    <row r="529" ht="12.75">
      <c r="E529" s="162"/>
    </row>
    <row r="530" ht="12.75">
      <c r="E530" s="162"/>
    </row>
    <row r="531" ht="12.75">
      <c r="E531" s="162"/>
    </row>
    <row r="532" ht="12.75">
      <c r="E532" s="162"/>
    </row>
    <row r="533" ht="12.75">
      <c r="E533" s="162"/>
    </row>
    <row r="534" ht="12.75">
      <c r="E534" s="162"/>
    </row>
    <row r="535" ht="12.75">
      <c r="E535" s="162"/>
    </row>
    <row r="536" ht="12.75">
      <c r="E536" s="162"/>
    </row>
    <row r="537" ht="12.75">
      <c r="E537" s="162"/>
    </row>
    <row r="538" ht="12.75">
      <c r="E538" s="162"/>
    </row>
    <row r="539" ht="12.75">
      <c r="E539" s="162"/>
    </row>
    <row r="540" ht="12.75">
      <c r="E540" s="162"/>
    </row>
    <row r="541" ht="12.75">
      <c r="E541" s="162"/>
    </row>
    <row r="542" ht="12.75">
      <c r="E542" s="162"/>
    </row>
    <row r="543" ht="12.75">
      <c r="E543" s="162"/>
    </row>
    <row r="544" ht="12.75">
      <c r="E544" s="162"/>
    </row>
    <row r="545" ht="12.75">
      <c r="E545" s="162"/>
    </row>
    <row r="546" ht="12.75">
      <c r="E546" s="162"/>
    </row>
    <row r="547" ht="12.75">
      <c r="E547" s="162"/>
    </row>
    <row r="548" ht="12.75">
      <c r="E548" s="162"/>
    </row>
    <row r="549" ht="12.75">
      <c r="E549" s="162"/>
    </row>
    <row r="550" ht="12.75">
      <c r="E550" s="162"/>
    </row>
    <row r="551" ht="12.75">
      <c r="E551" s="162"/>
    </row>
    <row r="552" ht="12.75">
      <c r="E552" s="162"/>
    </row>
    <row r="553" ht="12.75">
      <c r="E553" s="162"/>
    </row>
    <row r="554" ht="12.75">
      <c r="E554" s="162"/>
    </row>
    <row r="555" ht="12.75">
      <c r="E555" s="162"/>
    </row>
    <row r="556" ht="12.75">
      <c r="E556" s="162"/>
    </row>
    <row r="557" ht="12.75">
      <c r="E557" s="162"/>
    </row>
    <row r="558" ht="12.75">
      <c r="E558" s="162"/>
    </row>
    <row r="559" ht="12.75">
      <c r="E559" s="162"/>
    </row>
    <row r="560" ht="12.75">
      <c r="E560" s="162"/>
    </row>
  </sheetData>
  <sheetProtection password="C782"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2014-04-01T07:53:49Z</cp:lastPrinted>
  <dcterms:created xsi:type="dcterms:W3CDTF">2008-03-11T12:24:11Z</dcterms:created>
  <dcterms:modified xsi:type="dcterms:W3CDTF">2014-04-01T07:54:07Z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