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60" activeTab="3"/>
  </bookViews>
  <sheets>
    <sheet name="tab. 3a platy_kraj" sheetId="1" r:id="rId1"/>
    <sheet name="tab. 3b platy obec" sheetId="2" r:id="rId2"/>
    <sheet name="tab. 3c platy_celk" sheetId="3" r:id="rId3"/>
    <sheet name="tab. 3d pr.pl." sheetId="4" r:id="rId4"/>
  </sheets>
  <definedNames>
    <definedName name="_xlnm.Print_Titles" localSheetId="0">'tab. 3a platy_kraj'!$A:$B</definedName>
    <definedName name="_xlnm.Print_Titles" localSheetId="2">'tab. 3c platy_celk'!$A:$B</definedName>
  </definedNames>
  <calcPr fullCalcOnLoad="1"/>
</workbook>
</file>

<file path=xl/sharedStrings.xml><?xml version="1.0" encoding="utf-8"?>
<sst xmlns="http://schemas.openxmlformats.org/spreadsheetml/2006/main" count="184" uniqueCount="65">
  <si>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</si>
  <si>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</si>
  <si>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</si>
  <si>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</si>
  <si>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</si>
  <si>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</si>
  <si>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</si>
  <si>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</si>
  <si>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</si>
  <si>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</si>
  <si>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</si>
  <si>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</si>
  <si>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</si>
  <si>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</si>
  <si>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</si>
  <si>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</si>
  <si>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</si>
  <si>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</si>
  <si>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</si>
  <si>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</si>
  <si>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</si>
  <si>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</si>
  <si>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</si>
  <si>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</si>
  <si>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</si>
  <si>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</si>
  <si>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</si>
  <si>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</si>
  <si>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</si>
  <si>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</si>
  <si>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</si>
  <si>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</si>
  <si>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</si>
  <si>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</si>
  <si>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</si>
  <si>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 xml:space="preserve">zřizovatel: obce </t>
  </si>
  <si>
    <t xml:space="preserve"> Školství v působnosti 
Královéhradeckého kraje</t>
  </si>
  <si>
    <t>CELKEM</t>
  </si>
  <si>
    <t>Mzdové prostředky 
celkem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</si>
  <si>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</si>
  <si>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</si>
  <si>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</si>
  <si>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</si>
  <si>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</si>
  <si>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Mzdy nepedagogů 
(bez OON) 
v tis. Kč</t>
  </si>
  <si>
    <t>OON nepedagogů
v tis. Kč</t>
  </si>
  <si>
    <t>celkem</t>
  </si>
  <si>
    <t>Průměrný měs.plat celkem 
v Kč</t>
  </si>
  <si>
    <t>Průměrný měs.plat pedagogů 
v Kč</t>
  </si>
  <si>
    <t>Průměrný měs.plat nepedag. 
v Kč</t>
  </si>
  <si>
    <t>školy a zař pro výchovu mimo vyuč.a záj.vzděl.</t>
  </si>
  <si>
    <t>školy a zař. pro výchovu mimo vyuč.a záj.vzděl.</t>
  </si>
  <si>
    <t>Příloha č. 3</t>
  </si>
  <si>
    <r>
      <t xml:space="preserve">OON: Ostatní osobní náklady </t>
    </r>
    <r>
      <rPr>
        <sz val="8"/>
        <rFont val="Arial"/>
        <family val="2"/>
      </rPr>
      <t>(peníze vyplacené na základě dohod o provedení práce a o pracovní činnosti, odstupné atd.)</t>
    </r>
  </si>
  <si>
    <t>tabulka č. 3.c</t>
  </si>
  <si>
    <r>
      <t xml:space="preserve">OON: Ostatní osobní náklady </t>
    </r>
    <r>
      <rPr>
        <sz val="8"/>
        <rFont val="Arial"/>
        <family val="2"/>
      </rPr>
      <t>(peníze vyplacené na základě dohod o provedení práce a o pracovní činnosti, odstupné, atd.)</t>
    </r>
  </si>
  <si>
    <t>tabulka č. 3.a</t>
  </si>
  <si>
    <t>tabulka č. 3.b</t>
  </si>
  <si>
    <t>tabulka č. 3.d</t>
  </si>
  <si>
    <t>Počty zaměstnanců a mzdové prostředky za školy a školská zařízení zřizované krajem v roce 2009</t>
  </si>
  <si>
    <t>zdroj: resortní výkaz Škol P1-04 za 1.-4. čtvrtletí 2009, mzdy vyplacené bez rozlišení zdrojů</t>
  </si>
  <si>
    <t>Počty zaměstnanců a mzdové prostředky za školy a školská zařízení zřizované obcemi v roce 2009</t>
  </si>
  <si>
    <t>Počty zaměstnanců a mzdové prostředky za školy a školská zařízení zřizované obcemi a krajem v roce 2009</t>
  </si>
  <si>
    <t>Průměrné platy zaměstnanců škol a školských zařízení zřizovaných krajem a obcemi v roce 2009</t>
  </si>
  <si>
    <t>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</si>
</sst>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44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0" fontId="0" fillId="0" borderId="26" xfId="47" applyNumberFormat="1" applyFont="1" applyBorder="1" applyAlignment="1">
      <alignment/>
    </xf>
    <xf numFmtId="170" fontId="0" fillId="0" borderId="17" xfId="47" applyNumberFormat="1" applyFont="1" applyBorder="1" applyAlignment="1">
      <alignment/>
    </xf>
    <xf numFmtId="0" fontId="3" fillId="0" borderId="28" xfId="0" applyFont="1" applyBorder="1" applyAlignment="1">
      <alignment/>
    </xf>
    <xf numFmtId="170" fontId="0" fillId="0" borderId="22" xfId="47" applyNumberFormat="1" applyFont="1" applyBorder="1" applyAlignment="1">
      <alignment/>
    </xf>
    <xf numFmtId="170" fontId="0" fillId="0" borderId="24" xfId="47" applyNumberFormat="1" applyFont="1" applyBorder="1" applyAlignment="1">
      <alignment/>
    </xf>
    <xf numFmtId="170" fontId="0" fillId="0" borderId="29" xfId="47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4" fillId="0" borderId="40" xfId="0" applyFont="1" applyBorder="1" applyAlignment="1">
      <alignment/>
    </xf>
    <xf numFmtId="170" fontId="0" fillId="0" borderId="41" xfId="47" applyNumberFormat="1" applyFont="1" applyBorder="1" applyAlignment="1">
      <alignment/>
    </xf>
    <xf numFmtId="170" fontId="0" fillId="0" borderId="42" xfId="47" applyNumberFormat="1" applyFont="1" applyBorder="1" applyAlignment="1">
      <alignment/>
    </xf>
    <xf numFmtId="170" fontId="0" fillId="0" borderId="43" xfId="47" applyNumberFormat="1" applyFont="1" applyBorder="1" applyAlignment="1">
      <alignment/>
    </xf>
    <xf numFmtId="170" fontId="0" fillId="0" borderId="44" xfId="47" applyNumberFormat="1" applyFont="1" applyBorder="1" applyAlignment="1">
      <alignment/>
    </xf>
    <xf numFmtId="170" fontId="0" fillId="0" borderId="45" xfId="47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6" xfId="0" applyFont="1" applyFill="1" applyBorder="1" applyAlignment="1">
      <alignment horizontal="centerContinuous" vertical="center" wrapText="1"/>
    </xf>
    <xf numFmtId="0" fontId="1" fillId="33" borderId="17" xfId="0" applyFont="1" applyFill="1" applyBorder="1" applyAlignment="1">
      <alignment horizontal="centerContinuous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33" borderId="46" xfId="0" applyFont="1" applyFill="1" applyBorder="1" applyAlignment="1">
      <alignment horizontal="centerContinuous"/>
    </xf>
    <xf numFmtId="0" fontId="9" fillId="33" borderId="47" xfId="0" applyFont="1" applyFill="1" applyBorder="1" applyAlignment="1">
      <alignment horizontal="centerContinuous"/>
    </xf>
    <xf numFmtId="0" fontId="9" fillId="33" borderId="48" xfId="0" applyFont="1" applyFill="1" applyBorder="1" applyAlignment="1">
      <alignment horizontal="centerContinuous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34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5" xfId="47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47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7" xfId="47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8" xfId="47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47" applyNumberFormat="1" applyFont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47" applyNumberFormat="1" applyFont="1" applyBorder="1" applyAlignment="1">
      <alignment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164" fontId="0" fillId="0" borderId="61" xfId="0" applyNumberFormat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33" xfId="0" applyNumberFormat="1" applyBorder="1" applyAlignment="1">
      <alignment horizontal="right"/>
    </xf>
    <xf numFmtId="164" fontId="0" fillId="0" borderId="62" xfId="0" applyNumberFormat="1" applyBorder="1" applyAlignment="1">
      <alignment/>
    </xf>
    <xf numFmtId="164" fontId="0" fillId="0" borderId="63" xfId="0" applyNumberFormat="1" applyBorder="1" applyAlignment="1">
      <alignment/>
    </xf>
    <xf numFmtId="164" fontId="0" fillId="0" borderId="64" xfId="0" applyNumberFormat="1" applyBorder="1" applyAlignment="1">
      <alignment/>
    </xf>
    <xf numFmtId="164" fontId="0" fillId="0" borderId="65" xfId="0" applyNumberFormat="1" applyFont="1" applyBorder="1" applyAlignment="1">
      <alignment/>
    </xf>
    <xf numFmtId="164" fontId="0" fillId="0" borderId="65" xfId="0" applyNumberFormat="1" applyBorder="1" applyAlignment="1">
      <alignment/>
    </xf>
    <xf numFmtId="0" fontId="1" fillId="33" borderId="65" xfId="0" applyFont="1" applyFill="1" applyBorder="1" applyAlignment="1">
      <alignment horizontal="center" vertical="center" wrapText="1"/>
    </xf>
    <xf numFmtId="164" fontId="0" fillId="0" borderId="66" xfId="0" applyNumberFormat="1" applyBorder="1" applyAlignment="1">
      <alignment/>
    </xf>
    <xf numFmtId="0" fontId="1" fillId="33" borderId="6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69" xfId="0" applyFont="1" applyBorder="1" applyAlignment="1">
      <alignment/>
    </xf>
    <xf numFmtId="0" fontId="1" fillId="33" borderId="6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Continuous" vertical="center" wrapText="1"/>
    </xf>
    <xf numFmtId="0" fontId="1" fillId="33" borderId="70" xfId="0" applyFont="1" applyFill="1" applyBorder="1" applyAlignment="1">
      <alignment horizontal="centerContinuous" vertical="center" wrapText="1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0" xfId="0" applyFont="1" applyBorder="1" applyAlignment="1">
      <alignment/>
    </xf>
    <xf numFmtId="164" fontId="0" fillId="0" borderId="74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34" xfId="0" applyNumberFormat="1" applyFont="1" applyBorder="1" applyAlignment="1">
      <alignment/>
    </xf>
    <xf numFmtId="9" fontId="2" fillId="0" borderId="76" xfId="47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77" xfId="0" applyNumberFormat="1" applyFont="1" applyBorder="1" applyAlignment="1">
      <alignment/>
    </xf>
    <xf numFmtId="9" fontId="2" fillId="0" borderId="29" xfId="47" applyFont="1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164" fontId="0" fillId="0" borderId="80" xfId="0" applyNumberFormat="1" applyBorder="1" applyAlignment="1">
      <alignment/>
    </xf>
    <xf numFmtId="170" fontId="0" fillId="0" borderId="81" xfId="47" applyNumberFormat="1" applyFont="1" applyBorder="1" applyAlignment="1">
      <alignment/>
    </xf>
    <xf numFmtId="164" fontId="0" fillId="0" borderId="82" xfId="0" applyNumberFormat="1" applyBorder="1" applyAlignment="1">
      <alignment/>
    </xf>
    <xf numFmtId="0" fontId="3" fillId="0" borderId="83" xfId="0" applyFont="1" applyBorder="1" applyAlignment="1">
      <alignment/>
    </xf>
    <xf numFmtId="164" fontId="0" fillId="0" borderId="80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4" fontId="0" fillId="0" borderId="84" xfId="0" applyNumberFormat="1" applyBorder="1" applyAlignment="1">
      <alignment/>
    </xf>
    <xf numFmtId="9" fontId="2" fillId="0" borderId="55" xfId="47" applyFont="1" applyBorder="1" applyAlignment="1">
      <alignment/>
    </xf>
    <xf numFmtId="170" fontId="0" fillId="0" borderId="85" xfId="47" applyNumberFormat="1" applyFont="1" applyBorder="1" applyAlignment="1">
      <alignment/>
    </xf>
    <xf numFmtId="9" fontId="2" fillId="0" borderId="45" xfId="47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86" xfId="0" applyFont="1" applyFill="1" applyBorder="1" applyAlignment="1">
      <alignment horizontal="center" vertical="center" wrapText="1"/>
    </xf>
    <xf numFmtId="164" fontId="2" fillId="0" borderId="76" xfId="47" applyNumberFormat="1" applyFont="1" applyBorder="1" applyAlignment="1">
      <alignment/>
    </xf>
    <xf numFmtId="164" fontId="0" fillId="0" borderId="35" xfId="47" applyNumberFormat="1" applyFont="1" applyBorder="1" applyAlignment="1">
      <alignment/>
    </xf>
    <xf numFmtId="164" fontId="0" fillId="0" borderId="36" xfId="47" applyNumberFormat="1" applyFont="1" applyBorder="1" applyAlignment="1">
      <alignment/>
    </xf>
    <xf numFmtId="164" fontId="0" fillId="0" borderId="35" xfId="47" applyNumberFormat="1" applyBorder="1" applyAlignment="1">
      <alignment/>
    </xf>
    <xf numFmtId="164" fontId="0" fillId="0" borderId="36" xfId="47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166" fontId="2" fillId="0" borderId="6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66" fontId="0" fillId="0" borderId="41" xfId="0" applyNumberFormat="1" applyBorder="1" applyAlignment="1">
      <alignment/>
    </xf>
    <xf numFmtId="166" fontId="0" fillId="0" borderId="42" xfId="0" applyNumberForma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87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85" xfId="0" applyNumberFormat="1" applyFill="1" applyBorder="1" applyAlignment="1">
      <alignment/>
    </xf>
    <xf numFmtId="166" fontId="0" fillId="0" borderId="45" xfId="0" applyNumberFormat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41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166" fontId="0" fillId="0" borderId="43" xfId="0" applyNumberFormat="1" applyFill="1" applyBorder="1" applyAlignment="1">
      <alignment/>
    </xf>
    <xf numFmtId="166" fontId="0" fillId="0" borderId="44" xfId="0" applyNumberFormat="1" applyFill="1" applyBorder="1" applyAlignment="1">
      <alignment/>
    </xf>
    <xf numFmtId="166" fontId="0" fillId="0" borderId="45" xfId="0" applyNumberFormat="1" applyFill="1" applyBorder="1" applyAlignment="1">
      <alignment/>
    </xf>
    <xf numFmtId="166" fontId="0" fillId="0" borderId="44" xfId="0" applyNumberFormat="1" applyBorder="1" applyAlignment="1">
      <alignment/>
    </xf>
    <xf numFmtId="166" fontId="2" fillId="0" borderId="45" xfId="0" applyNumberFormat="1" applyFont="1" applyBorder="1" applyAlignment="1">
      <alignment/>
    </xf>
    <xf numFmtId="166" fontId="0" fillId="0" borderId="85" xfId="0" applyNumberFormat="1" applyBorder="1" applyAlignment="1">
      <alignment/>
    </xf>
    <xf numFmtId="166" fontId="0" fillId="0" borderId="42" xfId="47" applyNumberFormat="1" applyFont="1" applyFill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88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79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0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0" fillId="0" borderId="27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166" fontId="0" fillId="0" borderId="89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66" fontId="0" fillId="0" borderId="27" xfId="0" applyNumberFormat="1" applyFont="1" applyFill="1" applyBorder="1" applyAlignment="1">
      <alignment horizontal="right"/>
    </xf>
    <xf numFmtId="166" fontId="0" fillId="0" borderId="20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7" xfId="0" applyNumberFormat="1" applyFont="1" applyFill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89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7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86" xfId="47" applyNumberFormat="1" applyFont="1" applyBorder="1" applyAlignment="1">
      <alignment/>
    </xf>
    <xf numFmtId="164" fontId="2" fillId="0" borderId="38" xfId="47" applyNumberFormat="1" applyFont="1" applyBorder="1" applyAlignment="1">
      <alignment/>
    </xf>
    <xf numFmtId="164" fontId="0" fillId="0" borderId="75" xfId="0" applyNumberFormat="1" applyBorder="1" applyAlignment="1">
      <alignment/>
    </xf>
    <xf numFmtId="164" fontId="0" fillId="0" borderId="74" xfId="0" applyNumberFormat="1" applyBorder="1" applyAlignment="1">
      <alignment/>
    </xf>
    <xf numFmtId="164" fontId="0" fillId="0" borderId="90" xfId="0" applyNumberFormat="1" applyFont="1" applyBorder="1" applyAlignment="1">
      <alignment/>
    </xf>
    <xf numFmtId="164" fontId="0" fillId="0" borderId="37" xfId="47" applyNumberFormat="1" applyBorder="1" applyAlignment="1">
      <alignment/>
    </xf>
    <xf numFmtId="164" fontId="0" fillId="0" borderId="91" xfId="0" applyNumberFormat="1" applyFont="1" applyBorder="1" applyAlignment="1">
      <alignment/>
    </xf>
    <xf numFmtId="164" fontId="0" fillId="0" borderId="90" xfId="0" applyNumberFormat="1" applyFont="1" applyBorder="1" applyAlignment="1">
      <alignment/>
    </xf>
    <xf numFmtId="164" fontId="0" fillId="0" borderId="92" xfId="0" applyNumberFormat="1" applyFont="1" applyBorder="1" applyAlignment="1">
      <alignment/>
    </xf>
    <xf numFmtId="164" fontId="0" fillId="0" borderId="82" xfId="47" applyNumberFormat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39" xfId="47" applyNumberFormat="1" applyBorder="1" applyAlignment="1">
      <alignment/>
    </xf>
    <xf numFmtId="164" fontId="0" fillId="0" borderId="93" xfId="0" applyNumberFormat="1" applyFont="1" applyBorder="1" applyAlignment="1">
      <alignment/>
    </xf>
    <xf numFmtId="164" fontId="0" fillId="0" borderId="38" xfId="47" applyNumberFormat="1" applyBorder="1" applyAlignment="1">
      <alignment/>
    </xf>
    <xf numFmtId="164" fontId="0" fillId="0" borderId="67" xfId="0" applyNumberFormat="1" applyFont="1" applyBorder="1" applyAlignment="1">
      <alignment/>
    </xf>
    <xf numFmtId="164" fontId="0" fillId="0" borderId="70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0" fillId="0" borderId="82" xfId="47" applyNumberFormat="1" applyFont="1" applyBorder="1" applyAlignment="1">
      <alignment/>
    </xf>
    <xf numFmtId="164" fontId="0" fillId="0" borderId="39" xfId="47" applyNumberFormat="1" applyFont="1" applyBorder="1" applyAlignment="1">
      <alignment/>
    </xf>
    <xf numFmtId="164" fontId="0" fillId="0" borderId="37" xfId="47" applyNumberFormat="1" applyFont="1" applyBorder="1" applyAlignment="1">
      <alignment/>
    </xf>
    <xf numFmtId="164" fontId="0" fillId="0" borderId="38" xfId="47" applyNumberFormat="1" applyFont="1" applyBorder="1" applyAlignment="1">
      <alignment/>
    </xf>
    <xf numFmtId="164" fontId="0" fillId="0" borderId="51" xfId="47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9" sqref="M19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0.57421875" style="0" customWidth="1"/>
    <col min="4" max="4" width="11.421875" style="0" customWidth="1"/>
    <col min="5" max="5" width="9.28125" style="0" customWidth="1"/>
    <col min="6" max="8" width="11.28125" style="0" customWidth="1"/>
    <col min="9" max="9" width="10.57421875" style="0" customWidth="1"/>
    <col min="10" max="10" width="10.7109375" style="0" customWidth="1"/>
    <col min="11" max="11" width="9.140625" style="0" customWidth="1"/>
    <col min="12" max="12" width="10.28125" style="0" customWidth="1"/>
    <col min="13" max="13" width="10.7109375" style="0" customWidth="1"/>
    <col min="14" max="14" width="9.140625" style="0" customWidth="1"/>
  </cols>
  <sheetData>
    <row r="1" ht="15.75">
      <c r="A1" s="51" t="s">
        <v>52</v>
      </c>
    </row>
    <row r="2" ht="12.75">
      <c r="A2" t="s">
        <v>56</v>
      </c>
    </row>
    <row r="4" spans="1:6" ht="12.75">
      <c r="A4" s="52" t="s">
        <v>59</v>
      </c>
      <c r="D4" s="13"/>
      <c r="E4" s="13"/>
      <c r="F4" s="13"/>
    </row>
    <row r="5" spans="1:6" ht="12.75">
      <c r="A5" s="53" t="s">
        <v>55</v>
      </c>
      <c r="D5" s="13"/>
      <c r="E5" s="13"/>
      <c r="F5" s="13"/>
    </row>
    <row r="6" spans="1:6" ht="12.75">
      <c r="A6" s="13" t="s">
        <v>60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4" s="3" customFormat="1" ht="60" customHeight="1" thickBot="1">
      <c r="A8" s="54" t="s">
        <v>36</v>
      </c>
      <c r="B8" s="120"/>
      <c r="C8" s="116" t="s">
        <v>41</v>
      </c>
      <c r="D8" s="115" t="s">
        <v>39</v>
      </c>
      <c r="E8" s="57" t="s">
        <v>42</v>
      </c>
      <c r="F8" s="59" t="s">
        <v>38</v>
      </c>
      <c r="G8" s="102" t="s">
        <v>29</v>
      </c>
      <c r="H8" s="101" t="s">
        <v>28</v>
      </c>
      <c r="I8" s="102" t="s">
        <v>26</v>
      </c>
      <c r="J8" s="100" t="s">
        <v>40</v>
      </c>
      <c r="K8" s="59" t="s">
        <v>43</v>
      </c>
      <c r="L8" s="119" t="s">
        <v>30</v>
      </c>
      <c r="M8" s="155" t="s">
        <v>44</v>
      </c>
      <c r="N8" s="59" t="s">
        <v>45</v>
      </c>
    </row>
    <row r="9" spans="1:14" ht="13.5" thickBot="1">
      <c r="A9" s="128" t="s">
        <v>37</v>
      </c>
      <c r="B9" s="118"/>
      <c r="C9" s="165">
        <f>SUM(C10:C12,C16:C18,C21,C28,C30,C36)</f>
        <v>4378.485999999999</v>
      </c>
      <c r="D9" s="226">
        <f>SUM(D10:D12,D16:D18,D21,D28,D30,D36)</f>
        <v>1210426.4379999998</v>
      </c>
      <c r="E9" s="227">
        <f>SUM(E10:E12,E16:E18,E21,E28,E30,E36)</f>
        <v>42044.032</v>
      </c>
      <c r="F9" s="228">
        <f>SUM(E9+D9)</f>
        <v>1252470.4699999997</v>
      </c>
      <c r="G9" s="148">
        <f>SUM(G10:G12,G16:G18,G21,G28,G30,G36)</f>
        <v>1.0000000000000002</v>
      </c>
      <c r="H9" s="130">
        <f>SUM(H10:H12,H16:H18,H21,H28,H30,H36)</f>
        <v>1.0000000000000002</v>
      </c>
      <c r="I9" s="166">
        <f aca="true" t="shared" si="0" ref="I9:N9">SUM(I10:I12,I16:I18,I21,I28,I30,I36)</f>
        <v>3121.7739999999994</v>
      </c>
      <c r="J9" s="243">
        <f t="shared" si="0"/>
        <v>973159.0139999999</v>
      </c>
      <c r="K9" s="244">
        <f t="shared" si="0"/>
        <v>12751.507</v>
      </c>
      <c r="L9" s="164">
        <f t="shared" si="0"/>
        <v>1256.712</v>
      </c>
      <c r="M9" s="246">
        <f t="shared" si="0"/>
        <v>237267.41299999997</v>
      </c>
      <c r="N9" s="151">
        <f t="shared" si="0"/>
        <v>29292.525</v>
      </c>
    </row>
    <row r="10" spans="1:14" ht="12.75">
      <c r="A10" s="16" t="s">
        <v>0</v>
      </c>
      <c r="B10" s="16"/>
      <c r="C10" s="201">
        <v>0</v>
      </c>
      <c r="D10" s="229">
        <v>0</v>
      </c>
      <c r="E10" s="34">
        <v>0</v>
      </c>
      <c r="F10" s="159">
        <v>0</v>
      </c>
      <c r="G10" s="45">
        <f>SUM(C10/C$9)</f>
        <v>0</v>
      </c>
      <c r="H10" s="26">
        <f>SUM(D10/D$9)</f>
        <v>0</v>
      </c>
      <c r="I10" s="168">
        <v>0</v>
      </c>
      <c r="J10" s="34">
        <v>0</v>
      </c>
      <c r="K10" s="39">
        <v>0</v>
      </c>
      <c r="L10" s="185">
        <v>0</v>
      </c>
      <c r="M10" s="106">
        <v>0</v>
      </c>
      <c r="N10" s="39">
        <v>0</v>
      </c>
    </row>
    <row r="11" spans="1:14" ht="12.75">
      <c r="A11" s="18" t="s">
        <v>1</v>
      </c>
      <c r="B11" s="18"/>
      <c r="C11" s="202">
        <v>0</v>
      </c>
      <c r="D11" s="230">
        <v>0</v>
      </c>
      <c r="E11" s="35">
        <v>0</v>
      </c>
      <c r="F11" s="160">
        <v>0</v>
      </c>
      <c r="G11" s="46">
        <f aca="true" t="shared" si="1" ref="G11:G36">SUM(C11/C$9)</f>
        <v>0</v>
      </c>
      <c r="H11" s="27">
        <f aca="true" t="shared" si="2" ref="H11:H36">SUM(D11/D$9)</f>
        <v>0</v>
      </c>
      <c r="I11" s="169">
        <v>0</v>
      </c>
      <c r="J11" s="35">
        <v>0</v>
      </c>
      <c r="K11" s="40">
        <v>0</v>
      </c>
      <c r="L11" s="186">
        <v>0</v>
      </c>
      <c r="M11" s="107">
        <v>0</v>
      </c>
      <c r="N11" s="40">
        <v>0</v>
      </c>
    </row>
    <row r="12" spans="1:14" ht="13.5" thickBot="1">
      <c r="A12" s="20" t="s">
        <v>2</v>
      </c>
      <c r="B12" s="20"/>
      <c r="C12" s="203">
        <f>SUM(C13:C15)</f>
        <v>2635.5379999999996</v>
      </c>
      <c r="D12" s="231">
        <f>SUM(D13:D15)</f>
        <v>777188.24</v>
      </c>
      <c r="E12" s="36">
        <f>SUM(E13:E15)</f>
        <v>26876.895</v>
      </c>
      <c r="F12" s="232">
        <f aca="true" t="shared" si="3" ref="F12:F23">SUM(E12+D12)</f>
        <v>804065.135</v>
      </c>
      <c r="G12" s="47">
        <f t="shared" si="1"/>
        <v>0.6019290686323995</v>
      </c>
      <c r="H12" s="23">
        <f t="shared" si="2"/>
        <v>0.642078044233862</v>
      </c>
      <c r="I12" s="170">
        <f aca="true" t="shared" si="4" ref="I12:N12">SUM(I13:I15)</f>
        <v>2048.458</v>
      </c>
      <c r="J12" s="245">
        <f t="shared" si="4"/>
        <v>660696.5719999999</v>
      </c>
      <c r="K12" s="41">
        <f t="shared" si="4"/>
        <v>9020.113000000001</v>
      </c>
      <c r="L12" s="187">
        <f t="shared" si="4"/>
        <v>587.0799999999999</v>
      </c>
      <c r="M12" s="108">
        <f t="shared" si="4"/>
        <v>116491.668</v>
      </c>
      <c r="N12" s="41">
        <f t="shared" si="4"/>
        <v>17856.782</v>
      </c>
    </row>
    <row r="13" spans="1:14" ht="12.75">
      <c r="A13" s="8"/>
      <c r="B13" s="16" t="s">
        <v>3</v>
      </c>
      <c r="C13" s="204">
        <v>589.542</v>
      </c>
      <c r="D13" s="233">
        <v>180296.789</v>
      </c>
      <c r="E13" s="34">
        <v>3167.783</v>
      </c>
      <c r="F13" s="159">
        <f t="shared" si="3"/>
        <v>183464.572</v>
      </c>
      <c r="G13" s="45">
        <f t="shared" si="1"/>
        <v>0.13464517186991123</v>
      </c>
      <c r="H13" s="26">
        <f t="shared" si="2"/>
        <v>0.1489531154804469</v>
      </c>
      <c r="I13" s="171">
        <v>481.81</v>
      </c>
      <c r="J13" s="103">
        <v>159986.454</v>
      </c>
      <c r="K13" s="39">
        <v>627.127</v>
      </c>
      <c r="L13" s="188">
        <v>107.732</v>
      </c>
      <c r="M13" s="106">
        <v>20310.335</v>
      </c>
      <c r="N13" s="39">
        <v>2540.656</v>
      </c>
    </row>
    <row r="14" spans="1:14" ht="12.75">
      <c r="A14" s="8"/>
      <c r="B14" s="18" t="s">
        <v>4</v>
      </c>
      <c r="C14" s="205">
        <v>1073.638</v>
      </c>
      <c r="D14" s="126">
        <v>326840.975</v>
      </c>
      <c r="E14" s="35">
        <v>14007.991</v>
      </c>
      <c r="F14" s="160">
        <f t="shared" si="3"/>
        <v>340848.96599999996</v>
      </c>
      <c r="G14" s="46">
        <f t="shared" si="1"/>
        <v>0.24520759002084286</v>
      </c>
      <c r="H14" s="27">
        <f t="shared" si="2"/>
        <v>0.27002134515505355</v>
      </c>
      <c r="I14" s="169">
        <v>823.283</v>
      </c>
      <c r="J14" s="35">
        <v>276958.727</v>
      </c>
      <c r="K14" s="40">
        <v>4577.536</v>
      </c>
      <c r="L14" s="186">
        <v>250.355</v>
      </c>
      <c r="M14" s="107">
        <v>49882.248</v>
      </c>
      <c r="N14" s="40">
        <v>9430.455</v>
      </c>
    </row>
    <row r="15" spans="1:14" ht="13.5" thickBot="1">
      <c r="A15" s="8"/>
      <c r="B15" s="20" t="s">
        <v>5</v>
      </c>
      <c r="C15" s="206">
        <v>972.358</v>
      </c>
      <c r="D15" s="234">
        <v>270050.476</v>
      </c>
      <c r="E15" s="36">
        <v>9701.121</v>
      </c>
      <c r="F15" s="232">
        <f t="shared" si="3"/>
        <v>279751.597</v>
      </c>
      <c r="G15" s="47">
        <f t="shared" si="1"/>
        <v>0.22207630674164544</v>
      </c>
      <c r="H15" s="23">
        <f t="shared" si="2"/>
        <v>0.2231035835983616</v>
      </c>
      <c r="I15" s="172">
        <v>743.365</v>
      </c>
      <c r="J15" s="36">
        <v>223751.391</v>
      </c>
      <c r="K15" s="41">
        <v>3815.45</v>
      </c>
      <c r="L15" s="189">
        <v>228.993</v>
      </c>
      <c r="M15" s="108">
        <v>46299.085</v>
      </c>
      <c r="N15" s="41">
        <v>5885.671</v>
      </c>
    </row>
    <row r="16" spans="1:14" ht="12.75">
      <c r="A16" s="16" t="s">
        <v>6</v>
      </c>
      <c r="B16" s="16"/>
      <c r="C16" s="204">
        <v>71.245</v>
      </c>
      <c r="D16" s="127">
        <v>21779.559</v>
      </c>
      <c r="E16" s="34">
        <v>1223.791</v>
      </c>
      <c r="F16" s="159">
        <f t="shared" si="3"/>
        <v>23003.350000000002</v>
      </c>
      <c r="G16" s="45">
        <f t="shared" si="1"/>
        <v>0.01627160621274112</v>
      </c>
      <c r="H16" s="26">
        <f t="shared" si="2"/>
        <v>0.01799329419471917</v>
      </c>
      <c r="I16" s="168">
        <v>54.574</v>
      </c>
      <c r="J16" s="34">
        <v>18584.825</v>
      </c>
      <c r="K16" s="39">
        <v>880.863</v>
      </c>
      <c r="L16" s="185">
        <v>16.671</v>
      </c>
      <c r="M16" s="106">
        <v>3194.734</v>
      </c>
      <c r="N16" s="39">
        <v>342.928</v>
      </c>
    </row>
    <row r="17" spans="1:14" ht="12.75">
      <c r="A17" s="140" t="s">
        <v>7</v>
      </c>
      <c r="B17" s="140"/>
      <c r="C17" s="207">
        <v>720.456</v>
      </c>
      <c r="D17" s="235">
        <v>207432.5</v>
      </c>
      <c r="E17" s="141">
        <v>4542.922</v>
      </c>
      <c r="F17" s="236">
        <f t="shared" si="3"/>
        <v>211975.422</v>
      </c>
      <c r="G17" s="149">
        <f t="shared" si="1"/>
        <v>0.16454454804697335</v>
      </c>
      <c r="H17" s="142">
        <f t="shared" si="2"/>
        <v>0.17137142207728284</v>
      </c>
      <c r="I17" s="173">
        <v>592.917</v>
      </c>
      <c r="J17" s="141">
        <v>182709.57</v>
      </c>
      <c r="K17" s="143">
        <v>956.631</v>
      </c>
      <c r="L17" s="190">
        <v>127.539</v>
      </c>
      <c r="M17" s="147">
        <v>24722.92</v>
      </c>
      <c r="N17" s="143">
        <v>3586.291</v>
      </c>
    </row>
    <row r="18" spans="1:14" ht="13.5" thickBot="1">
      <c r="A18" s="139" t="s">
        <v>8</v>
      </c>
      <c r="B18" s="8"/>
      <c r="C18" s="208">
        <f>C19+C20</f>
        <v>588.566</v>
      </c>
      <c r="D18" s="237">
        <f>D19+D20</f>
        <v>114072.171</v>
      </c>
      <c r="E18" s="38">
        <f>E19+E20</f>
        <v>5597.095</v>
      </c>
      <c r="F18" s="238">
        <f t="shared" si="3"/>
        <v>119669.266</v>
      </c>
      <c r="G18" s="49">
        <f t="shared" si="1"/>
        <v>0.13442226376880048</v>
      </c>
      <c r="H18" s="28">
        <f t="shared" si="2"/>
        <v>0.09424130820248988</v>
      </c>
      <c r="I18" s="174">
        <f aca="true" t="shared" si="5" ref="I18:N18">I19+I20</f>
        <v>199.394</v>
      </c>
      <c r="J18" s="38">
        <f t="shared" si="5"/>
        <v>49443.894</v>
      </c>
      <c r="K18" s="43">
        <f t="shared" si="5"/>
        <v>1087.579</v>
      </c>
      <c r="L18" s="191">
        <f t="shared" si="5"/>
        <v>389.172</v>
      </c>
      <c r="M18" s="112">
        <f t="shared" si="5"/>
        <v>64628.277</v>
      </c>
      <c r="N18" s="43">
        <f t="shared" si="5"/>
        <v>4509.5160000000005</v>
      </c>
    </row>
    <row r="19" spans="1:14" ht="12.75">
      <c r="A19" s="8"/>
      <c r="B19" s="16" t="s">
        <v>9</v>
      </c>
      <c r="C19" s="204">
        <v>131.596</v>
      </c>
      <c r="D19" s="127">
        <v>21413.708</v>
      </c>
      <c r="E19" s="34">
        <v>643.015</v>
      </c>
      <c r="F19" s="159">
        <f t="shared" si="3"/>
        <v>22056.722999999998</v>
      </c>
      <c r="G19" s="45">
        <f t="shared" si="1"/>
        <v>0.030055137780502218</v>
      </c>
      <c r="H19" s="26">
        <f t="shared" si="2"/>
        <v>0.017691044517651227</v>
      </c>
      <c r="I19" s="168">
        <v>0</v>
      </c>
      <c r="J19" s="34">
        <v>0</v>
      </c>
      <c r="K19" s="39">
        <v>0</v>
      </c>
      <c r="L19" s="185">
        <v>131.596</v>
      </c>
      <c r="M19" s="106">
        <v>21413.708</v>
      </c>
      <c r="N19" s="39">
        <v>643.015</v>
      </c>
    </row>
    <row r="20" spans="1:14" ht="13.5" thickBot="1">
      <c r="A20" s="117"/>
      <c r="B20" s="20" t="s">
        <v>25</v>
      </c>
      <c r="C20" s="206">
        <v>456.97</v>
      </c>
      <c r="D20" s="234">
        <v>92658.463</v>
      </c>
      <c r="E20" s="36">
        <v>4954.08</v>
      </c>
      <c r="F20" s="232">
        <f t="shared" si="3"/>
        <v>97612.543</v>
      </c>
      <c r="G20" s="47">
        <f t="shared" si="1"/>
        <v>0.10436712598829827</v>
      </c>
      <c r="H20" s="23">
        <f t="shared" si="2"/>
        <v>0.07655026368483867</v>
      </c>
      <c r="I20" s="172">
        <v>199.394</v>
      </c>
      <c r="J20" s="36">
        <v>49443.894</v>
      </c>
      <c r="K20" s="41">
        <v>1087.579</v>
      </c>
      <c r="L20" s="189">
        <v>257.576</v>
      </c>
      <c r="M20" s="108">
        <v>43214.569</v>
      </c>
      <c r="N20" s="41">
        <v>3866.501</v>
      </c>
    </row>
    <row r="21" spans="1:14" ht="13.5" thickBot="1">
      <c r="A21" s="10" t="s">
        <v>50</v>
      </c>
      <c r="B21" s="10"/>
      <c r="C21" s="209">
        <f>SUM(C22:C27)</f>
        <v>23.954</v>
      </c>
      <c r="D21" s="239">
        <f>SUM(D22:D27)</f>
        <v>5436.758</v>
      </c>
      <c r="E21" s="37">
        <f>SUM(E22:E27)</f>
        <v>45.244</v>
      </c>
      <c r="F21" s="240">
        <f t="shared" si="3"/>
        <v>5482.0019999999995</v>
      </c>
      <c r="G21" s="48">
        <f t="shared" si="1"/>
        <v>0.005470840834023451</v>
      </c>
      <c r="H21" s="24">
        <f t="shared" si="2"/>
        <v>0.004491605461776935</v>
      </c>
      <c r="I21" s="175">
        <f aca="true" t="shared" si="6" ref="I21:N21">SUM(I22:I27)</f>
        <v>23.91</v>
      </c>
      <c r="J21" s="104">
        <f t="shared" si="6"/>
        <v>5430.514</v>
      </c>
      <c r="K21" s="42">
        <f t="shared" si="6"/>
        <v>44.784</v>
      </c>
      <c r="L21" s="192">
        <f t="shared" si="6"/>
        <v>0.044</v>
      </c>
      <c r="M21" s="110">
        <f t="shared" si="6"/>
        <v>6.243</v>
      </c>
      <c r="N21" s="42">
        <f t="shared" si="6"/>
        <v>0.46</v>
      </c>
    </row>
    <row r="22" spans="1:14" ht="12.75">
      <c r="A22" s="8"/>
      <c r="B22" s="16" t="s">
        <v>10</v>
      </c>
      <c r="C22" s="210">
        <v>21.663</v>
      </c>
      <c r="D22" s="127">
        <v>4862.101</v>
      </c>
      <c r="E22" s="34">
        <v>9.25</v>
      </c>
      <c r="F22" s="159">
        <f t="shared" si="3"/>
        <v>4871.351</v>
      </c>
      <c r="G22" s="45">
        <f t="shared" si="1"/>
        <v>0.004947600608977625</v>
      </c>
      <c r="H22" s="26">
        <f t="shared" si="2"/>
        <v>0.004016849638573411</v>
      </c>
      <c r="I22" s="176">
        <v>21.663</v>
      </c>
      <c r="J22" s="34">
        <v>4862.1</v>
      </c>
      <c r="K22" s="39">
        <v>9.25</v>
      </c>
      <c r="L22" s="193">
        <v>0</v>
      </c>
      <c r="M22" s="106">
        <v>0</v>
      </c>
      <c r="N22" s="39">
        <v>0</v>
      </c>
    </row>
    <row r="23" spans="1:14" ht="12.75">
      <c r="A23" s="8"/>
      <c r="B23" s="18" t="s">
        <v>11</v>
      </c>
      <c r="C23" s="205">
        <v>0</v>
      </c>
      <c r="D23" s="126">
        <v>0</v>
      </c>
      <c r="E23" s="35">
        <v>0</v>
      </c>
      <c r="F23" s="160">
        <f t="shared" si="3"/>
        <v>0</v>
      </c>
      <c r="G23" s="46">
        <f t="shared" si="1"/>
        <v>0</v>
      </c>
      <c r="H23" s="27">
        <f t="shared" si="2"/>
        <v>0</v>
      </c>
      <c r="I23" s="169">
        <v>0</v>
      </c>
      <c r="J23" s="35">
        <v>0</v>
      </c>
      <c r="K23" s="40">
        <v>0</v>
      </c>
      <c r="L23" s="186">
        <v>0</v>
      </c>
      <c r="M23" s="107">
        <v>0</v>
      </c>
      <c r="N23" s="40">
        <v>0</v>
      </c>
    </row>
    <row r="24" spans="1:14" ht="12.75">
      <c r="A24" s="8"/>
      <c r="B24" s="18" t="s">
        <v>12</v>
      </c>
      <c r="C24" s="205">
        <v>2.291</v>
      </c>
      <c r="D24" s="126">
        <v>574.657</v>
      </c>
      <c r="E24" s="35">
        <v>35.994</v>
      </c>
      <c r="F24" s="160">
        <f>SUM(E24+D24)</f>
        <v>610.6510000000001</v>
      </c>
      <c r="G24" s="46">
        <f t="shared" si="1"/>
        <v>0.0005232402250458265</v>
      </c>
      <c r="H24" s="27">
        <f t="shared" si="2"/>
        <v>0.00047475582320352465</v>
      </c>
      <c r="I24" s="169">
        <v>2.247</v>
      </c>
      <c r="J24" s="35">
        <v>568.414</v>
      </c>
      <c r="K24" s="40">
        <v>35.534</v>
      </c>
      <c r="L24" s="186">
        <v>0.044</v>
      </c>
      <c r="M24" s="107">
        <v>6.243</v>
      </c>
      <c r="N24" s="40">
        <v>0.46</v>
      </c>
    </row>
    <row r="25" spans="1:14" ht="12.75">
      <c r="A25" s="8"/>
      <c r="B25" s="18" t="s">
        <v>13</v>
      </c>
      <c r="C25" s="211">
        <v>0</v>
      </c>
      <c r="D25" s="126">
        <v>0</v>
      </c>
      <c r="E25" s="35">
        <v>0</v>
      </c>
      <c r="F25" s="160">
        <f>SUM(E25+D25)</f>
        <v>0</v>
      </c>
      <c r="G25" s="46">
        <f t="shared" si="1"/>
        <v>0</v>
      </c>
      <c r="H25" s="27">
        <f t="shared" si="2"/>
        <v>0</v>
      </c>
      <c r="I25" s="177">
        <v>0</v>
      </c>
      <c r="J25" s="35">
        <v>0</v>
      </c>
      <c r="K25" s="40">
        <v>0</v>
      </c>
      <c r="L25" s="194">
        <v>0</v>
      </c>
      <c r="M25" s="107">
        <v>0</v>
      </c>
      <c r="N25" s="40">
        <v>0</v>
      </c>
    </row>
    <row r="26" spans="1:14" ht="12.75">
      <c r="A26" s="8"/>
      <c r="B26" s="18" t="s">
        <v>14</v>
      </c>
      <c r="C26" s="211">
        <v>0</v>
      </c>
      <c r="D26" s="126">
        <v>0</v>
      </c>
      <c r="E26" s="35">
        <v>0</v>
      </c>
      <c r="F26" s="160">
        <f>SUM(E26+D26)</f>
        <v>0</v>
      </c>
      <c r="G26" s="46">
        <f t="shared" si="1"/>
        <v>0</v>
      </c>
      <c r="H26" s="27">
        <f t="shared" si="2"/>
        <v>0</v>
      </c>
      <c r="I26" s="177">
        <v>0</v>
      </c>
      <c r="J26" s="35">
        <v>0</v>
      </c>
      <c r="K26" s="40">
        <v>0</v>
      </c>
      <c r="L26" s="194">
        <v>0</v>
      </c>
      <c r="M26" s="107">
        <v>0</v>
      </c>
      <c r="N26" s="40">
        <v>0</v>
      </c>
    </row>
    <row r="27" spans="1:14" ht="13.5" thickBot="1">
      <c r="A27" s="8"/>
      <c r="B27" s="20" t="s">
        <v>15</v>
      </c>
      <c r="C27" s="212">
        <v>0</v>
      </c>
      <c r="D27" s="234">
        <v>0</v>
      </c>
      <c r="E27" s="36">
        <v>0</v>
      </c>
      <c r="F27" s="232">
        <f>SUM(E27+D27)</f>
        <v>0</v>
      </c>
      <c r="G27" s="47">
        <f t="shared" si="1"/>
        <v>0</v>
      </c>
      <c r="H27" s="23">
        <f t="shared" si="2"/>
        <v>0</v>
      </c>
      <c r="I27" s="178">
        <v>0</v>
      </c>
      <c r="J27" s="36">
        <v>0</v>
      </c>
      <c r="K27" s="41">
        <v>0</v>
      </c>
      <c r="L27" s="195">
        <v>0</v>
      </c>
      <c r="M27" s="108">
        <v>0</v>
      </c>
      <c r="N27" s="41">
        <v>0</v>
      </c>
    </row>
    <row r="28" spans="1:14" ht="13.5" thickBot="1">
      <c r="A28" s="10" t="s">
        <v>20</v>
      </c>
      <c r="B28" s="10"/>
      <c r="C28" s="213">
        <f>C29</f>
        <v>207.135</v>
      </c>
      <c r="D28" s="241">
        <f>D29</f>
        <v>49676.389</v>
      </c>
      <c r="E28" s="37">
        <f>E29</f>
        <v>462.873</v>
      </c>
      <c r="F28" s="240">
        <f aca="true" t="shared" si="7" ref="F28:F35">SUM(E28+D28)</f>
        <v>50139.262</v>
      </c>
      <c r="G28" s="48">
        <f t="shared" si="1"/>
        <v>0.04730744828235149</v>
      </c>
      <c r="H28" s="24">
        <f t="shared" si="2"/>
        <v>0.04104040315087699</v>
      </c>
      <c r="I28" s="179">
        <f aca="true" t="shared" si="8" ref="I28:N28">I29</f>
        <v>136.102</v>
      </c>
      <c r="J28" s="37">
        <f t="shared" si="8"/>
        <v>35782.245</v>
      </c>
      <c r="K28" s="42">
        <f t="shared" si="8"/>
        <v>183.954</v>
      </c>
      <c r="L28" s="196">
        <f t="shared" si="8"/>
        <v>71.033</v>
      </c>
      <c r="M28" s="110">
        <f t="shared" si="8"/>
        <v>13894.144</v>
      </c>
      <c r="N28" s="42">
        <f t="shared" si="8"/>
        <v>278.919</v>
      </c>
    </row>
    <row r="29" spans="1:14" ht="13.5" thickBot="1">
      <c r="A29" s="10"/>
      <c r="B29" s="118" t="s">
        <v>21</v>
      </c>
      <c r="C29" s="214">
        <v>207.135</v>
      </c>
      <c r="D29" s="237">
        <v>49676.389</v>
      </c>
      <c r="E29" s="38">
        <v>462.873</v>
      </c>
      <c r="F29" s="238">
        <f t="shared" si="7"/>
        <v>50139.262</v>
      </c>
      <c r="G29" s="49">
        <f t="shared" si="1"/>
        <v>0.04730744828235149</v>
      </c>
      <c r="H29" s="28">
        <f t="shared" si="2"/>
        <v>0.04104040315087699</v>
      </c>
      <c r="I29" s="180">
        <v>136.102</v>
      </c>
      <c r="J29" s="38">
        <v>35782.245</v>
      </c>
      <c r="K29" s="43">
        <v>183.954</v>
      </c>
      <c r="L29" s="197">
        <v>71.033</v>
      </c>
      <c r="M29" s="112">
        <v>13894.144</v>
      </c>
      <c r="N29" s="43">
        <v>278.919</v>
      </c>
    </row>
    <row r="30" spans="1:14" ht="13.5" thickBot="1">
      <c r="A30" s="8" t="s">
        <v>16</v>
      </c>
      <c r="B30" s="10"/>
      <c r="C30" s="213">
        <f>SUM(C31:C35)</f>
        <v>93.20100000000001</v>
      </c>
      <c r="D30" s="242">
        <f>SUM(D31:D35)</f>
        <v>27256.091</v>
      </c>
      <c r="E30" s="37">
        <f>SUM(E31:E35)</f>
        <v>2521.973</v>
      </c>
      <c r="F30" s="240">
        <f t="shared" si="7"/>
        <v>29778.064</v>
      </c>
      <c r="G30" s="48">
        <f t="shared" si="1"/>
        <v>0.021286124929941544</v>
      </c>
      <c r="H30" s="24">
        <f t="shared" si="2"/>
        <v>0.022517759150267342</v>
      </c>
      <c r="I30" s="179">
        <f aca="true" t="shared" si="9" ref="I30:N30">SUM(I31:I35)</f>
        <v>66.419</v>
      </c>
      <c r="J30" s="105">
        <f t="shared" si="9"/>
        <v>20511.394</v>
      </c>
      <c r="K30" s="42">
        <f t="shared" si="9"/>
        <v>577.583</v>
      </c>
      <c r="L30" s="196">
        <f t="shared" si="9"/>
        <v>26.782</v>
      </c>
      <c r="M30" s="110">
        <f t="shared" si="9"/>
        <v>6744.697</v>
      </c>
      <c r="N30" s="42">
        <f t="shared" si="9"/>
        <v>1944.39</v>
      </c>
    </row>
    <row r="31" spans="1:14" ht="12.75">
      <c r="A31" s="118"/>
      <c r="B31" s="16" t="s">
        <v>17</v>
      </c>
      <c r="C31" s="204">
        <v>9.354</v>
      </c>
      <c r="D31" s="127">
        <v>2519.702</v>
      </c>
      <c r="E31" s="34">
        <v>1300.73</v>
      </c>
      <c r="F31" s="159">
        <f t="shared" si="7"/>
        <v>3820.4320000000002</v>
      </c>
      <c r="G31" s="45">
        <f t="shared" si="1"/>
        <v>0.002136354895276587</v>
      </c>
      <c r="H31" s="26">
        <f t="shared" si="2"/>
        <v>0.0020816647099705867</v>
      </c>
      <c r="I31" s="168">
        <v>0</v>
      </c>
      <c r="J31" s="34">
        <v>0</v>
      </c>
      <c r="K31" s="39">
        <v>0</v>
      </c>
      <c r="L31" s="185">
        <v>9.354</v>
      </c>
      <c r="M31" s="106">
        <v>2519.702</v>
      </c>
      <c r="N31" s="39">
        <v>1300.73</v>
      </c>
    </row>
    <row r="32" spans="1:14" ht="12.75">
      <c r="A32" s="8"/>
      <c r="B32" s="18" t="s">
        <v>22</v>
      </c>
      <c r="C32" s="211">
        <v>69.361</v>
      </c>
      <c r="D32" s="126">
        <v>21025.922</v>
      </c>
      <c r="E32" s="35">
        <v>605.465</v>
      </c>
      <c r="F32" s="160">
        <f t="shared" si="7"/>
        <v>21631.387</v>
      </c>
      <c r="G32" s="46">
        <f t="shared" si="1"/>
        <v>0.01584132049297406</v>
      </c>
      <c r="H32" s="27">
        <f t="shared" si="2"/>
        <v>0.017370673128010446</v>
      </c>
      <c r="I32" s="177">
        <v>56.433</v>
      </c>
      <c r="J32" s="35">
        <v>17903.387</v>
      </c>
      <c r="K32" s="40">
        <v>113.835</v>
      </c>
      <c r="L32" s="194">
        <v>12.928</v>
      </c>
      <c r="M32" s="107">
        <v>3122.535</v>
      </c>
      <c r="N32" s="40">
        <v>491.63</v>
      </c>
    </row>
    <row r="33" spans="1:14" ht="12.75">
      <c r="A33" s="8"/>
      <c r="B33" s="18" t="s">
        <v>24</v>
      </c>
      <c r="C33" s="205">
        <v>3.5</v>
      </c>
      <c r="D33" s="126">
        <v>781.156</v>
      </c>
      <c r="E33" s="35">
        <v>7.2</v>
      </c>
      <c r="F33" s="160">
        <f t="shared" si="7"/>
        <v>788.356</v>
      </c>
      <c r="G33" s="46">
        <f t="shared" si="1"/>
        <v>0.00079936306750781</v>
      </c>
      <c r="H33" s="27">
        <f t="shared" si="2"/>
        <v>0.000645356029475622</v>
      </c>
      <c r="I33" s="169">
        <v>0</v>
      </c>
      <c r="J33" s="35">
        <v>0</v>
      </c>
      <c r="K33" s="40">
        <v>0</v>
      </c>
      <c r="L33" s="186">
        <v>3.5</v>
      </c>
      <c r="M33" s="107">
        <v>781.156</v>
      </c>
      <c r="N33" s="40">
        <v>7.2</v>
      </c>
    </row>
    <row r="34" spans="1:14" ht="12.75">
      <c r="A34" s="8"/>
      <c r="B34" s="18" t="s">
        <v>23</v>
      </c>
      <c r="C34" s="211">
        <v>10.986</v>
      </c>
      <c r="D34" s="126">
        <v>2929.311</v>
      </c>
      <c r="E34" s="35">
        <v>608.578</v>
      </c>
      <c r="F34" s="160">
        <f t="shared" si="7"/>
        <v>3537.889</v>
      </c>
      <c r="G34" s="46">
        <f t="shared" si="1"/>
        <v>0.002509086474183086</v>
      </c>
      <c r="H34" s="27">
        <f t="shared" si="2"/>
        <v>0.0024200652828106854</v>
      </c>
      <c r="I34" s="177">
        <v>9.986</v>
      </c>
      <c r="J34" s="35">
        <v>2608.007</v>
      </c>
      <c r="K34" s="40">
        <v>463.748</v>
      </c>
      <c r="L34" s="194">
        <v>1</v>
      </c>
      <c r="M34" s="107">
        <v>321.304</v>
      </c>
      <c r="N34" s="40">
        <v>144.83</v>
      </c>
    </row>
    <row r="35" spans="1:14" ht="13.5" thickBot="1">
      <c r="A35" s="8"/>
      <c r="B35" s="20" t="s">
        <v>18</v>
      </c>
      <c r="C35" s="212">
        <v>0</v>
      </c>
      <c r="D35" s="234">
        <v>0</v>
      </c>
      <c r="E35" s="36">
        <v>0</v>
      </c>
      <c r="F35" s="232">
        <f t="shared" si="7"/>
        <v>0</v>
      </c>
      <c r="G35" s="47">
        <f t="shared" si="1"/>
        <v>0</v>
      </c>
      <c r="H35" s="23">
        <f t="shared" si="2"/>
        <v>0</v>
      </c>
      <c r="I35" s="178">
        <v>0</v>
      </c>
      <c r="J35" s="36">
        <v>0</v>
      </c>
      <c r="K35" s="41">
        <v>0</v>
      </c>
      <c r="L35" s="195">
        <v>0</v>
      </c>
      <c r="M35" s="108">
        <v>0</v>
      </c>
      <c r="N35" s="41">
        <v>0</v>
      </c>
    </row>
    <row r="36" spans="1:14" ht="13.5" thickBot="1">
      <c r="A36" s="10" t="s">
        <v>19</v>
      </c>
      <c r="B36" s="10"/>
      <c r="C36" s="215">
        <v>38.391</v>
      </c>
      <c r="D36" s="241">
        <v>7584.73</v>
      </c>
      <c r="E36" s="37">
        <v>773.239</v>
      </c>
      <c r="F36" s="240">
        <f>SUM(E36+D36)</f>
        <v>8357.969</v>
      </c>
      <c r="G36" s="48">
        <f t="shared" si="1"/>
        <v>0.008768099292769237</v>
      </c>
      <c r="H36" s="24">
        <f t="shared" si="2"/>
        <v>0.0062661635287249075</v>
      </c>
      <c r="I36" s="181">
        <v>0</v>
      </c>
      <c r="J36" s="37">
        <v>0</v>
      </c>
      <c r="K36" s="42">
        <v>0</v>
      </c>
      <c r="L36" s="198">
        <v>38.391</v>
      </c>
      <c r="M36" s="110">
        <v>7584.73</v>
      </c>
      <c r="N36" s="42">
        <v>773.239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 xml:space="preserve">&amp;R&amp;"Arial,Kurzíva"Výroční zpráva o stavu a rozvoji vzdělávací soustavy v Královéhradeckém kraji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xSplit="2" ySplit="8" topLeftCell="C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N28" sqref="N28"/>
    </sheetView>
  </sheetViews>
  <sheetFormatPr defaultColWidth="9.140625" defaultRowHeight="12.75"/>
  <cols>
    <col min="1" max="1" width="3.7109375" style="0" customWidth="1"/>
    <col min="2" max="2" width="31.8515625" style="0" customWidth="1"/>
    <col min="3" max="3" width="10.421875" style="0" customWidth="1"/>
    <col min="4" max="4" width="10.7109375" style="0" customWidth="1"/>
    <col min="5" max="5" width="9.57421875" style="0" customWidth="1"/>
    <col min="6" max="6" width="10.7109375" style="0" customWidth="1"/>
    <col min="7" max="7" width="9.7109375" style="0" customWidth="1"/>
    <col min="8" max="8" width="10.00390625" style="0" customWidth="1"/>
    <col min="9" max="10" width="11.7109375" style="0" customWidth="1"/>
    <col min="11" max="11" width="9.57421875" style="0" customWidth="1"/>
    <col min="12" max="13" width="11.7109375" style="0" customWidth="1"/>
    <col min="15" max="17" width="9.7109375" style="0" customWidth="1"/>
  </cols>
  <sheetData>
    <row r="1" ht="15.75">
      <c r="A1" s="51" t="s">
        <v>52</v>
      </c>
    </row>
    <row r="2" ht="12.75">
      <c r="A2" t="s">
        <v>57</v>
      </c>
    </row>
    <row r="4" spans="1:6" ht="12.75">
      <c r="A4" s="52" t="s">
        <v>61</v>
      </c>
      <c r="D4" s="13"/>
      <c r="E4" s="13"/>
      <c r="F4" s="13"/>
    </row>
    <row r="5" spans="1:6" ht="12.75">
      <c r="A5" s="60" t="s">
        <v>55</v>
      </c>
      <c r="D5" s="13"/>
      <c r="E5" s="13"/>
      <c r="F5" s="13"/>
    </row>
    <row r="6" spans="1:6" ht="12.75">
      <c r="A6" s="13" t="s">
        <v>60</v>
      </c>
      <c r="D6" s="13"/>
      <c r="E6" s="13"/>
      <c r="F6" s="13"/>
    </row>
    <row r="7" spans="1:6" ht="13.5" thickBot="1">
      <c r="A7" s="13"/>
      <c r="D7" s="13"/>
      <c r="E7" s="13"/>
      <c r="F7" s="13"/>
    </row>
    <row r="8" spans="1:15" s="3" customFormat="1" ht="60" customHeight="1" thickBot="1">
      <c r="A8" s="54" t="s">
        <v>36</v>
      </c>
      <c r="B8" s="121"/>
      <c r="C8" s="114" t="s">
        <v>27</v>
      </c>
      <c r="D8" s="113" t="s">
        <v>39</v>
      </c>
      <c r="E8" s="57" t="s">
        <v>42</v>
      </c>
      <c r="F8" s="59" t="s">
        <v>38</v>
      </c>
      <c r="G8" s="56" t="s">
        <v>29</v>
      </c>
      <c r="H8" s="58" t="s">
        <v>28</v>
      </c>
      <c r="I8" s="56" t="s">
        <v>26</v>
      </c>
      <c r="J8" s="57" t="s">
        <v>40</v>
      </c>
      <c r="K8" s="57" t="s">
        <v>43</v>
      </c>
      <c r="L8" s="154" t="s">
        <v>30</v>
      </c>
      <c r="M8" s="111" t="s">
        <v>44</v>
      </c>
      <c r="N8" s="59" t="s">
        <v>45</v>
      </c>
      <c r="O8"/>
    </row>
    <row r="9" spans="1:14" ht="13.5" thickBot="1">
      <c r="A9" s="128" t="s">
        <v>37</v>
      </c>
      <c r="B9" s="131"/>
      <c r="C9" s="134">
        <f>SUM(C10:C12,C16:C18,C21,C28,C30,C36)</f>
        <v>7755.033</v>
      </c>
      <c r="D9" s="132">
        <f>SUM(D10:D12,D16:D18,D21,D28,D30,D36)</f>
        <v>1916130.5299999998</v>
      </c>
      <c r="E9" s="129">
        <f>SUM(E10:E12,E16:E18,E21,E28,E30,E36)</f>
        <v>44803.602</v>
      </c>
      <c r="F9" s="156">
        <f>SUM(E9+D9)</f>
        <v>1960934.1319999998</v>
      </c>
      <c r="G9" s="150">
        <f aca="true" t="shared" si="0" ref="G9:N9">SUM(G10:G12,G16:G18,G21,G28,G30,G36)</f>
        <v>1</v>
      </c>
      <c r="H9" s="133">
        <f t="shared" si="0"/>
        <v>1</v>
      </c>
      <c r="I9" s="182">
        <f t="shared" si="0"/>
        <v>5248.611000000001</v>
      </c>
      <c r="J9" s="129">
        <f t="shared" si="0"/>
        <v>1505807.536</v>
      </c>
      <c r="K9" s="135">
        <f t="shared" si="0"/>
        <v>21733.989999999998</v>
      </c>
      <c r="L9" s="199">
        <f t="shared" si="0"/>
        <v>2506.4220000000005</v>
      </c>
      <c r="M9" s="135">
        <f t="shared" si="0"/>
        <v>410322.994</v>
      </c>
      <c r="N9" s="151">
        <f t="shared" si="0"/>
        <v>23069.612</v>
      </c>
    </row>
    <row r="10" spans="1:14" ht="12.75">
      <c r="A10" s="16" t="s">
        <v>0</v>
      </c>
      <c r="B10" s="122"/>
      <c r="C10" s="216">
        <v>1757.623</v>
      </c>
      <c r="D10" s="127">
        <v>386532.542</v>
      </c>
      <c r="E10" s="34">
        <v>4841.421</v>
      </c>
      <c r="F10" s="157">
        <f>SUM(D10:E10)</f>
        <v>391373.963</v>
      </c>
      <c r="G10" s="45">
        <f>SUM(C10/C$9)</f>
        <v>0.22664287824436077</v>
      </c>
      <c r="H10" s="26">
        <f>SUM(D10/D$9)</f>
        <v>0.201725579728642</v>
      </c>
      <c r="I10" s="168">
        <v>1323.002</v>
      </c>
      <c r="J10" s="34">
        <v>323509.042</v>
      </c>
      <c r="K10" s="106">
        <v>1214.35</v>
      </c>
      <c r="L10" s="185">
        <v>434.621</v>
      </c>
      <c r="M10" s="106">
        <v>63023.5</v>
      </c>
      <c r="N10" s="39">
        <v>3627.071</v>
      </c>
    </row>
    <row r="11" spans="1:14" ht="12.75">
      <c r="A11" s="18" t="s">
        <v>1</v>
      </c>
      <c r="B11" s="123"/>
      <c r="C11" s="225">
        <v>3830.699</v>
      </c>
      <c r="D11" s="126">
        <v>1068700.157</v>
      </c>
      <c r="E11" s="35">
        <v>24318.813</v>
      </c>
      <c r="F11" s="158">
        <f>SUM(D11+E11)</f>
        <v>1093018.97</v>
      </c>
      <c r="G11" s="46">
        <f aca="true" t="shared" si="1" ref="G11:G36">SUM(C11/C$9)</f>
        <v>0.49396295283334063</v>
      </c>
      <c r="H11" s="27">
        <f aca="true" t="shared" si="2" ref="H11:H36">SUM(D11/D$9)</f>
        <v>0.5577387032187207</v>
      </c>
      <c r="I11" s="169">
        <v>2990.509</v>
      </c>
      <c r="J11" s="35">
        <v>929586.901</v>
      </c>
      <c r="K11" s="107">
        <v>11867.738</v>
      </c>
      <c r="L11" s="186">
        <v>840.19</v>
      </c>
      <c r="M11" s="107">
        <v>139113.256</v>
      </c>
      <c r="N11" s="40">
        <v>12451.075</v>
      </c>
    </row>
    <row r="12" spans="1:14" ht="13.5" thickBot="1">
      <c r="A12" s="20" t="s">
        <v>2</v>
      </c>
      <c r="B12" s="124"/>
      <c r="C12" s="218">
        <f>SUM(C13:C15)</f>
        <v>0</v>
      </c>
      <c r="D12" s="234">
        <f>SUM(D13:D15)</f>
        <v>0</v>
      </c>
      <c r="E12" s="36">
        <f>SUM(E13:E15)</f>
        <v>0</v>
      </c>
      <c r="F12" s="249">
        <v>0</v>
      </c>
      <c r="G12" s="47">
        <f t="shared" si="1"/>
        <v>0</v>
      </c>
      <c r="H12" s="23">
        <f t="shared" si="2"/>
        <v>0</v>
      </c>
      <c r="I12" s="172">
        <f aca="true" t="shared" si="3" ref="I12:N12">SUM(I13:I15)</f>
        <v>0</v>
      </c>
      <c r="J12" s="36">
        <f t="shared" si="3"/>
        <v>0</v>
      </c>
      <c r="K12" s="108">
        <f t="shared" si="3"/>
        <v>0</v>
      </c>
      <c r="L12" s="189">
        <f t="shared" si="3"/>
        <v>0</v>
      </c>
      <c r="M12" s="108">
        <f t="shared" si="3"/>
        <v>0</v>
      </c>
      <c r="N12" s="41">
        <f t="shared" si="3"/>
        <v>0</v>
      </c>
    </row>
    <row r="13" spans="1:14" ht="12.75">
      <c r="A13" s="6"/>
      <c r="B13" s="16" t="s">
        <v>3</v>
      </c>
      <c r="C13" s="216">
        <v>0</v>
      </c>
      <c r="D13" s="127">
        <v>0</v>
      </c>
      <c r="E13" s="34">
        <v>0</v>
      </c>
      <c r="F13" s="106">
        <v>0</v>
      </c>
      <c r="G13" s="45">
        <f t="shared" si="1"/>
        <v>0</v>
      </c>
      <c r="H13" s="26">
        <f t="shared" si="2"/>
        <v>0</v>
      </c>
      <c r="I13" s="168">
        <v>0</v>
      </c>
      <c r="J13" s="34">
        <v>0</v>
      </c>
      <c r="K13" s="106">
        <v>0</v>
      </c>
      <c r="L13" s="185">
        <v>0</v>
      </c>
      <c r="M13" s="106">
        <v>0</v>
      </c>
      <c r="N13" s="39">
        <v>0</v>
      </c>
    </row>
    <row r="14" spans="1:14" ht="12.75">
      <c r="A14" s="6"/>
      <c r="B14" s="18" t="s">
        <v>4</v>
      </c>
      <c r="C14" s="217">
        <v>0</v>
      </c>
      <c r="D14" s="126">
        <v>0</v>
      </c>
      <c r="E14" s="35">
        <v>0</v>
      </c>
      <c r="F14" s="107">
        <v>0</v>
      </c>
      <c r="G14" s="46">
        <f t="shared" si="1"/>
        <v>0</v>
      </c>
      <c r="H14" s="27">
        <f t="shared" si="2"/>
        <v>0</v>
      </c>
      <c r="I14" s="177">
        <v>0</v>
      </c>
      <c r="J14" s="35">
        <v>0</v>
      </c>
      <c r="K14" s="107">
        <v>0</v>
      </c>
      <c r="L14" s="194">
        <v>0</v>
      </c>
      <c r="M14" s="107">
        <v>0</v>
      </c>
      <c r="N14" s="40">
        <v>0</v>
      </c>
    </row>
    <row r="15" spans="1:14" ht="13.5" thickBot="1">
      <c r="A15" s="6"/>
      <c r="B15" s="20" t="s">
        <v>5</v>
      </c>
      <c r="C15" s="218">
        <v>0</v>
      </c>
      <c r="D15" s="234">
        <v>0</v>
      </c>
      <c r="E15" s="36">
        <v>0</v>
      </c>
      <c r="F15" s="108">
        <v>0</v>
      </c>
      <c r="G15" s="47">
        <f t="shared" si="1"/>
        <v>0</v>
      </c>
      <c r="H15" s="23">
        <f t="shared" si="2"/>
        <v>0</v>
      </c>
      <c r="I15" s="172">
        <v>0</v>
      </c>
      <c r="J15" s="36">
        <v>0</v>
      </c>
      <c r="K15" s="108">
        <v>0</v>
      </c>
      <c r="L15" s="189">
        <v>0</v>
      </c>
      <c r="M15" s="108">
        <v>0</v>
      </c>
      <c r="N15" s="41">
        <v>0</v>
      </c>
    </row>
    <row r="16" spans="1:14" ht="12.75">
      <c r="A16" s="16" t="s">
        <v>6</v>
      </c>
      <c r="B16" s="122"/>
      <c r="C16" s="216">
        <v>0</v>
      </c>
      <c r="D16" s="127">
        <v>0</v>
      </c>
      <c r="E16" s="34">
        <v>0</v>
      </c>
      <c r="F16" s="157">
        <v>0</v>
      </c>
      <c r="G16" s="45">
        <f t="shared" si="1"/>
        <v>0</v>
      </c>
      <c r="H16" s="26">
        <f t="shared" si="2"/>
        <v>0</v>
      </c>
      <c r="I16" s="168">
        <v>0</v>
      </c>
      <c r="J16" s="34">
        <v>0</v>
      </c>
      <c r="K16" s="106">
        <v>0</v>
      </c>
      <c r="L16" s="185">
        <v>0</v>
      </c>
      <c r="M16" s="106">
        <v>0</v>
      </c>
      <c r="N16" s="39">
        <v>0</v>
      </c>
    </row>
    <row r="17" spans="1:14" ht="12.75">
      <c r="A17" s="140" t="s">
        <v>7</v>
      </c>
      <c r="B17" s="144"/>
      <c r="C17" s="219">
        <v>47.055</v>
      </c>
      <c r="D17" s="235">
        <v>13695.977</v>
      </c>
      <c r="E17" s="141">
        <v>56</v>
      </c>
      <c r="F17" s="247">
        <f>SUM(D17:E17)</f>
        <v>13751.977</v>
      </c>
      <c r="G17" s="149">
        <f t="shared" si="1"/>
        <v>0.0060676724393049</v>
      </c>
      <c r="H17" s="142">
        <f t="shared" si="2"/>
        <v>0.007147726517357876</v>
      </c>
      <c r="I17" s="183">
        <v>39.93</v>
      </c>
      <c r="J17" s="141">
        <v>12411.641</v>
      </c>
      <c r="K17" s="147">
        <v>56</v>
      </c>
      <c r="L17" s="200">
        <v>7.125</v>
      </c>
      <c r="M17" s="147">
        <v>1284.336</v>
      </c>
      <c r="N17" s="143">
        <v>0</v>
      </c>
    </row>
    <row r="18" spans="1:14" ht="13.5" thickBot="1">
      <c r="A18" s="117" t="s">
        <v>8</v>
      </c>
      <c r="B18" s="131"/>
      <c r="C18" s="220">
        <f>C19+C20</f>
        <v>1117.624</v>
      </c>
      <c r="D18" s="237">
        <f>D19+D20</f>
        <v>185362.363</v>
      </c>
      <c r="E18" s="38">
        <f>E19+E20</f>
        <v>3264.893</v>
      </c>
      <c r="F18" s="248">
        <f>SUM(D18:E18)</f>
        <v>188627.25600000002</v>
      </c>
      <c r="G18" s="49">
        <f t="shared" si="1"/>
        <v>0.14411595669547764</v>
      </c>
      <c r="H18" s="28">
        <f t="shared" si="2"/>
        <v>0.09673785793705819</v>
      </c>
      <c r="I18" s="174">
        <f aca="true" t="shared" si="4" ref="I18:N18">I19+I20</f>
        <v>0</v>
      </c>
      <c r="J18" s="38">
        <f t="shared" si="4"/>
        <v>0</v>
      </c>
      <c r="K18" s="112">
        <f t="shared" si="4"/>
        <v>11.33</v>
      </c>
      <c r="L18" s="191">
        <f t="shared" si="4"/>
        <v>1117.624</v>
      </c>
      <c r="M18" s="112">
        <f t="shared" si="4"/>
        <v>185362.363</v>
      </c>
      <c r="N18" s="43">
        <f t="shared" si="4"/>
        <v>3253.563</v>
      </c>
    </row>
    <row r="19" spans="1:14" ht="12.75">
      <c r="A19" s="9"/>
      <c r="B19" s="16" t="s">
        <v>9</v>
      </c>
      <c r="C19" s="221">
        <v>1117.624</v>
      </c>
      <c r="D19" s="127">
        <v>185362.363</v>
      </c>
      <c r="E19" s="34">
        <v>3264.893</v>
      </c>
      <c r="F19" s="157">
        <v>0</v>
      </c>
      <c r="G19" s="45">
        <f t="shared" si="1"/>
        <v>0.14411595669547764</v>
      </c>
      <c r="H19" s="26">
        <f t="shared" si="2"/>
        <v>0.09673785793705819</v>
      </c>
      <c r="I19" s="176">
        <v>0</v>
      </c>
      <c r="J19" s="34">
        <v>0</v>
      </c>
      <c r="K19" s="106">
        <v>11.33</v>
      </c>
      <c r="L19" s="193">
        <v>1117.624</v>
      </c>
      <c r="M19" s="106">
        <v>185362.363</v>
      </c>
      <c r="N19" s="39">
        <v>3253.563</v>
      </c>
    </row>
    <row r="20" spans="1:14" ht="13.5" thickBot="1">
      <c r="A20" s="7"/>
      <c r="B20" s="20" t="s">
        <v>25</v>
      </c>
      <c r="C20" s="218">
        <v>0</v>
      </c>
      <c r="D20" s="234">
        <v>0</v>
      </c>
      <c r="E20" s="36">
        <v>0</v>
      </c>
      <c r="F20" s="249">
        <v>0</v>
      </c>
      <c r="G20" s="47">
        <f t="shared" si="1"/>
        <v>0</v>
      </c>
      <c r="H20" s="23">
        <f t="shared" si="2"/>
        <v>0</v>
      </c>
      <c r="I20" s="172">
        <v>0</v>
      </c>
      <c r="J20" s="36">
        <v>0</v>
      </c>
      <c r="K20" s="108">
        <v>0</v>
      </c>
      <c r="L20" s="189">
        <v>0</v>
      </c>
      <c r="M20" s="108">
        <v>0</v>
      </c>
      <c r="N20" s="41">
        <v>0</v>
      </c>
    </row>
    <row r="21" spans="1:14" ht="13.5" thickBot="1">
      <c r="A21" s="10" t="s">
        <v>50</v>
      </c>
      <c r="B21" s="125"/>
      <c r="C21" s="222">
        <f>SUM(C22:C27)</f>
        <v>1002.0319999999999</v>
      </c>
      <c r="D21" s="241">
        <f>D22+D23+D24+D25+D26+D27</f>
        <v>261839.49099999998</v>
      </c>
      <c r="E21" s="37">
        <f>SUM(E22:E27)</f>
        <v>12322.474999999999</v>
      </c>
      <c r="F21" s="250">
        <f>SUM(F22+F23+F25)</f>
        <v>274129.466</v>
      </c>
      <c r="G21" s="48">
        <f t="shared" si="1"/>
        <v>0.12921053978751604</v>
      </c>
      <c r="H21" s="24">
        <f t="shared" si="2"/>
        <v>0.13665013259822129</v>
      </c>
      <c r="I21" s="181">
        <f aca="true" t="shared" si="5" ref="I21:N21">SUM(I22:I27)</f>
        <v>895.17</v>
      </c>
      <c r="J21" s="37">
        <f t="shared" si="5"/>
        <v>240299.952</v>
      </c>
      <c r="K21" s="110">
        <f t="shared" si="5"/>
        <v>8584.572</v>
      </c>
      <c r="L21" s="198">
        <f t="shared" si="5"/>
        <v>106.862</v>
      </c>
      <c r="M21" s="110">
        <f t="shared" si="5"/>
        <v>21539.538999999997</v>
      </c>
      <c r="N21" s="42">
        <f t="shared" si="5"/>
        <v>3737.903</v>
      </c>
    </row>
    <row r="22" spans="1:14" ht="12.75">
      <c r="A22" s="6"/>
      <c r="B22" s="16" t="s">
        <v>10</v>
      </c>
      <c r="C22" s="221">
        <v>399.946</v>
      </c>
      <c r="D22" s="127">
        <v>92137.927</v>
      </c>
      <c r="E22" s="34">
        <v>1172.596</v>
      </c>
      <c r="F22" s="157">
        <f>SUM(D22:E22)</f>
        <v>93310.523</v>
      </c>
      <c r="G22" s="45">
        <f t="shared" si="1"/>
        <v>0.05157244334098901</v>
      </c>
      <c r="H22" s="26">
        <f t="shared" si="2"/>
        <v>0.04808541253189051</v>
      </c>
      <c r="I22" s="176">
        <v>396.176</v>
      </c>
      <c r="J22" s="34">
        <v>91477.064</v>
      </c>
      <c r="K22" s="106">
        <v>941.851</v>
      </c>
      <c r="L22" s="193">
        <v>3.77</v>
      </c>
      <c r="M22" s="106">
        <v>660.863</v>
      </c>
      <c r="N22" s="39">
        <v>230.745</v>
      </c>
    </row>
    <row r="23" spans="1:14" ht="12.75">
      <c r="A23" s="6"/>
      <c r="B23" s="18" t="s">
        <v>11</v>
      </c>
      <c r="C23" s="217">
        <v>466.949</v>
      </c>
      <c r="D23" s="126">
        <v>135885.115</v>
      </c>
      <c r="E23" s="35">
        <v>3946.573</v>
      </c>
      <c r="F23" s="158">
        <f>SUM(D23:E23)</f>
        <v>139831.688</v>
      </c>
      <c r="G23" s="46">
        <f t="shared" si="1"/>
        <v>0.06021238078548473</v>
      </c>
      <c r="H23" s="27">
        <f t="shared" si="2"/>
        <v>0.0709164187264424</v>
      </c>
      <c r="I23" s="177">
        <v>410.238</v>
      </c>
      <c r="J23" s="35">
        <v>123684.356</v>
      </c>
      <c r="K23" s="107">
        <v>2315.54</v>
      </c>
      <c r="L23" s="194">
        <v>56.711</v>
      </c>
      <c r="M23" s="107">
        <v>12200.759</v>
      </c>
      <c r="N23" s="40">
        <v>1631.033</v>
      </c>
    </row>
    <row r="24" spans="1:14" ht="12.75">
      <c r="A24" s="6"/>
      <c r="B24" s="18" t="s">
        <v>12</v>
      </c>
      <c r="C24" s="217">
        <v>0</v>
      </c>
      <c r="D24" s="126">
        <v>0</v>
      </c>
      <c r="E24" s="35">
        <v>0</v>
      </c>
      <c r="F24" s="158">
        <v>0</v>
      </c>
      <c r="G24" s="46">
        <f t="shared" si="1"/>
        <v>0</v>
      </c>
      <c r="H24" s="27">
        <f t="shared" si="2"/>
        <v>0</v>
      </c>
      <c r="I24" s="177">
        <v>0</v>
      </c>
      <c r="J24" s="35">
        <v>0</v>
      </c>
      <c r="K24" s="107">
        <v>0</v>
      </c>
      <c r="L24" s="194">
        <v>0</v>
      </c>
      <c r="M24" s="107">
        <v>0</v>
      </c>
      <c r="N24" s="40">
        <v>0</v>
      </c>
    </row>
    <row r="25" spans="1:14" ht="12.75">
      <c r="A25" s="6"/>
      <c r="B25" s="18" t="s">
        <v>13</v>
      </c>
      <c r="C25" s="217">
        <v>135.137</v>
      </c>
      <c r="D25" s="126">
        <v>33816.449</v>
      </c>
      <c r="E25" s="35">
        <v>7170.806</v>
      </c>
      <c r="F25" s="158">
        <f>SUM(D25:E25)</f>
        <v>40987.255</v>
      </c>
      <c r="G25" s="46">
        <f t="shared" si="1"/>
        <v>0.01742571566104232</v>
      </c>
      <c r="H25" s="27">
        <f t="shared" si="2"/>
        <v>0.017648301339888366</v>
      </c>
      <c r="I25" s="177">
        <v>88.756</v>
      </c>
      <c r="J25" s="35">
        <v>25138.532</v>
      </c>
      <c r="K25" s="107">
        <v>5327.181</v>
      </c>
      <c r="L25" s="194">
        <v>46.381</v>
      </c>
      <c r="M25" s="107">
        <v>8677.917</v>
      </c>
      <c r="N25" s="40">
        <v>1843.625</v>
      </c>
    </row>
    <row r="26" spans="1:14" ht="12.75">
      <c r="A26" s="6"/>
      <c r="B26" s="18" t="s">
        <v>14</v>
      </c>
      <c r="C26" s="217">
        <v>0</v>
      </c>
      <c r="D26" s="126">
        <v>0</v>
      </c>
      <c r="E26" s="35">
        <v>0</v>
      </c>
      <c r="F26" s="158">
        <v>0</v>
      </c>
      <c r="G26" s="46">
        <f t="shared" si="1"/>
        <v>0</v>
      </c>
      <c r="H26" s="27">
        <f t="shared" si="2"/>
        <v>0</v>
      </c>
      <c r="I26" s="177">
        <v>0</v>
      </c>
      <c r="J26" s="35">
        <v>0</v>
      </c>
      <c r="K26" s="107">
        <v>0</v>
      </c>
      <c r="L26" s="194">
        <v>0</v>
      </c>
      <c r="M26" s="107">
        <v>0</v>
      </c>
      <c r="N26" s="40">
        <v>0</v>
      </c>
    </row>
    <row r="27" spans="1:14" ht="13.5" thickBot="1">
      <c r="A27" s="6"/>
      <c r="B27" s="20" t="s">
        <v>15</v>
      </c>
      <c r="C27" s="223">
        <v>0</v>
      </c>
      <c r="D27" s="234">
        <v>0</v>
      </c>
      <c r="E27" s="36">
        <v>32.5</v>
      </c>
      <c r="F27" s="249">
        <v>0</v>
      </c>
      <c r="G27" s="47">
        <f t="shared" si="1"/>
        <v>0</v>
      </c>
      <c r="H27" s="23">
        <f t="shared" si="2"/>
        <v>0</v>
      </c>
      <c r="I27" s="178">
        <v>0</v>
      </c>
      <c r="J27" s="36">
        <v>0</v>
      </c>
      <c r="K27" s="108">
        <v>0</v>
      </c>
      <c r="L27" s="195">
        <v>0</v>
      </c>
      <c r="M27" s="108">
        <v>0</v>
      </c>
      <c r="N27" s="41">
        <v>32.5</v>
      </c>
    </row>
    <row r="28" spans="1:14" ht="13.5" thickBot="1">
      <c r="A28" s="10" t="s">
        <v>20</v>
      </c>
      <c r="B28" s="10"/>
      <c r="C28" s="222">
        <f>C29</f>
        <v>0</v>
      </c>
      <c r="D28" s="241">
        <f>D29</f>
        <v>0</v>
      </c>
      <c r="E28" s="37">
        <f>E29</f>
        <v>0</v>
      </c>
      <c r="F28" s="251">
        <v>0</v>
      </c>
      <c r="G28" s="48">
        <f t="shared" si="1"/>
        <v>0</v>
      </c>
      <c r="H28" s="24">
        <f t="shared" si="2"/>
        <v>0</v>
      </c>
      <c r="I28" s="181">
        <f aca="true" t="shared" si="6" ref="I28:N28">I29</f>
        <v>0</v>
      </c>
      <c r="J28" s="37">
        <f t="shared" si="6"/>
        <v>0</v>
      </c>
      <c r="K28" s="110">
        <f t="shared" si="6"/>
        <v>0</v>
      </c>
      <c r="L28" s="198">
        <f t="shared" si="6"/>
        <v>0</v>
      </c>
      <c r="M28" s="110">
        <f t="shared" si="6"/>
        <v>0</v>
      </c>
      <c r="N28" s="42">
        <f t="shared" si="6"/>
        <v>0</v>
      </c>
    </row>
    <row r="29" spans="1:14" ht="13.5" thickBot="1">
      <c r="A29" s="10"/>
      <c r="B29" s="10" t="s">
        <v>21</v>
      </c>
      <c r="C29" s="224">
        <v>0</v>
      </c>
      <c r="D29" s="237">
        <v>0</v>
      </c>
      <c r="E29" s="38">
        <v>0</v>
      </c>
      <c r="F29" s="251">
        <v>0</v>
      </c>
      <c r="G29" s="49">
        <f t="shared" si="1"/>
        <v>0</v>
      </c>
      <c r="H29" s="28">
        <f t="shared" si="2"/>
        <v>0</v>
      </c>
      <c r="I29" s="180">
        <v>0</v>
      </c>
      <c r="J29" s="38">
        <v>0</v>
      </c>
      <c r="K29" s="112">
        <v>0</v>
      </c>
      <c r="L29" s="197">
        <v>0</v>
      </c>
      <c r="M29" s="112">
        <v>0</v>
      </c>
      <c r="N29" s="43">
        <v>0</v>
      </c>
    </row>
    <row r="30" spans="1:14" ht="13.5" thickBot="1">
      <c r="A30" s="8" t="s">
        <v>16</v>
      </c>
      <c r="B30" s="118"/>
      <c r="C30" s="222">
        <f>SUM(C31:C35)</f>
        <v>0</v>
      </c>
      <c r="D30" s="241">
        <f>SUM(D31:D35)</f>
        <v>0</v>
      </c>
      <c r="E30" s="37">
        <f>SUM(E31:E35)</f>
        <v>0</v>
      </c>
      <c r="F30" s="251">
        <f>SUM(E30)</f>
        <v>0</v>
      </c>
      <c r="G30" s="48">
        <f t="shared" si="1"/>
        <v>0</v>
      </c>
      <c r="H30" s="24">
        <f t="shared" si="2"/>
        <v>0</v>
      </c>
      <c r="I30" s="181">
        <f aca="true" t="shared" si="7" ref="I30:N30">SUM(I31:I35)</f>
        <v>0</v>
      </c>
      <c r="J30" s="37">
        <f t="shared" si="7"/>
        <v>0</v>
      </c>
      <c r="K30" s="110">
        <f t="shared" si="7"/>
        <v>0</v>
      </c>
      <c r="L30" s="198">
        <f t="shared" si="7"/>
        <v>0</v>
      </c>
      <c r="M30" s="110">
        <f t="shared" si="7"/>
        <v>0</v>
      </c>
      <c r="N30" s="42">
        <f t="shared" si="7"/>
        <v>0</v>
      </c>
    </row>
    <row r="31" spans="1:14" ht="12.75">
      <c r="A31" s="9"/>
      <c r="B31" s="16" t="s">
        <v>17</v>
      </c>
      <c r="C31" s="221">
        <v>0</v>
      </c>
      <c r="D31" s="127">
        <v>0</v>
      </c>
      <c r="E31" s="34">
        <v>0</v>
      </c>
      <c r="F31" s="159">
        <v>0</v>
      </c>
      <c r="G31" s="45">
        <f t="shared" si="1"/>
        <v>0</v>
      </c>
      <c r="H31" s="26">
        <f t="shared" si="2"/>
        <v>0</v>
      </c>
      <c r="I31" s="176">
        <v>0</v>
      </c>
      <c r="J31" s="34">
        <v>0</v>
      </c>
      <c r="K31" s="106">
        <v>0</v>
      </c>
      <c r="L31" s="193">
        <v>0</v>
      </c>
      <c r="M31" s="106">
        <v>0</v>
      </c>
      <c r="N31" s="39">
        <v>0</v>
      </c>
    </row>
    <row r="32" spans="1:14" ht="12.75">
      <c r="A32" s="6"/>
      <c r="B32" s="18" t="s">
        <v>22</v>
      </c>
      <c r="C32" s="217">
        <v>0</v>
      </c>
      <c r="D32" s="126">
        <v>0</v>
      </c>
      <c r="E32" s="35">
        <v>0</v>
      </c>
      <c r="F32" s="160">
        <v>0</v>
      </c>
      <c r="G32" s="46">
        <f t="shared" si="1"/>
        <v>0</v>
      </c>
      <c r="H32" s="27">
        <f t="shared" si="2"/>
        <v>0</v>
      </c>
      <c r="I32" s="177">
        <v>0</v>
      </c>
      <c r="J32" s="35">
        <v>0</v>
      </c>
      <c r="K32" s="107">
        <v>0</v>
      </c>
      <c r="L32" s="194">
        <v>0</v>
      </c>
      <c r="M32" s="107">
        <v>0</v>
      </c>
      <c r="N32" s="40">
        <v>0</v>
      </c>
    </row>
    <row r="33" spans="1:14" ht="12.75">
      <c r="A33" s="6"/>
      <c r="B33" s="18" t="s">
        <v>24</v>
      </c>
      <c r="C33" s="217">
        <v>0</v>
      </c>
      <c r="D33" s="126">
        <v>0</v>
      </c>
      <c r="E33" s="35">
        <v>0</v>
      </c>
      <c r="F33" s="160">
        <v>0</v>
      </c>
      <c r="G33" s="46">
        <f t="shared" si="1"/>
        <v>0</v>
      </c>
      <c r="H33" s="27">
        <f t="shared" si="2"/>
        <v>0</v>
      </c>
      <c r="I33" s="177">
        <v>0</v>
      </c>
      <c r="J33" s="35">
        <v>0</v>
      </c>
      <c r="K33" s="107">
        <v>0</v>
      </c>
      <c r="L33" s="194">
        <v>0</v>
      </c>
      <c r="M33" s="107">
        <v>0</v>
      </c>
      <c r="N33" s="40">
        <v>0</v>
      </c>
    </row>
    <row r="34" spans="1:14" ht="12.75">
      <c r="A34" s="6"/>
      <c r="B34" s="18" t="s">
        <v>23</v>
      </c>
      <c r="C34" s="217">
        <v>0</v>
      </c>
      <c r="D34" s="126">
        <v>0</v>
      </c>
      <c r="E34" s="35">
        <v>0</v>
      </c>
      <c r="F34" s="160">
        <v>0</v>
      </c>
      <c r="G34" s="46">
        <f t="shared" si="1"/>
        <v>0</v>
      </c>
      <c r="H34" s="27">
        <f t="shared" si="2"/>
        <v>0</v>
      </c>
      <c r="I34" s="177">
        <v>0</v>
      </c>
      <c r="J34" s="35">
        <v>0</v>
      </c>
      <c r="K34" s="107">
        <v>0</v>
      </c>
      <c r="L34" s="194">
        <v>0</v>
      </c>
      <c r="M34" s="107">
        <v>0</v>
      </c>
      <c r="N34" s="40">
        <v>0</v>
      </c>
    </row>
    <row r="35" spans="1:14" ht="13.5" thickBot="1">
      <c r="A35" s="6"/>
      <c r="B35" s="20" t="s">
        <v>18</v>
      </c>
      <c r="C35" s="223">
        <v>0</v>
      </c>
      <c r="D35" s="234">
        <v>0</v>
      </c>
      <c r="E35" s="36">
        <v>0</v>
      </c>
      <c r="F35" s="232">
        <v>0</v>
      </c>
      <c r="G35" s="47">
        <f t="shared" si="1"/>
        <v>0</v>
      </c>
      <c r="H35" s="23">
        <f t="shared" si="2"/>
        <v>0</v>
      </c>
      <c r="I35" s="178">
        <v>0</v>
      </c>
      <c r="J35" s="36">
        <v>0</v>
      </c>
      <c r="K35" s="108">
        <v>0</v>
      </c>
      <c r="L35" s="195">
        <v>0</v>
      </c>
      <c r="M35" s="108">
        <v>0</v>
      </c>
      <c r="N35" s="41">
        <v>0</v>
      </c>
    </row>
    <row r="36" spans="1:14" ht="13.5" thickBot="1">
      <c r="A36" s="10" t="s">
        <v>19</v>
      </c>
      <c r="B36" s="125"/>
      <c r="C36" s="222">
        <v>0</v>
      </c>
      <c r="D36" s="241">
        <v>0</v>
      </c>
      <c r="E36" s="37">
        <v>0</v>
      </c>
      <c r="F36" s="240">
        <v>0</v>
      </c>
      <c r="G36" s="48">
        <f t="shared" si="1"/>
        <v>0</v>
      </c>
      <c r="H36" s="24">
        <f t="shared" si="2"/>
        <v>0</v>
      </c>
      <c r="I36" s="181">
        <v>0</v>
      </c>
      <c r="J36" s="37">
        <v>0</v>
      </c>
      <c r="K36" s="110">
        <v>0</v>
      </c>
      <c r="L36" s="198">
        <v>0</v>
      </c>
      <c r="M36" s="110">
        <v>0</v>
      </c>
      <c r="N36" s="42">
        <v>0</v>
      </c>
    </row>
    <row r="37" spans="3:8" ht="12.75">
      <c r="C37" s="2"/>
      <c r="D37" s="2"/>
      <c r="E37" s="2"/>
      <c r="F37" s="2"/>
      <c r="G37" s="2"/>
      <c r="H37" s="2"/>
    </row>
    <row r="38" spans="4:7" ht="12.75">
      <c r="D38" s="1"/>
      <c r="E38" s="1"/>
      <c r="F38" s="1"/>
      <c r="G38" s="1"/>
    </row>
  </sheetData>
  <sheetProtection password="DF7D" sheet="1"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&amp;R&amp;"Arial,Kurzíva"Výroční zpráva o stavu a rozvoji vzdělávací soustavy v Královéhradeckém kraji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4" sqref="M24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4" width="11.7109375" style="0" customWidth="1"/>
    <col min="5" max="5" width="10.00390625" style="0" customWidth="1"/>
    <col min="6" max="6" width="11.7109375" style="0" customWidth="1"/>
    <col min="7" max="7" width="10.57421875" style="0" customWidth="1"/>
    <col min="8" max="8" width="9.8515625" style="0" customWidth="1"/>
    <col min="9" max="10" width="11.7109375" style="0" customWidth="1"/>
    <col min="11" max="11" width="8.57421875" style="0" customWidth="1"/>
    <col min="12" max="12" width="10.57421875" style="0" customWidth="1"/>
    <col min="13" max="13" width="11.7109375" style="0" customWidth="1"/>
    <col min="15" max="17" width="9.7109375" style="0" customWidth="1"/>
  </cols>
  <sheetData>
    <row r="1" s="50" customFormat="1" ht="15.75">
      <c r="A1" s="51" t="s">
        <v>52</v>
      </c>
    </row>
    <row r="2" ht="12.75">
      <c r="A2" t="s">
        <v>54</v>
      </c>
    </row>
    <row r="4" spans="1:6" ht="12.75">
      <c r="A4" s="52" t="s">
        <v>62</v>
      </c>
      <c r="D4" s="13"/>
      <c r="E4" s="13"/>
      <c r="F4" s="13"/>
    </row>
    <row r="5" spans="1:6" ht="12.75">
      <c r="A5" s="60" t="s">
        <v>53</v>
      </c>
      <c r="D5" s="13"/>
      <c r="E5" s="13"/>
      <c r="F5" s="13"/>
    </row>
    <row r="6" spans="1:6" ht="12.75">
      <c r="A6" s="13" t="s">
        <v>60</v>
      </c>
      <c r="D6" s="13"/>
      <c r="E6" s="13"/>
      <c r="F6" s="13"/>
    </row>
    <row r="7" spans="1:6" ht="13.5" thickBot="1">
      <c r="A7" s="60"/>
      <c r="D7" s="13"/>
      <c r="E7" s="13"/>
      <c r="F7" s="13"/>
    </row>
    <row r="8" spans="1:14" s="3" customFormat="1" ht="60" customHeight="1" thickBot="1">
      <c r="A8" s="54" t="s">
        <v>36</v>
      </c>
      <c r="B8" s="121"/>
      <c r="C8" s="114" t="s">
        <v>27</v>
      </c>
      <c r="D8" s="113" t="s">
        <v>39</v>
      </c>
      <c r="E8" s="57" t="s">
        <v>42</v>
      </c>
      <c r="F8" s="59" t="s">
        <v>38</v>
      </c>
      <c r="G8" s="56" t="s">
        <v>29</v>
      </c>
      <c r="H8" s="58" t="s">
        <v>28</v>
      </c>
      <c r="I8" s="56" t="s">
        <v>26</v>
      </c>
      <c r="J8" s="57" t="s">
        <v>40</v>
      </c>
      <c r="K8" s="59" t="s">
        <v>43</v>
      </c>
      <c r="L8" s="154" t="s">
        <v>30</v>
      </c>
      <c r="M8" s="111" t="s">
        <v>44</v>
      </c>
      <c r="N8" s="59" t="s">
        <v>45</v>
      </c>
    </row>
    <row r="9" spans="1:14" ht="13.5" thickBot="1">
      <c r="A9" s="128" t="s">
        <v>37</v>
      </c>
      <c r="B9" s="131"/>
      <c r="C9" s="134">
        <f>SUM(C10:C12,C16:C18,C21,C28,C30,C36)</f>
        <v>12133.519000000002</v>
      </c>
      <c r="D9" s="132">
        <f>SUM(D10:D12,D16:D18,D21,D28,D30,D36)</f>
        <v>3126556.9000000004</v>
      </c>
      <c r="E9" s="129">
        <f>SUM(E10:E12,E16:E18,E21,E28,E30,E36)</f>
        <v>86847.6</v>
      </c>
      <c r="F9" s="156">
        <f aca="true" t="shared" si="0" ref="F9:F15">SUM(E9+D9)</f>
        <v>3213404.5000000005</v>
      </c>
      <c r="G9" s="150">
        <f aca="true" t="shared" si="1" ref="G9:N9">SUM(G10:G12,G16:G18,G21,G28,G30,G36)</f>
        <v>0.9999999999999998</v>
      </c>
      <c r="H9" s="133">
        <f t="shared" si="1"/>
        <v>0.9999999999999999</v>
      </c>
      <c r="I9" s="182">
        <f t="shared" si="1"/>
        <v>8370.385</v>
      </c>
      <c r="J9" s="129">
        <f t="shared" si="1"/>
        <v>2478966.5</v>
      </c>
      <c r="K9" s="135">
        <f t="shared" si="1"/>
        <v>34485.5</v>
      </c>
      <c r="L9" s="199">
        <f t="shared" si="1"/>
        <v>3763.134</v>
      </c>
      <c r="M9" s="135">
        <f t="shared" si="1"/>
        <v>647590.3429999999</v>
      </c>
      <c r="N9" s="151">
        <f t="shared" si="1"/>
        <v>52362.10000000001</v>
      </c>
    </row>
    <row r="10" spans="1:14" ht="12.75">
      <c r="A10" s="16" t="s">
        <v>0</v>
      </c>
      <c r="B10" s="122"/>
      <c r="C10" s="216">
        <v>1757.623</v>
      </c>
      <c r="D10" s="127">
        <v>386532.5</v>
      </c>
      <c r="E10" s="29">
        <v>4841.4</v>
      </c>
      <c r="F10" s="136">
        <f t="shared" si="0"/>
        <v>391373.9</v>
      </c>
      <c r="G10" s="45">
        <f>SUM(C10/C$9)</f>
        <v>0.14485682183379775</v>
      </c>
      <c r="H10" s="26">
        <f>SUM(D10/D$9)</f>
        <v>0.12362880713925276</v>
      </c>
      <c r="I10" s="168">
        <v>1323.002</v>
      </c>
      <c r="J10" s="34">
        <v>323509</v>
      </c>
      <c r="K10" s="29">
        <v>1214.4</v>
      </c>
      <c r="L10" s="185">
        <v>434.621</v>
      </c>
      <c r="M10" s="106">
        <v>63023.5</v>
      </c>
      <c r="N10" s="136">
        <v>3627.1</v>
      </c>
    </row>
    <row r="11" spans="1:14" ht="13.5" thickBot="1">
      <c r="A11" s="18" t="s">
        <v>1</v>
      </c>
      <c r="B11" s="123"/>
      <c r="C11" s="217">
        <v>3830.699</v>
      </c>
      <c r="D11" s="126">
        <v>1068700.2</v>
      </c>
      <c r="E11" s="30">
        <v>24318.8</v>
      </c>
      <c r="F11" s="137">
        <f t="shared" si="0"/>
        <v>1093019</v>
      </c>
      <c r="G11" s="46">
        <f aca="true" t="shared" si="2" ref="G11:G36">SUM(C11/C$9)</f>
        <v>0.31571211946015</v>
      </c>
      <c r="H11" s="27">
        <f aca="true" t="shared" si="3" ref="H11:H36">SUM(D11/D$9)</f>
        <v>0.3418137696454524</v>
      </c>
      <c r="I11" s="169">
        <v>2990.509</v>
      </c>
      <c r="J11" s="35">
        <v>929586.9</v>
      </c>
      <c r="K11" s="30">
        <v>11867.7</v>
      </c>
      <c r="L11" s="186">
        <v>840.19</v>
      </c>
      <c r="M11" s="107">
        <v>139113.3</v>
      </c>
      <c r="N11" s="137">
        <v>12451.1</v>
      </c>
    </row>
    <row r="12" spans="1:14" ht="13.5" thickBot="1">
      <c r="A12" s="20" t="s">
        <v>2</v>
      </c>
      <c r="B12" s="124"/>
      <c r="C12" s="218">
        <f>SUM(C13:C15)</f>
        <v>2635.5379999999996</v>
      </c>
      <c r="D12" s="234">
        <f>SUM(D13:D15)</f>
        <v>777188.2</v>
      </c>
      <c r="E12" s="31">
        <f>SUM(E13:E15)</f>
        <v>26876.9</v>
      </c>
      <c r="F12" s="136">
        <f t="shared" si="0"/>
        <v>804065.1</v>
      </c>
      <c r="G12" s="47">
        <f t="shared" si="2"/>
        <v>0.21721134651868096</v>
      </c>
      <c r="H12" s="23">
        <f t="shared" si="3"/>
        <v>0.24857638125824605</v>
      </c>
      <c r="I12" s="172">
        <f aca="true" t="shared" si="4" ref="I12:N12">SUM(I13:I15)</f>
        <v>2048.458</v>
      </c>
      <c r="J12" s="36">
        <f t="shared" si="4"/>
        <v>660696.6</v>
      </c>
      <c r="K12" s="31">
        <f t="shared" si="4"/>
        <v>9020.1</v>
      </c>
      <c r="L12" s="189">
        <f t="shared" si="4"/>
        <v>587.0799999999999</v>
      </c>
      <c r="M12" s="108">
        <f t="shared" si="4"/>
        <v>116491.6</v>
      </c>
      <c r="N12" s="167">
        <f t="shared" si="4"/>
        <v>17856.9</v>
      </c>
    </row>
    <row r="13" spans="1:14" ht="12.75">
      <c r="A13" s="6"/>
      <c r="B13" s="16" t="s">
        <v>3</v>
      </c>
      <c r="C13" s="216">
        <v>589.542</v>
      </c>
      <c r="D13" s="127">
        <v>180296.8</v>
      </c>
      <c r="E13" s="29">
        <v>3167.8</v>
      </c>
      <c r="F13" s="137">
        <f t="shared" si="0"/>
        <v>183464.59999999998</v>
      </c>
      <c r="G13" s="45">
        <f t="shared" si="2"/>
        <v>0.04858788287223187</v>
      </c>
      <c r="H13" s="26">
        <f t="shared" si="3"/>
        <v>0.0576662462148058</v>
      </c>
      <c r="I13" s="168">
        <v>481.81</v>
      </c>
      <c r="J13" s="34">
        <v>159986.5</v>
      </c>
      <c r="K13" s="29">
        <v>627.1</v>
      </c>
      <c r="L13" s="185">
        <v>107.732</v>
      </c>
      <c r="M13" s="106">
        <v>20310.3</v>
      </c>
      <c r="N13" s="136">
        <v>2540.7</v>
      </c>
    </row>
    <row r="14" spans="1:14" ht="13.5" thickBot="1">
      <c r="A14" s="6"/>
      <c r="B14" s="18" t="s">
        <v>4</v>
      </c>
      <c r="C14" s="217">
        <v>1073.638</v>
      </c>
      <c r="D14" s="126">
        <v>326841</v>
      </c>
      <c r="E14" s="30">
        <v>14008</v>
      </c>
      <c r="F14" s="138">
        <f t="shared" si="0"/>
        <v>340849</v>
      </c>
      <c r="G14" s="46">
        <f t="shared" si="2"/>
        <v>0.08848529433217188</v>
      </c>
      <c r="H14" s="27">
        <f t="shared" si="3"/>
        <v>0.10453703881096806</v>
      </c>
      <c r="I14" s="177">
        <v>823.283</v>
      </c>
      <c r="J14" s="35">
        <v>276958.7</v>
      </c>
      <c r="K14" s="30">
        <v>4577.5</v>
      </c>
      <c r="L14" s="194">
        <v>250.355</v>
      </c>
      <c r="M14" s="107">
        <v>49882.2</v>
      </c>
      <c r="N14" s="137">
        <v>9430.5</v>
      </c>
    </row>
    <row r="15" spans="1:14" ht="13.5" thickBot="1">
      <c r="A15" s="6"/>
      <c r="B15" s="20" t="s">
        <v>5</v>
      </c>
      <c r="C15" s="218">
        <v>972.358</v>
      </c>
      <c r="D15" s="234">
        <v>270050.4</v>
      </c>
      <c r="E15" s="31">
        <v>9701.1</v>
      </c>
      <c r="F15" s="136">
        <f t="shared" si="0"/>
        <v>279751.5</v>
      </c>
      <c r="G15" s="47">
        <f t="shared" si="2"/>
        <v>0.08013816931427724</v>
      </c>
      <c r="H15" s="23">
        <f t="shared" si="3"/>
        <v>0.0863730962324722</v>
      </c>
      <c r="I15" s="172">
        <v>743.365</v>
      </c>
      <c r="J15" s="36">
        <v>223751.4</v>
      </c>
      <c r="K15" s="31">
        <v>3815.5</v>
      </c>
      <c r="L15" s="189">
        <v>228.993</v>
      </c>
      <c r="M15" s="108">
        <v>46299.1</v>
      </c>
      <c r="N15" s="138">
        <v>5885.7</v>
      </c>
    </row>
    <row r="16" spans="1:14" ht="12.75">
      <c r="A16" s="16" t="s">
        <v>6</v>
      </c>
      <c r="B16" s="122"/>
      <c r="C16" s="216">
        <v>71.245</v>
      </c>
      <c r="D16" s="127">
        <v>21779.6</v>
      </c>
      <c r="E16" s="29">
        <v>1223.8</v>
      </c>
      <c r="F16" s="146">
        <f aca="true" t="shared" si="5" ref="F16:F26">SUM(E16+D16)</f>
        <v>23003.399999999998</v>
      </c>
      <c r="G16" s="45">
        <f t="shared" si="2"/>
        <v>0.0058717508086483395</v>
      </c>
      <c r="H16" s="26">
        <f t="shared" si="3"/>
        <v>0.0069660014823334886</v>
      </c>
      <c r="I16" s="168">
        <v>54.574</v>
      </c>
      <c r="J16" s="34">
        <v>18584.8</v>
      </c>
      <c r="K16" s="29">
        <v>880.9</v>
      </c>
      <c r="L16" s="185">
        <v>16.671</v>
      </c>
      <c r="M16" s="106">
        <v>3194.7</v>
      </c>
      <c r="N16" s="136">
        <v>342.9</v>
      </c>
    </row>
    <row r="17" spans="1:14" ht="13.5" thickBot="1">
      <c r="A17" s="140" t="s">
        <v>7</v>
      </c>
      <c r="B17" s="144"/>
      <c r="C17" s="219">
        <v>767.511</v>
      </c>
      <c r="D17" s="235">
        <v>221128.4</v>
      </c>
      <c r="E17" s="145">
        <v>4598.8</v>
      </c>
      <c r="F17" s="152">
        <f t="shared" si="5"/>
        <v>225727.19999999998</v>
      </c>
      <c r="G17" s="149">
        <f t="shared" si="2"/>
        <v>0.06325543315175093</v>
      </c>
      <c r="H17" s="142">
        <f t="shared" si="3"/>
        <v>0.07072585181481904</v>
      </c>
      <c r="I17" s="183">
        <v>632.847</v>
      </c>
      <c r="J17" s="141">
        <v>195121.2</v>
      </c>
      <c r="K17" s="145">
        <v>1012.6</v>
      </c>
      <c r="L17" s="200">
        <v>134.664</v>
      </c>
      <c r="M17" s="147">
        <v>26007.2</v>
      </c>
      <c r="N17" s="146">
        <v>3586.3</v>
      </c>
    </row>
    <row r="18" spans="1:14" ht="13.5" thickBot="1">
      <c r="A18" s="117" t="s">
        <v>8</v>
      </c>
      <c r="B18" s="131"/>
      <c r="C18" s="220">
        <f>C19+C20</f>
        <v>1706.19</v>
      </c>
      <c r="D18" s="237">
        <f>D19+D20</f>
        <v>299434.6</v>
      </c>
      <c r="E18" s="33">
        <f>E19+E20</f>
        <v>8862</v>
      </c>
      <c r="F18" s="136">
        <f t="shared" si="5"/>
        <v>308296.6</v>
      </c>
      <c r="G18" s="49">
        <f t="shared" si="2"/>
        <v>0.1406179031820859</v>
      </c>
      <c r="H18" s="28">
        <f t="shared" si="3"/>
        <v>0.09577135794330177</v>
      </c>
      <c r="I18" s="174">
        <f aca="true" t="shared" si="6" ref="I18:N18">I19+I20</f>
        <v>199.394</v>
      </c>
      <c r="J18" s="38">
        <f t="shared" si="6"/>
        <v>49443.9</v>
      </c>
      <c r="K18" s="33">
        <f t="shared" si="6"/>
        <v>1098.8999999999999</v>
      </c>
      <c r="L18" s="191">
        <f t="shared" si="6"/>
        <v>1506.796</v>
      </c>
      <c r="M18" s="112">
        <f t="shared" si="6"/>
        <v>249990.7</v>
      </c>
      <c r="N18" s="152">
        <f t="shared" si="6"/>
        <v>7763.1</v>
      </c>
    </row>
    <row r="19" spans="1:14" ht="13.5" thickBot="1">
      <c r="A19" s="9"/>
      <c r="B19" s="16" t="s">
        <v>9</v>
      </c>
      <c r="C19" s="221">
        <v>1249.22</v>
      </c>
      <c r="D19" s="127">
        <v>206776.1</v>
      </c>
      <c r="E19" s="29">
        <v>3907.9</v>
      </c>
      <c r="F19" s="138">
        <f t="shared" si="5"/>
        <v>210684</v>
      </c>
      <c r="G19" s="45">
        <f t="shared" si="2"/>
        <v>0.10295611685282727</v>
      </c>
      <c r="H19" s="26">
        <f t="shared" si="3"/>
        <v>0.06613540281323521</v>
      </c>
      <c r="I19" s="176">
        <v>0</v>
      </c>
      <c r="J19" s="34">
        <v>0</v>
      </c>
      <c r="K19" s="29">
        <v>11.3</v>
      </c>
      <c r="L19" s="193">
        <v>1249.22</v>
      </c>
      <c r="M19" s="106">
        <v>206776.1</v>
      </c>
      <c r="N19" s="136">
        <v>3896.6</v>
      </c>
    </row>
    <row r="20" spans="1:14" ht="13.5" thickBot="1">
      <c r="A20" s="7"/>
      <c r="B20" s="20" t="s">
        <v>25</v>
      </c>
      <c r="C20" s="218">
        <v>456.97</v>
      </c>
      <c r="D20" s="234">
        <v>92658.5</v>
      </c>
      <c r="E20" s="31">
        <v>4954.1</v>
      </c>
      <c r="F20" s="153">
        <f t="shared" si="5"/>
        <v>97612.6</v>
      </c>
      <c r="G20" s="47">
        <f t="shared" si="2"/>
        <v>0.03766178632925864</v>
      </c>
      <c r="H20" s="23">
        <f t="shared" si="3"/>
        <v>0.029635955130066557</v>
      </c>
      <c r="I20" s="172">
        <v>199.394</v>
      </c>
      <c r="J20" s="36">
        <v>49443.9</v>
      </c>
      <c r="K20" s="31">
        <v>1087.6</v>
      </c>
      <c r="L20" s="189">
        <v>257.576</v>
      </c>
      <c r="M20" s="108">
        <v>43214.6</v>
      </c>
      <c r="N20" s="138">
        <v>3866.5</v>
      </c>
    </row>
    <row r="21" spans="1:14" ht="13.5" thickBot="1">
      <c r="A21" s="10" t="s">
        <v>50</v>
      </c>
      <c r="B21" s="125"/>
      <c r="C21" s="222">
        <f>SUM(C22:C27)</f>
        <v>1025.986</v>
      </c>
      <c r="D21" s="241">
        <f>SUM(D22:D27)</f>
        <v>267276.2</v>
      </c>
      <c r="E21" s="32">
        <f>SUM(E22:E27)</f>
        <v>12367.8</v>
      </c>
      <c r="F21" s="136">
        <f t="shared" si="5"/>
        <v>279644</v>
      </c>
      <c r="G21" s="48">
        <f t="shared" si="2"/>
        <v>0.08455799179116956</v>
      </c>
      <c r="H21" s="24">
        <f t="shared" si="3"/>
        <v>0.08548579429339667</v>
      </c>
      <c r="I21" s="181">
        <f aca="true" t="shared" si="7" ref="I21:N21">SUM(I22:I27)</f>
        <v>919.0799999999999</v>
      </c>
      <c r="J21" s="37">
        <f t="shared" si="7"/>
        <v>245730.49999999997</v>
      </c>
      <c r="K21" s="32">
        <f t="shared" si="7"/>
        <v>8629.4</v>
      </c>
      <c r="L21" s="198">
        <f t="shared" si="7"/>
        <v>106.906</v>
      </c>
      <c r="M21" s="110">
        <f t="shared" si="7"/>
        <v>21545.843</v>
      </c>
      <c r="N21" s="153">
        <f t="shared" si="7"/>
        <v>3738.3</v>
      </c>
    </row>
    <row r="22" spans="1:14" ht="12.75">
      <c r="A22" s="6"/>
      <c r="B22" s="16" t="s">
        <v>10</v>
      </c>
      <c r="C22" s="221">
        <v>421.609</v>
      </c>
      <c r="D22" s="127">
        <v>97000</v>
      </c>
      <c r="E22" s="29">
        <v>1181.9</v>
      </c>
      <c r="F22" s="137">
        <f t="shared" si="5"/>
        <v>98181.9</v>
      </c>
      <c r="G22" s="45">
        <f t="shared" si="2"/>
        <v>0.034747462792945716</v>
      </c>
      <c r="H22" s="26">
        <f t="shared" si="3"/>
        <v>0.031024543324319472</v>
      </c>
      <c r="I22" s="176">
        <v>417.839</v>
      </c>
      <c r="J22" s="34">
        <v>96339.2</v>
      </c>
      <c r="K22" s="29">
        <v>951.2</v>
      </c>
      <c r="L22" s="193">
        <v>3.77</v>
      </c>
      <c r="M22" s="106">
        <v>660.9</v>
      </c>
      <c r="N22" s="136">
        <v>230.7</v>
      </c>
    </row>
    <row r="23" spans="1:14" ht="12.75">
      <c r="A23" s="6"/>
      <c r="B23" s="18" t="s">
        <v>11</v>
      </c>
      <c r="C23" s="217">
        <v>466.949</v>
      </c>
      <c r="D23" s="126">
        <v>135885.1</v>
      </c>
      <c r="E23" s="30">
        <v>3946.6</v>
      </c>
      <c r="F23" s="137">
        <f t="shared" si="5"/>
        <v>139831.7</v>
      </c>
      <c r="G23" s="46">
        <f t="shared" si="2"/>
        <v>0.03848421879917936</v>
      </c>
      <c r="H23" s="27">
        <f t="shared" si="3"/>
        <v>0.04346157909360293</v>
      </c>
      <c r="I23" s="177">
        <v>410.238</v>
      </c>
      <c r="J23" s="35">
        <v>123684.4</v>
      </c>
      <c r="K23" s="30">
        <v>2315.5</v>
      </c>
      <c r="L23" s="194">
        <v>56.711</v>
      </c>
      <c r="M23" s="107">
        <v>12200.8</v>
      </c>
      <c r="N23" s="137">
        <v>1631</v>
      </c>
    </row>
    <row r="24" spans="1:14" ht="12.75">
      <c r="A24" s="6"/>
      <c r="B24" s="18" t="s">
        <v>12</v>
      </c>
      <c r="C24" s="217">
        <v>2.291</v>
      </c>
      <c r="D24" s="126">
        <v>574.7</v>
      </c>
      <c r="E24" s="30">
        <v>36</v>
      </c>
      <c r="F24" s="137">
        <f t="shared" si="5"/>
        <v>610.7</v>
      </c>
      <c r="G24" s="46">
        <f t="shared" si="2"/>
        <v>0.00018881579202208358</v>
      </c>
      <c r="H24" s="27">
        <f t="shared" si="3"/>
        <v>0.0001838124231802722</v>
      </c>
      <c r="I24" s="177">
        <v>2.247</v>
      </c>
      <c r="J24" s="35">
        <v>568.4</v>
      </c>
      <c r="K24" s="30">
        <v>35.5</v>
      </c>
      <c r="L24" s="194">
        <v>0.044</v>
      </c>
      <c r="M24" s="107">
        <v>6.243</v>
      </c>
      <c r="N24" s="137">
        <v>0.5</v>
      </c>
    </row>
    <row r="25" spans="1:14" ht="12.75">
      <c r="A25" s="6"/>
      <c r="B25" s="18" t="s">
        <v>13</v>
      </c>
      <c r="C25" s="217">
        <v>135.137</v>
      </c>
      <c r="D25" s="126">
        <v>33816.4</v>
      </c>
      <c r="E25" s="30">
        <v>7170.8</v>
      </c>
      <c r="F25" s="137">
        <f t="shared" si="5"/>
        <v>40987.200000000004</v>
      </c>
      <c r="G25" s="46">
        <f t="shared" si="2"/>
        <v>0.011137494407022396</v>
      </c>
      <c r="H25" s="27">
        <f t="shared" si="3"/>
        <v>0.010815859452293991</v>
      </c>
      <c r="I25" s="177">
        <v>88.756</v>
      </c>
      <c r="J25" s="35">
        <v>25138.5</v>
      </c>
      <c r="K25" s="30">
        <v>5327.2</v>
      </c>
      <c r="L25" s="194">
        <v>46.381</v>
      </c>
      <c r="M25" s="107">
        <v>8677.9</v>
      </c>
      <c r="N25" s="137">
        <v>1843.6</v>
      </c>
    </row>
    <row r="26" spans="1:14" ht="13.5" thickBot="1">
      <c r="A26" s="6"/>
      <c r="B26" s="18" t="s">
        <v>14</v>
      </c>
      <c r="C26" s="217">
        <v>0</v>
      </c>
      <c r="D26" s="126">
        <v>0</v>
      </c>
      <c r="E26" s="30">
        <v>0</v>
      </c>
      <c r="F26" s="138">
        <f t="shared" si="5"/>
        <v>0</v>
      </c>
      <c r="G26" s="46">
        <f t="shared" si="2"/>
        <v>0</v>
      </c>
      <c r="H26" s="27">
        <f t="shared" si="3"/>
        <v>0</v>
      </c>
      <c r="I26" s="177">
        <v>0</v>
      </c>
      <c r="J26" s="35">
        <v>0</v>
      </c>
      <c r="K26" s="30">
        <v>0</v>
      </c>
      <c r="L26" s="194">
        <v>0</v>
      </c>
      <c r="M26" s="107">
        <v>0</v>
      </c>
      <c r="N26" s="137">
        <v>0</v>
      </c>
    </row>
    <row r="27" spans="1:14" ht="13.5" thickBot="1">
      <c r="A27" s="6"/>
      <c r="B27" s="20" t="s">
        <v>15</v>
      </c>
      <c r="C27" s="223">
        <v>0</v>
      </c>
      <c r="D27" s="234">
        <v>0</v>
      </c>
      <c r="E27" s="31">
        <v>32.5</v>
      </c>
      <c r="F27" s="153">
        <f>SUM(D27:E27)</f>
        <v>32.5</v>
      </c>
      <c r="G27" s="47">
        <f t="shared" si="2"/>
        <v>0</v>
      </c>
      <c r="H27" s="23">
        <f t="shared" si="3"/>
        <v>0</v>
      </c>
      <c r="I27" s="178">
        <v>0</v>
      </c>
      <c r="J27" s="36">
        <v>0</v>
      </c>
      <c r="K27" s="31">
        <v>0</v>
      </c>
      <c r="L27" s="195">
        <v>0</v>
      </c>
      <c r="M27" s="108">
        <v>0</v>
      </c>
      <c r="N27" s="138">
        <v>32.5</v>
      </c>
    </row>
    <row r="28" spans="1:14" ht="13.5" thickBot="1">
      <c r="A28" s="10" t="s">
        <v>20</v>
      </c>
      <c r="B28" s="10"/>
      <c r="C28" s="222">
        <f>C29</f>
        <v>207.135</v>
      </c>
      <c r="D28" s="241">
        <f>D29</f>
        <v>49676.4</v>
      </c>
      <c r="E28" s="32">
        <f>E29</f>
        <v>462.9</v>
      </c>
      <c r="F28" s="152">
        <f aca="true" t="shared" si="8" ref="F28:F36">SUM(E28+D28)</f>
        <v>50139.3</v>
      </c>
      <c r="G28" s="48">
        <f t="shared" si="2"/>
        <v>0.017071304705584583</v>
      </c>
      <c r="H28" s="24">
        <f t="shared" si="3"/>
        <v>0.01588853220614664</v>
      </c>
      <c r="I28" s="181">
        <f aca="true" t="shared" si="9" ref="I28:N28">I29</f>
        <v>136.102</v>
      </c>
      <c r="J28" s="37">
        <f t="shared" si="9"/>
        <v>35782.2</v>
      </c>
      <c r="K28" s="32">
        <f t="shared" si="9"/>
        <v>184</v>
      </c>
      <c r="L28" s="198">
        <f t="shared" si="9"/>
        <v>71.033</v>
      </c>
      <c r="M28" s="110">
        <f t="shared" si="9"/>
        <v>13894.1</v>
      </c>
      <c r="N28" s="153">
        <f t="shared" si="9"/>
        <v>278.9</v>
      </c>
    </row>
    <row r="29" spans="1:14" ht="13.5" thickBot="1">
      <c r="A29" s="10"/>
      <c r="B29" s="10" t="s">
        <v>21</v>
      </c>
      <c r="C29" s="224">
        <v>207.135</v>
      </c>
      <c r="D29" s="237">
        <v>49676.4</v>
      </c>
      <c r="E29" s="33">
        <v>462.9</v>
      </c>
      <c r="F29" s="153">
        <f t="shared" si="8"/>
        <v>50139.3</v>
      </c>
      <c r="G29" s="49">
        <f t="shared" si="2"/>
        <v>0.017071304705584583</v>
      </c>
      <c r="H29" s="28">
        <f t="shared" si="3"/>
        <v>0.01588853220614664</v>
      </c>
      <c r="I29" s="180">
        <v>136.102</v>
      </c>
      <c r="J29" s="38">
        <v>35782.2</v>
      </c>
      <c r="K29" s="33">
        <v>184</v>
      </c>
      <c r="L29" s="197">
        <v>71.033</v>
      </c>
      <c r="M29" s="112">
        <v>13894.1</v>
      </c>
      <c r="N29" s="152">
        <v>278.9</v>
      </c>
    </row>
    <row r="30" spans="1:14" ht="13.5" thickBot="1">
      <c r="A30" s="8" t="s">
        <v>16</v>
      </c>
      <c r="B30" s="118"/>
      <c r="C30" s="222">
        <f>SUM(C31:C35)</f>
        <v>93.20100000000001</v>
      </c>
      <c r="D30" s="241">
        <f>SUM(D31:D35)</f>
        <v>27256.100000000002</v>
      </c>
      <c r="E30" s="32">
        <f>SUM(E31:E35)</f>
        <v>2522</v>
      </c>
      <c r="F30" s="136">
        <f t="shared" si="8"/>
        <v>29778.100000000002</v>
      </c>
      <c r="G30" s="48">
        <f t="shared" si="2"/>
        <v>0.007681283558380713</v>
      </c>
      <c r="H30" s="24">
        <f t="shared" si="3"/>
        <v>0.008717608817546227</v>
      </c>
      <c r="I30" s="181">
        <f aca="true" t="shared" si="10" ref="I30:N30">SUM(I31:I35)</f>
        <v>66.419</v>
      </c>
      <c r="J30" s="37">
        <f t="shared" si="10"/>
        <v>20511.4</v>
      </c>
      <c r="K30" s="109">
        <f t="shared" si="10"/>
        <v>577.5</v>
      </c>
      <c r="L30" s="198">
        <f t="shared" si="10"/>
        <v>26.782</v>
      </c>
      <c r="M30" s="110">
        <f t="shared" si="10"/>
        <v>6744.7</v>
      </c>
      <c r="N30" s="153">
        <f t="shared" si="10"/>
        <v>1944.3000000000002</v>
      </c>
    </row>
    <row r="31" spans="1:14" ht="12.75">
      <c r="A31" s="9"/>
      <c r="B31" s="16" t="s">
        <v>17</v>
      </c>
      <c r="C31" s="221">
        <v>9.354</v>
      </c>
      <c r="D31" s="127">
        <v>2519.7</v>
      </c>
      <c r="E31" s="29">
        <v>1300.7</v>
      </c>
      <c r="F31" s="137">
        <f t="shared" si="8"/>
        <v>3820.3999999999996</v>
      </c>
      <c r="G31" s="45">
        <f t="shared" si="2"/>
        <v>0.0007709222691290134</v>
      </c>
      <c r="H31" s="26">
        <f t="shared" si="3"/>
        <v>0.0008059024929308018</v>
      </c>
      <c r="I31" s="176">
        <v>0</v>
      </c>
      <c r="J31" s="34">
        <v>0</v>
      </c>
      <c r="K31" s="29">
        <v>0</v>
      </c>
      <c r="L31" s="193">
        <v>9.354</v>
      </c>
      <c r="M31" s="106">
        <v>2519.7</v>
      </c>
      <c r="N31" s="136">
        <v>1300.7</v>
      </c>
    </row>
    <row r="32" spans="1:14" ht="12.75">
      <c r="A32" s="6"/>
      <c r="B32" s="18" t="s">
        <v>22</v>
      </c>
      <c r="C32" s="217">
        <v>69.361</v>
      </c>
      <c r="D32" s="126">
        <v>21025.9</v>
      </c>
      <c r="E32" s="30">
        <v>605.5</v>
      </c>
      <c r="F32" s="137">
        <f t="shared" si="8"/>
        <v>21631.4</v>
      </c>
      <c r="G32" s="46">
        <f t="shared" si="2"/>
        <v>0.005716478459381816</v>
      </c>
      <c r="H32" s="27">
        <f t="shared" si="3"/>
        <v>0.006724937582296998</v>
      </c>
      <c r="I32" s="177">
        <v>56.433</v>
      </c>
      <c r="J32" s="35">
        <v>17903.4</v>
      </c>
      <c r="K32" s="30">
        <v>113.8</v>
      </c>
      <c r="L32" s="194">
        <v>12.928</v>
      </c>
      <c r="M32" s="107">
        <v>3122.5</v>
      </c>
      <c r="N32" s="137">
        <v>491.6</v>
      </c>
    </row>
    <row r="33" spans="1:14" ht="12.75">
      <c r="A33" s="6"/>
      <c r="B33" s="18" t="s">
        <v>24</v>
      </c>
      <c r="C33" s="217">
        <v>3.5</v>
      </c>
      <c r="D33" s="126">
        <v>781.2</v>
      </c>
      <c r="E33" s="30">
        <v>7.2</v>
      </c>
      <c r="F33" s="137">
        <f t="shared" si="8"/>
        <v>788.4000000000001</v>
      </c>
      <c r="G33" s="46">
        <f t="shared" si="2"/>
        <v>0.0002884571244335629</v>
      </c>
      <c r="H33" s="27">
        <f t="shared" si="3"/>
        <v>0.00024985951798926157</v>
      </c>
      <c r="I33" s="184">
        <v>0</v>
      </c>
      <c r="J33" s="35">
        <v>0</v>
      </c>
      <c r="K33" s="30">
        <v>0</v>
      </c>
      <c r="L33" s="194">
        <v>3.5</v>
      </c>
      <c r="M33" s="107">
        <v>781.2</v>
      </c>
      <c r="N33" s="137">
        <v>7.2</v>
      </c>
    </row>
    <row r="34" spans="1:14" ht="13.5" thickBot="1">
      <c r="A34" s="6"/>
      <c r="B34" s="18" t="s">
        <v>23</v>
      </c>
      <c r="C34" s="217">
        <v>10.986</v>
      </c>
      <c r="D34" s="126">
        <v>2929.3</v>
      </c>
      <c r="E34" s="30">
        <v>608.6</v>
      </c>
      <c r="F34" s="138">
        <f t="shared" si="8"/>
        <v>3537.9</v>
      </c>
      <c r="G34" s="46">
        <f t="shared" si="2"/>
        <v>0.0009054257054363205</v>
      </c>
      <c r="H34" s="27">
        <f t="shared" si="3"/>
        <v>0.0009369092243291654</v>
      </c>
      <c r="I34" s="177">
        <v>9.986</v>
      </c>
      <c r="J34" s="35">
        <v>2608</v>
      </c>
      <c r="K34" s="30">
        <v>463.7</v>
      </c>
      <c r="L34" s="194">
        <v>1</v>
      </c>
      <c r="M34" s="107">
        <v>321.3</v>
      </c>
      <c r="N34" s="137">
        <v>144.8</v>
      </c>
    </row>
    <row r="35" spans="1:14" ht="13.5" thickBot="1">
      <c r="A35" s="6"/>
      <c r="B35" s="20" t="s">
        <v>18</v>
      </c>
      <c r="C35" s="223">
        <v>0</v>
      </c>
      <c r="D35" s="234">
        <v>0</v>
      </c>
      <c r="E35" s="31">
        <v>0</v>
      </c>
      <c r="F35" s="138">
        <f t="shared" si="8"/>
        <v>0</v>
      </c>
      <c r="G35" s="47">
        <f t="shared" si="2"/>
        <v>0</v>
      </c>
      <c r="H35" s="23">
        <f t="shared" si="3"/>
        <v>0</v>
      </c>
      <c r="I35" s="178">
        <v>0</v>
      </c>
      <c r="J35" s="36">
        <v>0</v>
      </c>
      <c r="K35" s="31">
        <v>0</v>
      </c>
      <c r="L35" s="195">
        <v>0</v>
      </c>
      <c r="M35" s="108">
        <v>0</v>
      </c>
      <c r="N35" s="138">
        <v>0</v>
      </c>
    </row>
    <row r="36" spans="1:14" ht="13.5" thickBot="1">
      <c r="A36" s="10" t="s">
        <v>19</v>
      </c>
      <c r="B36" s="125"/>
      <c r="C36" s="222">
        <v>38.391</v>
      </c>
      <c r="D36" s="241">
        <v>7584.7</v>
      </c>
      <c r="E36" s="32">
        <v>773.2</v>
      </c>
      <c r="F36" s="153">
        <f t="shared" si="8"/>
        <v>8357.9</v>
      </c>
      <c r="G36" s="48">
        <f t="shared" si="2"/>
        <v>0.003164044989751118</v>
      </c>
      <c r="H36" s="24">
        <f t="shared" si="3"/>
        <v>0.0024258953995048033</v>
      </c>
      <c r="I36" s="181">
        <v>0</v>
      </c>
      <c r="J36" s="37">
        <v>0</v>
      </c>
      <c r="K36" s="32">
        <v>0</v>
      </c>
      <c r="L36" s="198">
        <v>38.391</v>
      </c>
      <c r="M36" s="110">
        <v>7584.7</v>
      </c>
      <c r="N36" s="153">
        <v>773.2</v>
      </c>
    </row>
    <row r="37" spans="3:14" ht="12.75">
      <c r="C37" s="2"/>
      <c r="D37" s="2"/>
      <c r="E37" s="2"/>
      <c r="F37" s="2"/>
      <c r="G37" s="2"/>
      <c r="H37" s="2"/>
      <c r="N37" s="252" t="s">
        <v>64</v>
      </c>
    </row>
    <row r="38" spans="4:7" ht="12.75">
      <c r="D38" s="1"/>
      <c r="E38" s="1"/>
      <c r="F38" s="1"/>
      <c r="G38" s="1"/>
    </row>
  </sheetData>
  <sheetProtection password="DF7D" sheet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 xml:space="preserve">&amp;R&amp;"Arial,Kurzíva"Výroční zpráva o stavu a rozvoji vzdělávací soustavy v Královéhradeckém kraji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4">
      <selection activeCell="O11" sqref="O11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51" t="s">
        <v>52</v>
      </c>
    </row>
    <row r="2" ht="12.75">
      <c r="A2" t="s">
        <v>58</v>
      </c>
    </row>
    <row r="4" ht="12.75">
      <c r="A4" s="52" t="s">
        <v>63</v>
      </c>
    </row>
    <row r="5" ht="12.75">
      <c r="A5" s="4"/>
    </row>
    <row r="6" ht="12.75">
      <c r="A6" s="13" t="s">
        <v>60</v>
      </c>
    </row>
    <row r="7" ht="13.5" thickBot="1">
      <c r="A7" s="13"/>
    </row>
    <row r="8" spans="3:11" ht="13.5" thickBot="1">
      <c r="C8" s="61" t="s">
        <v>34</v>
      </c>
      <c r="D8" s="62"/>
      <c r="E8" s="63"/>
      <c r="F8" s="61" t="s">
        <v>35</v>
      </c>
      <c r="G8" s="62"/>
      <c r="H8" s="63"/>
      <c r="I8" s="253" t="s">
        <v>46</v>
      </c>
      <c r="J8" s="254"/>
      <c r="K8" s="255"/>
    </row>
    <row r="9" spans="1:11" ht="51.75" thickBot="1">
      <c r="A9" s="54" t="s">
        <v>36</v>
      </c>
      <c r="B9" s="55"/>
      <c r="C9" s="64" t="s">
        <v>31</v>
      </c>
      <c r="D9" s="65" t="s">
        <v>32</v>
      </c>
      <c r="E9" s="66" t="s">
        <v>33</v>
      </c>
      <c r="F9" s="64" t="s">
        <v>31</v>
      </c>
      <c r="G9" s="65" t="s">
        <v>32</v>
      </c>
      <c r="H9" s="67" t="s">
        <v>33</v>
      </c>
      <c r="I9" s="68" t="s">
        <v>47</v>
      </c>
      <c r="J9" s="69" t="s">
        <v>48</v>
      </c>
      <c r="K9" s="67" t="s">
        <v>49</v>
      </c>
    </row>
    <row r="10" spans="1:11" ht="13.5" thickBot="1">
      <c r="A10" s="44" t="s">
        <v>37</v>
      </c>
      <c r="B10" s="5"/>
      <c r="C10" s="70">
        <f>'tab. 3a platy_kraj'!D9/'tab. 3a platy_kraj'!C9/12*1000</f>
        <v>23037.385487434094</v>
      </c>
      <c r="D10" s="71">
        <f>'tab. 3a platy_kraj'!J9/'tab. 3a platy_kraj'!I9/12*1000</f>
        <v>25977.724364415873</v>
      </c>
      <c r="E10" s="72">
        <f>'tab. 3a platy_kraj'!M9/'tab. 3a platy_kraj'!L9/12*1000</f>
        <v>15733.345759940754</v>
      </c>
      <c r="F10" s="70">
        <f>'tab. 3b platy obec'!D9/'tab. 3b platy obec'!C9/12*1000</f>
        <v>20590.18242303632</v>
      </c>
      <c r="G10" s="71">
        <f>'tab. 3b platy obec'!J9/'tab. 3b platy obec'!I9/12*1000</f>
        <v>23908.03230289563</v>
      </c>
      <c r="H10" s="72">
        <f>'tab. 3b platy obec'!M9/'tab. 3b platy obec'!L9/12*1000</f>
        <v>13642.388565586052</v>
      </c>
      <c r="I10" s="73">
        <f>'tab. 3c platy_celk'!D9/'tab. 3c platy_celk'!C9/12*1000</f>
        <v>21473.27649409321</v>
      </c>
      <c r="J10" s="74">
        <f>'tab. 3c platy_celk'!J9/'tab. 3c platy_celk'!I9/12*1000</f>
        <v>24679.93308153289</v>
      </c>
      <c r="K10" s="75">
        <f>'tab. 3c platy_celk'!M9/'tab. 3c platy_celk'!L9/12*1000</f>
        <v>14340.669749380877</v>
      </c>
    </row>
    <row r="11" spans="1:11" ht="12.75">
      <c r="A11" s="16" t="s">
        <v>0</v>
      </c>
      <c r="B11" s="17"/>
      <c r="C11" s="76">
        <v>0</v>
      </c>
      <c r="D11" s="77">
        <v>0</v>
      </c>
      <c r="E11" s="78">
        <v>0</v>
      </c>
      <c r="F11" s="76">
        <f>'tab. 3b platy obec'!D10/'tab. 3b platy obec'!C10/12*1000</f>
        <v>18326.481370957634</v>
      </c>
      <c r="G11" s="77">
        <f>'tab. 3b platy obec'!J10/'tab. 3b platy obec'!I10/12*1000</f>
        <v>20377.20792057256</v>
      </c>
      <c r="H11" s="78">
        <f>'tab. 3b platy obec'!M10/'tab. 3b platy obec'!L10/12*1000</f>
        <v>12083.995787901029</v>
      </c>
      <c r="I11" s="76">
        <f>'tab. 3c platy_celk'!D10/'tab. 3c platy_celk'!C10/12*1000</f>
        <v>18326.479379631844</v>
      </c>
      <c r="J11" s="77">
        <f>'tab. 3c platy_celk'!J10/'tab. 3c platy_celk'!I10/12*1000</f>
        <v>20377.205275073913</v>
      </c>
      <c r="K11" s="161">
        <f>'tab. 3c platy_celk'!M10/'tab. 3c platy_celk'!L10/12*1000</f>
        <v>12083.995787901029</v>
      </c>
    </row>
    <row r="12" spans="1:11" ht="12.75">
      <c r="A12" s="18" t="s">
        <v>1</v>
      </c>
      <c r="B12" s="19"/>
      <c r="C12" s="79">
        <v>0</v>
      </c>
      <c r="D12" s="80">
        <v>0</v>
      </c>
      <c r="E12" s="81">
        <v>0</v>
      </c>
      <c r="F12" s="79">
        <f>'tab. 3b platy obec'!D11/'tab. 3b platy obec'!C11/12*1000</f>
        <v>23248.5889433408</v>
      </c>
      <c r="G12" s="80">
        <f>'tab. 3b platy obec'!J11/'tab. 3b platy obec'!I11/12*1000</f>
        <v>25903.809379384355</v>
      </c>
      <c r="H12" s="81">
        <f>'tab. 3b platy obec'!M11/'tab. 3b platy obec'!L11/12*1000</f>
        <v>13797.797323621244</v>
      </c>
      <c r="I12" s="79">
        <f>'tab. 3c platy_celk'!D11/'tab. 3c platy_celk'!C11/12*1000</f>
        <v>23248.589878766248</v>
      </c>
      <c r="J12" s="80">
        <f>'tab. 3c platy_celk'!J11/'tab. 3c platy_celk'!I11/12*1000</f>
        <v>25903.80935151842</v>
      </c>
      <c r="K12" s="162">
        <f>'tab. 3c platy_celk'!M11/'tab. 3c platy_celk'!L11/12*1000</f>
        <v>13797.801687713492</v>
      </c>
    </row>
    <row r="13" spans="1:11" ht="13.5" thickBot="1">
      <c r="A13" s="20" t="s">
        <v>2</v>
      </c>
      <c r="B13" s="21"/>
      <c r="C13" s="82">
        <f>'tab. 3a platy_kraj'!D12/'tab. 3a platy_kraj'!C12/12*1000</f>
        <v>24573.99083855618</v>
      </c>
      <c r="D13" s="83">
        <f>'tab. 3a platy_kraj'!J12/'tab. 3a platy_kraj'!I12/12*1000</f>
        <v>26877.80157887868</v>
      </c>
      <c r="E13" s="84">
        <f>'tab. 3a platy_kraj'!M12/'tab. 3a platy_kraj'!L12/12*1000</f>
        <v>16535.46194726443</v>
      </c>
      <c r="F13" s="82">
        <v>0</v>
      </c>
      <c r="G13" s="83">
        <v>0</v>
      </c>
      <c r="H13" s="84">
        <v>0</v>
      </c>
      <c r="I13" s="82">
        <f>'tab. 3c platy_celk'!D12/'tab. 3c platy_celk'!C12/12*1000</f>
        <v>24573.989573792274</v>
      </c>
      <c r="J13" s="83">
        <f>'tab. 3c platy_celk'!J12/'tab. 3c platy_celk'!I12/12*1000</f>
        <v>26877.802717946863</v>
      </c>
      <c r="K13" s="163">
        <f>'tab. 3c platy_celk'!M12/'tab. 3c platy_celk'!L12/12*1000</f>
        <v>16535.452294973995</v>
      </c>
    </row>
    <row r="14" spans="1:11" ht="12.75">
      <c r="A14" s="6"/>
      <c r="B14" s="14" t="s">
        <v>3</v>
      </c>
      <c r="C14" s="76">
        <f>'tab. 3a platy_kraj'!D13/'tab. 3a platy_kraj'!C13/12*1000</f>
        <v>25485.43177019901</v>
      </c>
      <c r="D14" s="77">
        <f>'tab. 3a platy_kraj'!J13/'tab. 3a platy_kraj'!I13/12*1000</f>
        <v>27671.082999522634</v>
      </c>
      <c r="E14" s="78">
        <f>'tab. 3a platy_kraj'!M13/'tab. 3a platy_kraj'!L13/12*1000</f>
        <v>15710.540198517307</v>
      </c>
      <c r="F14" s="76">
        <v>0</v>
      </c>
      <c r="G14" s="77">
        <v>0</v>
      </c>
      <c r="H14" s="78">
        <v>0</v>
      </c>
      <c r="I14" s="76">
        <f>'tab. 3c platy_celk'!D13/'tab. 3c platy_celk'!C13/12*1000</f>
        <v>25485.43332507833</v>
      </c>
      <c r="J14" s="77">
        <f>'tab. 3c platy_celk'!J13/'tab. 3c platy_celk'!I13/12*1000</f>
        <v>27671.09095563258</v>
      </c>
      <c r="K14" s="161">
        <f>'tab. 3c platy_celk'!M13/'tab. 3c platy_celk'!L13/12*1000</f>
        <v>15710.51312516244</v>
      </c>
    </row>
    <row r="15" spans="1:11" ht="12.75">
      <c r="A15" s="6"/>
      <c r="B15" s="22" t="s">
        <v>4</v>
      </c>
      <c r="C15" s="88">
        <f>'tab. 3a platy_kraj'!D14/'tab. 3a platy_kraj'!C14/12*1000</f>
        <v>25368.651181000176</v>
      </c>
      <c r="D15" s="80">
        <f>'tab. 3a platy_kraj'!J14/'tab. 3a platy_kraj'!I14/12*1000</f>
        <v>28033.97363563522</v>
      </c>
      <c r="E15" s="81">
        <f>'tab. 3a platy_kraj'!M14/'tab. 3a platy_kraj'!L14/12*1000</f>
        <v>16603.83854926005</v>
      </c>
      <c r="F15" s="88">
        <v>0</v>
      </c>
      <c r="G15" s="80">
        <v>0</v>
      </c>
      <c r="H15" s="81">
        <v>0</v>
      </c>
      <c r="I15" s="79">
        <f>'tab. 3c platy_celk'!D14/'tab. 3c platy_celk'!C14/12*1000</f>
        <v>25368.65312144317</v>
      </c>
      <c r="J15" s="80">
        <f>'tab. 3c platy_celk'!J14/'tab. 3c platy_celk'!I14/12*1000</f>
        <v>28033.970902674613</v>
      </c>
      <c r="K15" s="162">
        <f>'tab. 3c platy_celk'!M14/'tab. 3c platy_celk'!L14/12*1000</f>
        <v>16603.822571947832</v>
      </c>
    </row>
    <row r="16" spans="1:11" ht="13.5" thickBot="1">
      <c r="A16" s="6"/>
      <c r="B16" s="15" t="s">
        <v>5</v>
      </c>
      <c r="C16" s="82">
        <f>'tab. 3a platy_kraj'!D15/'tab. 3a platy_kraj'!C15/12*1000</f>
        <v>23143.951439010463</v>
      </c>
      <c r="D16" s="83">
        <f>'tab. 3a platy_kraj'!J15/'tab. 3a platy_kraj'!I15/12*1000</f>
        <v>25083.168093735916</v>
      </c>
      <c r="E16" s="84">
        <f>'tab. 3a platy_kraj'!M15/'tab. 3a platy_kraj'!L15/12*1000</f>
        <v>16848.79923549337</v>
      </c>
      <c r="F16" s="82">
        <v>0</v>
      </c>
      <c r="G16" s="83">
        <v>0</v>
      </c>
      <c r="H16" s="84">
        <v>0</v>
      </c>
      <c r="I16" s="82">
        <f>'tab. 3c platy_celk'!D15/'tab. 3c platy_celk'!C15/12*1000</f>
        <v>23143.94492563439</v>
      </c>
      <c r="J16" s="83">
        <f>'tab. 3c platy_celk'!J15/'tab. 3c platy_celk'!I15/12*1000</f>
        <v>25083.169102661544</v>
      </c>
      <c r="K16" s="163">
        <f>'tab. 3c platy_celk'!M15/'tab. 3c platy_celk'!L15/12*1000</f>
        <v>16848.804694175513</v>
      </c>
    </row>
    <row r="17" spans="1:11" ht="12.75">
      <c r="A17" s="16" t="s">
        <v>6</v>
      </c>
      <c r="B17" s="17"/>
      <c r="C17" s="76">
        <f>'tab. 3a platy_kraj'!D16/'tab. 3a platy_kraj'!C16/12*1000</f>
        <v>25474.956137272788</v>
      </c>
      <c r="D17" s="77">
        <f>'tab. 3a platy_kraj'!J16/'tab. 3a platy_kraj'!I16/12*1000</f>
        <v>28378.631155250976</v>
      </c>
      <c r="E17" s="78">
        <f>'tab. 3a platy_kraj'!M16/'tab. 3a platy_kraj'!L16/12*1000</f>
        <v>15969.517925339413</v>
      </c>
      <c r="F17" s="76">
        <v>0</v>
      </c>
      <c r="G17" s="77">
        <v>0</v>
      </c>
      <c r="H17" s="78">
        <v>0</v>
      </c>
      <c r="I17" s="76">
        <f>'tab. 3c platy_celk'!D16/'tab. 3c platy_celk'!C16/12*1000</f>
        <v>25475.004093854535</v>
      </c>
      <c r="J17" s="77">
        <f>'tab. 3c platy_celk'!J16/'tab. 3c platy_celk'!I16/12*1000</f>
        <v>28378.5929807845</v>
      </c>
      <c r="K17" s="161">
        <f>'tab. 3c platy_celk'!M16/'tab. 3c platy_celk'!L16/12*1000</f>
        <v>15969.347969527922</v>
      </c>
    </row>
    <row r="18" spans="1:11" ht="12.75">
      <c r="A18" s="18" t="s">
        <v>7</v>
      </c>
      <c r="B18" s="19"/>
      <c r="C18" s="79">
        <f>'tab. 3a platy_kraj'!D17/'tab. 3a platy_kraj'!C17/12*1000</f>
        <v>23993.195513212002</v>
      </c>
      <c r="D18" s="80">
        <f>'tab. 3a platy_kraj'!J17/'tab. 3a platy_kraj'!I17/12*1000</f>
        <v>25679.475373450245</v>
      </c>
      <c r="E18" s="81">
        <f>'tab. 3a platy_kraj'!M17/'tab. 3a platy_kraj'!L17/12*1000</f>
        <v>16153.830070279157</v>
      </c>
      <c r="F18" s="79">
        <f>'tab. 3b platy obec'!D17/'tab. 3b platy obec'!C17/12*1000</f>
        <v>24255.263344313393</v>
      </c>
      <c r="G18" s="80">
        <f>'tab. 3b platy obec'!J17/'tab. 3b platy obec'!I17/12*1000</f>
        <v>25902.91551882461</v>
      </c>
      <c r="H18" s="81">
        <f>'tab. 3b platy obec'!M17/'tab. 3b platy obec'!L17/12*1000</f>
        <v>15021.473684210527</v>
      </c>
      <c r="I18" s="79">
        <f>'tab. 3c platy_celk'!D17/'tab. 3c platy_celk'!C17/12*1000</f>
        <v>24009.254156183648</v>
      </c>
      <c r="J18" s="80">
        <f>'tab. 3c platy_celk'!J17/'tab. 3c platy_celk'!I17/12*1000</f>
        <v>25693.572064021795</v>
      </c>
      <c r="K18" s="162">
        <f>'tab. 3c platy_celk'!M17/'tab. 3c platy_celk'!L17/12*1000</f>
        <v>16093.883047189056</v>
      </c>
    </row>
    <row r="19" spans="1:11" ht="13.5" thickBot="1">
      <c r="A19" s="20" t="s">
        <v>8</v>
      </c>
      <c r="B19" s="21"/>
      <c r="C19" s="82">
        <f>'tab. 3a platy_kraj'!D18/'tab. 3a platy_kraj'!C18/12*1000</f>
        <v>16151.144051814068</v>
      </c>
      <c r="D19" s="83">
        <f>'tab. 3a platy_kraj'!J18/'tab. 3a platy_kraj'!I18/12*1000</f>
        <v>20664.23513245133</v>
      </c>
      <c r="E19" s="84">
        <f>'tab. 3a platy_kraj'!M18/'tab. 3a platy_kraj'!L18/12*1000</f>
        <v>13838.841823152743</v>
      </c>
      <c r="F19" s="82">
        <f>'tab. 3b platy obec'!D18/'tab. 3b platy obec'!C18/12*1000</f>
        <v>13821.163095400003</v>
      </c>
      <c r="G19" s="83">
        <v>0</v>
      </c>
      <c r="H19" s="84">
        <f>'tab. 3b platy obec'!M18/'tab. 3b platy obec'!L18/12*1000</f>
        <v>13821.163095400003</v>
      </c>
      <c r="I19" s="82">
        <f>'tab. 3c platy_celk'!D18/'tab. 3c platy_celk'!C18/12*1000</f>
        <v>14624.914771117714</v>
      </c>
      <c r="J19" s="83">
        <f>'tab. 3c platy_celk'!J18/'tab. 3c platy_celk'!I18/12*1000</f>
        <v>20664.237640049352</v>
      </c>
      <c r="K19" s="163">
        <f>'tab. 3c platy_celk'!M18/'tab. 3c platy_celk'!L18/12*1000</f>
        <v>13825.73243712708</v>
      </c>
    </row>
    <row r="20" spans="1:11" ht="12.75">
      <c r="A20" s="9"/>
      <c r="B20" s="14" t="s">
        <v>9</v>
      </c>
      <c r="C20" s="89">
        <f>'tab. 3a platy_kraj'!D19/'tab. 3a platy_kraj'!C19/12*1000</f>
        <v>13560.257657274284</v>
      </c>
      <c r="D20" s="77">
        <v>0</v>
      </c>
      <c r="E20" s="78">
        <f>'tab. 3a platy_kraj'!M19/'tab. 3a platy_kraj'!L19/12*1000</f>
        <v>13560.257657274284</v>
      </c>
      <c r="F20" s="89">
        <f>'tab. 3b platy obec'!D19/'tab. 3b platy obec'!C19/12*1000</f>
        <v>13821.163095400003</v>
      </c>
      <c r="G20" s="77">
        <v>0</v>
      </c>
      <c r="H20" s="78">
        <f>'tab. 3b platy obec'!M19/'tab. 3b platy obec'!L19/12*1000</f>
        <v>13821.163095400003</v>
      </c>
      <c r="I20" s="76">
        <f>'tab. 3c platy_celk'!D19/'tab. 3c platy_celk'!C19/12*1000</f>
        <v>13793.680590021508</v>
      </c>
      <c r="J20" s="77">
        <v>0</v>
      </c>
      <c r="K20" s="161">
        <f>'tab. 3c platy_celk'!M19/'tab. 3c platy_celk'!L19/12*1000</f>
        <v>13793.680590021508</v>
      </c>
    </row>
    <row r="21" spans="1:11" ht="13.5" thickBot="1">
      <c r="A21" s="7"/>
      <c r="B21" s="15" t="s">
        <v>25</v>
      </c>
      <c r="C21" s="82">
        <f>'tab. 3a platy_kraj'!D20/'tab. 3a platy_kraj'!C20/12*1000</f>
        <v>16897.25492556039</v>
      </c>
      <c r="D21" s="83">
        <f>'tab. 3a platy_kraj'!J20/'tab. 3a platy_kraj'!I20/12*1000</f>
        <v>20664.23513245133</v>
      </c>
      <c r="E21" s="84">
        <f>'tab. 3a platy_kraj'!M20/'tab. 3a platy_kraj'!L20/12*1000</f>
        <v>13981.170929486183</v>
      </c>
      <c r="F21" s="82">
        <v>0</v>
      </c>
      <c r="G21" s="83">
        <v>0</v>
      </c>
      <c r="H21" s="84">
        <v>0</v>
      </c>
      <c r="I21" s="82">
        <f>'tab. 3c platy_celk'!D20/'tab. 3c platy_celk'!C20/12*1000</f>
        <v>16897.2616729034</v>
      </c>
      <c r="J21" s="83">
        <f>'tab. 3c platy_celk'!J20/'tab. 3c platy_celk'!I20/12*1000</f>
        <v>20664.237640049352</v>
      </c>
      <c r="K21" s="163">
        <f>'tab. 3c platy_celk'!M20/'tab. 3c platy_celk'!L20/12*1000</f>
        <v>13981.180958888508</v>
      </c>
    </row>
    <row r="22" spans="1:11" ht="13.5" thickBot="1">
      <c r="A22" s="10" t="s">
        <v>51</v>
      </c>
      <c r="B22" s="11"/>
      <c r="C22" s="90">
        <f>'tab. 3a platy_kraj'!D21/'tab. 3a platy_kraj'!C21/12*1000</f>
        <v>18913.883554590742</v>
      </c>
      <c r="D22" s="91">
        <f>'tab. 3a platy_kraj'!J21/'tab. 3a platy_kraj'!I21/12*1000</f>
        <v>18926.927366513315</v>
      </c>
      <c r="E22" s="92">
        <f>'tab. 3a platy_kraj'!M21/'tab. 3a platy_kraj'!L21/12*1000</f>
        <v>11823.863636363638</v>
      </c>
      <c r="F22" s="90">
        <f>'tab. 3b platy obec'!D21/'tab. 3b platy obec'!C21/12*1000</f>
        <v>21775.70934195049</v>
      </c>
      <c r="G22" s="91">
        <f>'tab. 3b platy obec'!J21/'tab. 3b platy obec'!I21/12*1000</f>
        <v>22370.04814727929</v>
      </c>
      <c r="H22" s="92">
        <f>'tab. 3b platy obec'!M21/'tab. 3b platy obec'!L21/12*1000</f>
        <v>16797.005327743565</v>
      </c>
      <c r="I22" s="85">
        <f>'tab. 3c platy_celk'!D21/'tab. 3c platy_celk'!C21/12*1000</f>
        <v>21708.889465028435</v>
      </c>
      <c r="J22" s="86">
        <f>'tab. 3c platy_celk'!J21/'tab. 3c platy_celk'!I21/12*1000</f>
        <v>22280.47794170982</v>
      </c>
      <c r="K22" s="87">
        <f>'tab. 3c platy_celk'!M21/'tab. 3c platy_celk'!L21/12*1000</f>
        <v>16795.006048927717</v>
      </c>
    </row>
    <row r="23" spans="1:11" ht="12.75">
      <c r="A23" s="6"/>
      <c r="B23" s="14" t="s">
        <v>10</v>
      </c>
      <c r="C23" s="89">
        <f>'tab. 3a platy_kraj'!D22/'tab. 3a platy_kraj'!C22/12*1000</f>
        <v>18703.55367831479</v>
      </c>
      <c r="D23" s="77">
        <f>'tab. 3a platy_kraj'!J22/'tab. 3a platy_kraj'!I22/12*1000</f>
        <v>18703.54983150995</v>
      </c>
      <c r="E23" s="78">
        <v>0</v>
      </c>
      <c r="F23" s="89">
        <f>'tab. 3b platy obec'!D22/'tab. 3b platy obec'!C22/12*1000</f>
        <v>19197.993187413635</v>
      </c>
      <c r="G23" s="77">
        <f>'tab. 3b platy obec'!J22/'tab. 3b platy obec'!I22/12*1000</f>
        <v>19241.672051478803</v>
      </c>
      <c r="H23" s="78">
        <f>'tab. 3b platy obec'!M22/'tab. 3b platy obec'!L22/12*1000</f>
        <v>14607.935455349249</v>
      </c>
      <c r="I23" s="76">
        <f>'tab. 3c platy_celk'!D22/'tab. 3c platy_celk'!C22/12*1000</f>
        <v>19172.582495471714</v>
      </c>
      <c r="J23" s="77">
        <f>'tab. 3c platy_celk'!J22/'tab. 3c platy_celk'!I22/12*1000</f>
        <v>19213.78010828732</v>
      </c>
      <c r="K23" s="161">
        <f>'tab. 3c platy_celk'!M22/'tab. 3c platy_celk'!L22/12*1000</f>
        <v>14608.753315649865</v>
      </c>
    </row>
    <row r="24" spans="1:11" ht="12.75">
      <c r="A24" s="6"/>
      <c r="B24" s="22" t="s">
        <v>11</v>
      </c>
      <c r="C24" s="88">
        <v>0</v>
      </c>
      <c r="D24" s="80">
        <v>0</v>
      </c>
      <c r="E24" s="81">
        <v>0</v>
      </c>
      <c r="F24" s="88">
        <f>'tab. 3b platy obec'!D23/'tab. 3b platy obec'!C23/12*1000</f>
        <v>24250.527537982376</v>
      </c>
      <c r="G24" s="80">
        <f>'tab. 3b platy obec'!J23/'tab. 3b platy obec'!I23/12*1000</f>
        <v>25124.512274988338</v>
      </c>
      <c r="H24" s="81">
        <f>'tab. 3b platy obec'!M23/'tab. 3b platy obec'!L23/12*1000</f>
        <v>17928.266415098777</v>
      </c>
      <c r="I24" s="79">
        <f>'tab. 3c platy_celk'!D23/'tab. 3c platy_celk'!C23/12*1000</f>
        <v>24250.524861030503</v>
      </c>
      <c r="J24" s="80">
        <f>'tab. 3c platy_celk'!J23/'tab. 3c platy_celk'!I23/12*1000</f>
        <v>25124.52121288943</v>
      </c>
      <c r="K24" s="162">
        <f>'tab. 3c platy_celk'!M23/'tab. 3c platy_celk'!L23/12*1000</f>
        <v>17928.326662082018</v>
      </c>
    </row>
    <row r="25" spans="1:11" ht="12.75">
      <c r="A25" s="6"/>
      <c r="B25" s="22" t="s">
        <v>12</v>
      </c>
      <c r="C25" s="88">
        <f>'tab. 3a platy_kraj'!D24/'tab. 3a platy_kraj'!C24/12*1000</f>
        <v>20902.698966972213</v>
      </c>
      <c r="D25" s="80">
        <f>'tab. 3a platy_kraj'!J24/'tab. 3a platy_kraj'!I24/12*1000</f>
        <v>21080.47767393562</v>
      </c>
      <c r="E25" s="81">
        <f>'tab. 3a platy_kraj'!M24/'tab. 3a platy_kraj'!L24/12*1000</f>
        <v>11823.863636363638</v>
      </c>
      <c r="F25" s="88">
        <v>0</v>
      </c>
      <c r="G25" s="80">
        <v>0</v>
      </c>
      <c r="H25" s="81">
        <v>0</v>
      </c>
      <c r="I25" s="79">
        <f>'tab. 3c platy_celk'!D24/'tab. 3c platy_celk'!C24/12*1000</f>
        <v>20904.263058344248</v>
      </c>
      <c r="J25" s="80">
        <f>'tab. 3c platy_celk'!J24/'tab. 3c platy_celk'!I24/12*1000</f>
        <v>21079.958463136034</v>
      </c>
      <c r="K25" s="162">
        <f>'tab. 3c platy_celk'!M24/'tab. 3c platy_celk'!L24/12*1000</f>
        <v>11823.863636363638</v>
      </c>
    </row>
    <row r="26" spans="1:11" ht="12.75">
      <c r="A26" s="6"/>
      <c r="B26" s="22" t="s">
        <v>13</v>
      </c>
      <c r="C26" s="88">
        <v>0</v>
      </c>
      <c r="D26" s="80">
        <v>0</v>
      </c>
      <c r="E26" s="81">
        <v>0</v>
      </c>
      <c r="F26" s="88">
        <f>'tab. 3b platy obec'!D25/'tab. 3b platy obec'!C25/12*1000</f>
        <v>20853.189109323626</v>
      </c>
      <c r="G26" s="80">
        <f>'tab. 3b platy obec'!J25/'tab. 3b platy obec'!I25/12*1000</f>
        <v>23602.659726290807</v>
      </c>
      <c r="H26" s="81">
        <f>'tab. 3b platy obec'!M25/'tab. 3b platy obec'!L25/12*1000</f>
        <v>15591.723981802894</v>
      </c>
      <c r="I26" s="79">
        <f>'tab. 3c platy_celk'!D25/'tab. 3c platy_celk'!C25/12*1000</f>
        <v>20853.15889307394</v>
      </c>
      <c r="J26" s="80">
        <f>'tab. 3c platy_celk'!J25/'tab. 3c platy_celk'!I25/12*1000</f>
        <v>23602.62968137365</v>
      </c>
      <c r="K26" s="162">
        <f>'tab. 3c platy_celk'!M25/'tab. 3c platy_celk'!L25/12*1000</f>
        <v>15591.693437686408</v>
      </c>
    </row>
    <row r="27" spans="1:11" ht="12.75">
      <c r="A27" s="6"/>
      <c r="B27" s="22" t="s">
        <v>14</v>
      </c>
      <c r="C27" s="88">
        <v>0</v>
      </c>
      <c r="D27" s="80">
        <v>0</v>
      </c>
      <c r="E27" s="81">
        <v>0</v>
      </c>
      <c r="F27" s="88">
        <v>0</v>
      </c>
      <c r="G27" s="80">
        <v>0</v>
      </c>
      <c r="H27" s="81">
        <v>0</v>
      </c>
      <c r="I27" s="79">
        <v>0</v>
      </c>
      <c r="J27" s="80">
        <v>0</v>
      </c>
      <c r="K27" s="162">
        <v>0</v>
      </c>
    </row>
    <row r="28" spans="1:11" ht="13.5" thickBot="1">
      <c r="A28" s="6"/>
      <c r="B28" s="15" t="s">
        <v>15</v>
      </c>
      <c r="C28" s="93">
        <v>0</v>
      </c>
      <c r="D28" s="83">
        <v>0</v>
      </c>
      <c r="E28" s="84">
        <v>0</v>
      </c>
      <c r="F28" s="93">
        <v>0</v>
      </c>
      <c r="G28" s="83">
        <v>0</v>
      </c>
      <c r="H28" s="84">
        <v>0</v>
      </c>
      <c r="I28" s="82">
        <v>0</v>
      </c>
      <c r="J28" s="83">
        <v>0</v>
      </c>
      <c r="K28" s="163">
        <v>0</v>
      </c>
    </row>
    <row r="29" spans="1:11" ht="13.5" thickBot="1">
      <c r="A29" s="10" t="s">
        <v>20</v>
      </c>
      <c r="B29" s="12"/>
      <c r="C29" s="90">
        <f>'tab. 3a platy_kraj'!D28/'tab. 3a platy_kraj'!C28/12*1000</f>
        <v>19985.51226655724</v>
      </c>
      <c r="D29" s="91">
        <f>'tab. 3a platy_kraj'!J28/'tab. 3a platy_kraj'!I28/12*1000</f>
        <v>21908.963497964764</v>
      </c>
      <c r="E29" s="92">
        <f>'tab. 3a platy_kraj'!M28/'tab. 3a platy_kraj'!L28/12*1000</f>
        <v>16300.104646197307</v>
      </c>
      <c r="F29" s="90">
        <v>0</v>
      </c>
      <c r="G29" s="91">
        <v>0</v>
      </c>
      <c r="H29" s="92">
        <v>0</v>
      </c>
      <c r="I29" s="85">
        <f>'tab. 3c platy_celk'!D28/'tab. 3c platy_celk'!C28/12*1000</f>
        <v>19985.516692012457</v>
      </c>
      <c r="J29" s="86">
        <f>'tab. 3c platy_celk'!J28/'tab. 3c platy_celk'!I28/12*1000</f>
        <v>21908.9359451</v>
      </c>
      <c r="K29" s="87">
        <f>'tab. 3c platy_celk'!M28/'tab. 3c platy_celk'!L28/12*1000</f>
        <v>16300.053026996842</v>
      </c>
    </row>
    <row r="30" spans="1:11" ht="13.5" thickBot="1">
      <c r="A30" s="10"/>
      <c r="B30" s="12" t="s">
        <v>21</v>
      </c>
      <c r="C30" s="94">
        <f>'tab. 3a platy_kraj'!D29/'tab. 3a platy_kraj'!C29/12*1000</f>
        <v>19985.51226655724</v>
      </c>
      <c r="D30" s="95">
        <f>'tab. 3a platy_kraj'!J29/'tab. 3a platy_kraj'!I29/12*1000</f>
        <v>21908.963497964764</v>
      </c>
      <c r="E30" s="96">
        <f>'tab. 3a platy_kraj'!M29/'tab. 3a platy_kraj'!L29/12*1000</f>
        <v>16300.104646197307</v>
      </c>
      <c r="F30" s="94">
        <v>0</v>
      </c>
      <c r="G30" s="95">
        <v>0</v>
      </c>
      <c r="H30" s="96">
        <v>0</v>
      </c>
      <c r="I30" s="85">
        <f>'tab. 3c platy_celk'!D29/'tab. 3c platy_celk'!C29/12*1000</f>
        <v>19985.516692012457</v>
      </c>
      <c r="J30" s="86">
        <f>'tab. 3c platy_celk'!J29/'tab. 3c platy_celk'!I29/12*1000</f>
        <v>21908.9359451</v>
      </c>
      <c r="K30" s="87">
        <f>'tab. 3c platy_celk'!M29/'tab. 3c platy_celk'!L29/12*1000</f>
        <v>16300.053026996842</v>
      </c>
    </row>
    <row r="31" spans="1:11" ht="13.5" thickBot="1">
      <c r="A31" s="8" t="s">
        <v>16</v>
      </c>
      <c r="B31" s="9"/>
      <c r="C31" s="90">
        <f>'tab. 3a platy_kraj'!D30/'tab. 3a platy_kraj'!C30/12*1000</f>
        <v>24370.349209414773</v>
      </c>
      <c r="D31" s="91">
        <f>'tab. 3a platy_kraj'!J30/'tab. 3a platy_kraj'!I30/12*1000</f>
        <v>25734.847458307613</v>
      </c>
      <c r="E31" s="92">
        <f>'tab. 3a platy_kraj'!M30/'tab. 3a platy_kraj'!L30/12*1000</f>
        <v>20986.41189356035</v>
      </c>
      <c r="F31" s="90">
        <v>0</v>
      </c>
      <c r="G31" s="91">
        <v>0</v>
      </c>
      <c r="H31" s="92">
        <v>0</v>
      </c>
      <c r="I31" s="85">
        <f>'tab. 3c platy_celk'!D30/'tab. 3c platy_celk'!C30/12*1000</f>
        <v>24370.357256538737</v>
      </c>
      <c r="J31" s="86">
        <f>'tab. 3c platy_celk'!J30/'tab. 3c platy_celk'!I30/12*1000</f>
        <v>25734.85498627401</v>
      </c>
      <c r="K31" s="87">
        <f>'tab. 3c platy_celk'!M30/'tab. 3c platy_celk'!L30/12*1000</f>
        <v>20986.421228188086</v>
      </c>
    </row>
    <row r="32" spans="1:11" ht="12.75">
      <c r="A32" s="9"/>
      <c r="B32" s="14" t="s">
        <v>17</v>
      </c>
      <c r="C32" s="89">
        <f>'tab. 3a platy_kraj'!D31/'tab. 3a platy_kraj'!C31/12*1000</f>
        <v>22447.633810847412</v>
      </c>
      <c r="D32" s="77">
        <v>0</v>
      </c>
      <c r="E32" s="78">
        <f>'tab. 3a platy_kraj'!M31/'tab. 3a platy_kraj'!L31/12*1000</f>
        <v>22447.633810847412</v>
      </c>
      <c r="F32" s="89">
        <v>0</v>
      </c>
      <c r="G32" s="77">
        <v>0</v>
      </c>
      <c r="H32" s="78">
        <v>0</v>
      </c>
      <c r="I32" s="76">
        <f>'tab. 3c platy_celk'!D31/'tab. 3c platy_celk'!C31/12*1000</f>
        <v>22447.615993158008</v>
      </c>
      <c r="J32" s="77">
        <v>0</v>
      </c>
      <c r="K32" s="161">
        <f>'tab. 3c platy_celk'!M31/'tab. 3c platy_celk'!L31/12*1000</f>
        <v>22447.615993158008</v>
      </c>
    </row>
    <row r="33" spans="1:11" ht="12.75">
      <c r="A33" s="6"/>
      <c r="B33" s="22" t="s">
        <v>22</v>
      </c>
      <c r="C33" s="88">
        <f>'tab. 3a platy_kraj'!D32/'tab. 3a platy_kraj'!C32/12*1000</f>
        <v>25261.460571022137</v>
      </c>
      <c r="D33" s="80">
        <f>'tab. 3a platy_kraj'!J32/'tab. 3a platy_kraj'!I32/12*1000</f>
        <v>26437.526211023098</v>
      </c>
      <c r="E33" s="81">
        <f>'tab. 3a platy_kraj'!M32/'tab. 3a platy_kraj'!L32/12*1000</f>
        <v>20127.726639851484</v>
      </c>
      <c r="F33" s="88">
        <v>0</v>
      </c>
      <c r="G33" s="80">
        <v>0</v>
      </c>
      <c r="H33" s="81">
        <v>0</v>
      </c>
      <c r="I33" s="79">
        <f>'tab. 3c platy_celk'!D32/'tab. 3c platy_celk'!C32/12*1000</f>
        <v>25261.43413926174</v>
      </c>
      <c r="J33" s="80">
        <f>'tab. 3c platy_celk'!J32/'tab. 3c platy_celk'!I32/12*1000</f>
        <v>26437.545407828755</v>
      </c>
      <c r="K33" s="162">
        <f>'tab. 3c platy_celk'!M32/'tab. 3c platy_celk'!L32/12*1000</f>
        <v>20127.501031353135</v>
      </c>
    </row>
    <row r="34" spans="1:11" ht="12.75">
      <c r="A34" s="6"/>
      <c r="B34" s="22" t="s">
        <v>24</v>
      </c>
      <c r="C34" s="88">
        <f>'tab. 3a platy_kraj'!D33/'tab. 3a platy_kraj'!C33/12*1000</f>
        <v>18598.952380952378</v>
      </c>
      <c r="D34" s="80">
        <v>0</v>
      </c>
      <c r="E34" s="81">
        <f>'tab. 3a platy_kraj'!M33/'tab. 3a platy_kraj'!L33/12*1000</f>
        <v>18598.952380952378</v>
      </c>
      <c r="F34" s="88">
        <v>0</v>
      </c>
      <c r="G34" s="80">
        <v>0</v>
      </c>
      <c r="H34" s="81">
        <v>0</v>
      </c>
      <c r="I34" s="79">
        <f>'tab. 3c platy_celk'!D33/'tab. 3c platy_celk'!C33/12*1000</f>
        <v>18600</v>
      </c>
      <c r="J34" s="80">
        <v>0</v>
      </c>
      <c r="K34" s="162">
        <f>'tab. 3c platy_celk'!M33/'tab. 3c platy_celk'!L33/12*1000</f>
        <v>18600</v>
      </c>
    </row>
    <row r="35" spans="1:11" ht="12.75">
      <c r="A35" s="6"/>
      <c r="B35" s="25" t="s">
        <v>23</v>
      </c>
      <c r="C35" s="97">
        <f>'tab. 3a platy_kraj'!D34/'tab. 3a platy_kraj'!C34/12*1000</f>
        <v>22220.030038230478</v>
      </c>
      <c r="D35" s="98">
        <v>0</v>
      </c>
      <c r="E35" s="99">
        <f>'tab. 3a platy_kraj'!M34/'tab. 3a platy_kraj'!L34/12*1000</f>
        <v>26775.333333333332</v>
      </c>
      <c r="F35" s="97">
        <v>0</v>
      </c>
      <c r="G35" s="98">
        <v>0</v>
      </c>
      <c r="H35" s="99">
        <v>0</v>
      </c>
      <c r="I35" s="79">
        <f>'tab. 3c platy_celk'!D34/'tab. 3c platy_celk'!C34/12*1000</f>
        <v>22219.94659870138</v>
      </c>
      <c r="J35" s="80">
        <v>0</v>
      </c>
      <c r="K35" s="162">
        <f>'tab. 3c platy_celk'!M34/'tab. 3c platy_celk'!L34/12*1000</f>
        <v>26775.000000000004</v>
      </c>
    </row>
    <row r="36" spans="1:11" ht="13.5" thickBot="1">
      <c r="A36" s="6"/>
      <c r="B36" s="15" t="s">
        <v>18</v>
      </c>
      <c r="C36" s="93">
        <v>0</v>
      </c>
      <c r="D36" s="83">
        <v>0</v>
      </c>
      <c r="E36" s="84">
        <v>0</v>
      </c>
      <c r="F36" s="93">
        <v>0</v>
      </c>
      <c r="G36" s="83">
        <v>0</v>
      </c>
      <c r="H36" s="84">
        <v>0</v>
      </c>
      <c r="I36" s="82">
        <v>0</v>
      </c>
      <c r="J36" s="83">
        <v>0</v>
      </c>
      <c r="K36" s="163">
        <v>0</v>
      </c>
    </row>
    <row r="37" spans="1:11" ht="13.5" thickBot="1">
      <c r="A37" s="10" t="s">
        <v>19</v>
      </c>
      <c r="B37" s="11"/>
      <c r="C37" s="90">
        <f>'tab. 3a platy_kraj'!D36/'tab. 3a platy_kraj'!C36/12*1000</f>
        <v>16463.77623227666</v>
      </c>
      <c r="D37" s="91">
        <v>0</v>
      </c>
      <c r="E37" s="92">
        <f>'tab. 3a platy_kraj'!M36/'tab. 3a platy_kraj'!L36/12*1000</f>
        <v>16463.77623227666</v>
      </c>
      <c r="F37" s="90">
        <v>0</v>
      </c>
      <c r="G37" s="91">
        <v>0</v>
      </c>
      <c r="H37" s="92">
        <v>0</v>
      </c>
      <c r="I37" s="85">
        <f>'tab. 3c platy_celk'!D36/'tab. 3c platy_celk'!C36/12*1000</f>
        <v>16463.711112847628</v>
      </c>
      <c r="J37" s="86">
        <v>0</v>
      </c>
      <c r="K37" s="87">
        <f>'tab. 3c platy_celk'!M36/'tab. 3c platy_celk'!L36/12*1000</f>
        <v>16463.711112847628</v>
      </c>
    </row>
  </sheetData>
  <sheetProtection password="DF7D" sheet="1"/>
  <mergeCells count="1">
    <mergeCell ref="I8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&amp;R&amp;"Arial,Kurzíva"Výroční zpráva o stavu a rozvoji vzdělávavací soustavy v Královéhradeckém kraji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455</cp:lastModifiedBy>
  <cp:lastPrinted>2010-02-10T09:45:11Z</cp:lastPrinted>
  <dcterms:created xsi:type="dcterms:W3CDTF">2002-02-22T13:03:20Z</dcterms:created>
  <dcterms:modified xsi:type="dcterms:W3CDTF">2010-03-31T07:58:30Z</dcterms:modified>
  <cp:category/>
  <cp:version/>
  <cp:contentType/>
  <cp:contentStatus/>
</cp:coreProperties>
</file>