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0536" windowHeight="10740" activeTab="7"/>
  </bookViews>
  <sheets>
    <sheet name="Tab.č.14 sumář" sheetId="1" r:id="rId1"/>
    <sheet name="VČ" sheetId="2" r:id="rId2"/>
    <sheet name="SPT" sheetId="3" r:id="rId3"/>
    <sheet name="SM" sheetId="4" r:id="rId4"/>
    <sheet name="KP" sheetId="5" r:id="rId5"/>
    <sheet name="ŽP" sheetId="6" r:id="rId6"/>
    <sheet name="RR" sheetId="7" r:id="rId7"/>
    <sheet name="CR" sheetId="8" r:id="rId8"/>
    <sheet name="POV" sheetId="9" r:id="rId9"/>
    <sheet name="individ. dotace" sheetId="10" r:id="rId10"/>
    <sheet name="soc.věci" sheetId="11" r:id="rId11"/>
  </sheets>
  <definedNames>
    <definedName name="_xlnm.Print_Titles" localSheetId="7">'CR'!$5:$5</definedName>
    <definedName name="_xlnm.Print_Titles" localSheetId="4">'KP'!$6:$6</definedName>
    <definedName name="_xlnm.Print_Titles" localSheetId="8">'POV'!$4:$4</definedName>
    <definedName name="_xlnm.Print_Titles" localSheetId="6">'RR'!$7:$7</definedName>
    <definedName name="_xlnm.Print_Titles" localSheetId="3">'SM'!$7:$7</definedName>
    <definedName name="_xlnm.Print_Titles" localSheetId="10">'soc.věci'!$1:$2</definedName>
    <definedName name="_xlnm.Print_Titles" localSheetId="2">'SPT'!$10:$10</definedName>
    <definedName name="_xlnm.Print_Titles" localSheetId="1">'VČ'!$8:$8</definedName>
    <definedName name="_xlnm.Print_Titles" localSheetId="5">'ŽP'!$9:$9</definedName>
    <definedName name="_xlnm.Print_Area" localSheetId="7">'CR'!$A$1:$D$73</definedName>
    <definedName name="_xlnm.Print_Area" localSheetId="4">'KP'!$A$1:$D$178</definedName>
    <definedName name="_xlnm.Print_Area" localSheetId="8">'POV'!$A$1:$D$82</definedName>
    <definedName name="_xlnm.Print_Area" localSheetId="6">'RR'!$A$1:$D$76</definedName>
  </definedNames>
  <calcPr fullCalcOnLoad="1"/>
</workbook>
</file>

<file path=xl/sharedStrings.xml><?xml version="1.0" encoding="utf-8"?>
<sst xmlns="http://schemas.openxmlformats.org/spreadsheetml/2006/main" count="2632" uniqueCount="2041">
  <si>
    <t>Název projektu</t>
  </si>
  <si>
    <t>SKI Skuhrov nad Bělou, o.s.</t>
  </si>
  <si>
    <t>Úprava lyžařských běžeckých tras v areálu SKI Skuhrov</t>
  </si>
  <si>
    <t>OBEC MALÁ ÚPA</t>
  </si>
  <si>
    <t>Svazek obcí Horní Labe</t>
  </si>
  <si>
    <t>MĚSTO TRUTNOV</t>
  </si>
  <si>
    <t>Úprava lyžařských běžeckých tras Trutnov</t>
  </si>
  <si>
    <t>BRANKA, o.p.s.</t>
  </si>
  <si>
    <t>Lyžařské běžecké tratě v Kladském pomezí</t>
  </si>
  <si>
    <t>Krkonoše - svazek měst a obcí</t>
  </si>
  <si>
    <t>Obec Olešnice v Orlických horách</t>
  </si>
  <si>
    <t>TJ JISKRA</t>
  </si>
  <si>
    <t>S.O.M. spol. s r.o.</t>
  </si>
  <si>
    <t>Město Rokytnice v Orlických horách</t>
  </si>
  <si>
    <t>Úprava běžeckých tratí v okolí města Rokytnice v Orlických horách</t>
  </si>
  <si>
    <t>SPORT PROFI, spol. s r.o.</t>
  </si>
  <si>
    <t>Klub vojenské historie Náchod, o.s.</t>
  </si>
  <si>
    <t>Foerstrovy dny, hudební festival o.p.s.</t>
  </si>
  <si>
    <t>MĚSTSKÝ KLUB V NOVÉM MĚSTĚ NAD METUJÍ</t>
  </si>
  <si>
    <t>Hradecká kulturní a vzdělávací společnost s.r.o.</t>
  </si>
  <si>
    <t>FESTIVAL DĚTSKÉHO TANCE</t>
  </si>
  <si>
    <t>STŘEDOEVROPSKÝ JAZZOVÝ MOST</t>
  </si>
  <si>
    <t>ENTRÉE K TANCI</t>
  </si>
  <si>
    <t>Osvětová beseda Vysokov</t>
  </si>
  <si>
    <t>ZO ČSOP ORLICE</t>
  </si>
  <si>
    <t>Muzeum Boženy Němcové v České Skalici</t>
  </si>
  <si>
    <t>Taneční divadlo Honzy Pokusila</t>
  </si>
  <si>
    <t>Daneta, svépomocné sdružení rodičů a přátel zdravotně postižených dětí</t>
  </si>
  <si>
    <t>Loutkové Divadlo "MARTÍNEK" Libáň</t>
  </si>
  <si>
    <t>Taneční skupina T- BASS Hradec Králové</t>
  </si>
  <si>
    <t>STREETMANIA ANEB TANCEM PROTI DROGÁM</t>
  </si>
  <si>
    <t>REGIONÁLNÍ KOLO SOUTĚŽE TANEČNÍCH FORMACÍ</t>
  </si>
  <si>
    <t>Město Kostelec nad Orlicí</t>
  </si>
  <si>
    <t>Impuls Hradec Králové, centrum podpory uměleckých aktivit</t>
  </si>
  <si>
    <t>Oblastní charita Červený Kostelec</t>
  </si>
  <si>
    <t>Město Hořice</t>
  </si>
  <si>
    <t>Muzeum východních Čech v Hradci Králové</t>
  </si>
  <si>
    <t>Občanské sdružení Na podporu aktivit v NB</t>
  </si>
  <si>
    <t>Město Rtyně v Podkrkonoší</t>
  </si>
  <si>
    <t>Klub rodičů a přátel Královéhradeckého dětského sboru</t>
  </si>
  <si>
    <t>Tkalcovské venkovské muzeum, Trutnov</t>
  </si>
  <si>
    <t>Kultura Rychnov nad Kněžnou, s.r.o.</t>
  </si>
  <si>
    <t>Filmový klub Rychnov nad Kněžnou</t>
  </si>
  <si>
    <t>Město Meziměstí</t>
  </si>
  <si>
    <t>Městys Pecka</t>
  </si>
  <si>
    <t>OPEN ART Nová Paka</t>
  </si>
  <si>
    <t>Sion - Nová generace</t>
  </si>
  <si>
    <t>Dny pro Izrael</t>
  </si>
  <si>
    <t>Divadelní soubor KLICPERA Chlumec nad Cidlinou o.s.</t>
  </si>
  <si>
    <t>Jiráskovo gymnázium, Náchod, Řezníčkova 451</t>
  </si>
  <si>
    <t>Opočenská beseda</t>
  </si>
  <si>
    <t>OUTDOOR FILMS s.r.o.</t>
  </si>
  <si>
    <t>Biskupství královéhradecké</t>
  </si>
  <si>
    <t>Agentura pro rozvoj Broumovska</t>
  </si>
  <si>
    <t>Život na zámku, o.s. Kvasiny</t>
  </si>
  <si>
    <t>Sdružení pro Vízmburk, o.s.</t>
  </si>
  <si>
    <t>"Má vlast-můj domov o.s.", Záměl</t>
  </si>
  <si>
    <t>Důl Jan Šverma o.p.s.</t>
  </si>
  <si>
    <t>FILHARMONIE Hradec Králové o.p.s.</t>
  </si>
  <si>
    <t>Město Lázně Bělohrad</t>
  </si>
  <si>
    <t>Třebechovické muzeum betlémů</t>
  </si>
  <si>
    <t>BONI PUERI - základní umělecká škola, Hradec Králové</t>
  </si>
  <si>
    <t>"Jiné jeviště o.s.", Praha</t>
  </si>
  <si>
    <t>MĚSTO ÚPICE</t>
  </si>
  <si>
    <t>Otovice, kostel sv.Barbory</t>
  </si>
  <si>
    <t>Obec Jičíněves</t>
  </si>
  <si>
    <t>Souček Jaroslav</t>
  </si>
  <si>
    <t>Muzikář Václav</t>
  </si>
  <si>
    <t>OBEC ČERNČICE</t>
  </si>
  <si>
    <t>Josef Ladislav Šichan - malíř, fotograf a jeho doba</t>
  </si>
  <si>
    <t>Encyklopedie východočeské fotografie</t>
  </si>
  <si>
    <t>Společnost přátel Jiřího Strejce</t>
  </si>
  <si>
    <t>Oprava varhan v kostele sv. Jakuba v Jičíně</t>
  </si>
  <si>
    <t>Obec Jívka</t>
  </si>
  <si>
    <t>Obec Deštné v Orlických horách</t>
  </si>
  <si>
    <t>Město Chlumec nad Cidlinou</t>
  </si>
  <si>
    <t>Svazek obcí "ÚPA"</t>
  </si>
  <si>
    <t>Profesionalizace svazku obci Úpa</t>
  </si>
  <si>
    <t>Profesionalizace svazku obcí 1866</t>
  </si>
  <si>
    <t>Svazek obcí Metuje</t>
  </si>
  <si>
    <t>Profesionalizace Svazku obcí Metuje</t>
  </si>
  <si>
    <t>Dobrovolný svazek obcí Region "Novoměstsko"</t>
  </si>
  <si>
    <t>MIKROREGION PODCHLUMÍ</t>
  </si>
  <si>
    <t>Profesionalizace svazku Mikroregion Podchlumí</t>
  </si>
  <si>
    <t>Mikroregion Hustířanka</t>
  </si>
  <si>
    <t>Koordinace a řízení Mikroregionu Hustířanka</t>
  </si>
  <si>
    <t>Mikroregion Nechanicko, svazek obcí</t>
  </si>
  <si>
    <t>Dobrovolný svazek obcí Poorlicko</t>
  </si>
  <si>
    <t>Profesionalizace Dobrovolného svazku obcí Poorlicko</t>
  </si>
  <si>
    <t>Dobrovolný svazek obcí "Region Orlické hory"</t>
  </si>
  <si>
    <t>DSO Broumovsko</t>
  </si>
  <si>
    <t>Dobrovolný svazek obcí mikroregion Bělá</t>
  </si>
  <si>
    <t>Mikroregion Český ráj</t>
  </si>
  <si>
    <t>Náklady na poradce</t>
  </si>
  <si>
    <t>Mikroregion Třebechovicko Svazek obcí</t>
  </si>
  <si>
    <t>Dobrovolný svazek obcí Lesy Policka</t>
  </si>
  <si>
    <t>Profesionalizace DSO Lesy Policka</t>
  </si>
  <si>
    <t>Novopacko</t>
  </si>
  <si>
    <t>Profesionalizace DSO Novopacko</t>
  </si>
  <si>
    <t>Svazek obcí Východní Krkonoše</t>
  </si>
  <si>
    <t>Společenství obcí Podkrkonoší</t>
  </si>
  <si>
    <t>Svazek obcí Jestřebí hory</t>
  </si>
  <si>
    <t>Mikroregion obcí Památkové zóny 1866</t>
  </si>
  <si>
    <t>Mikroregion Novobydžovsko</t>
  </si>
  <si>
    <t>Poradenství Novobydžovsko 2014</t>
  </si>
  <si>
    <t>Svazek obcí Brada</t>
  </si>
  <si>
    <t>Profesionalizace Svazku obcí Brada</t>
  </si>
  <si>
    <t>Lázeňský mikroregion</t>
  </si>
  <si>
    <t>Profesionalizace Lázeňského mikroregionu</t>
  </si>
  <si>
    <t>Mariánská zahrada</t>
  </si>
  <si>
    <t>Mikroregion urbanická brázda, svazek obcí</t>
  </si>
  <si>
    <t>Cidlina, svazek obcí</t>
  </si>
  <si>
    <t>Profesionalizace Cidliny, svazku obcí</t>
  </si>
  <si>
    <t>Dobrovolný svazek obcí Policka</t>
  </si>
  <si>
    <t>Obec Veliš</t>
  </si>
  <si>
    <t>OBEC ORLICKÉ ZÁHOŘÍ</t>
  </si>
  <si>
    <t>OBEC HORNÍ OLEŠNICE</t>
  </si>
  <si>
    <t>Euroregion Pomezí Čech, Moravy a Kladska - Euroregion Glacensis</t>
  </si>
  <si>
    <t>Propagace cyklobusů v Českém ráji</t>
  </si>
  <si>
    <t>Základní umělecká škola, Dobruška, Kostelní 428</t>
  </si>
  <si>
    <t>Gymnázium, Nový Bydžov, Komenského 77</t>
  </si>
  <si>
    <t>Střední škola technická a řemeslná, Nový Bydžov, Dr. M. Tyrše 112</t>
  </si>
  <si>
    <t>Podpora nadaných žáků prostřednictvím soutěží odborných dovedností</t>
  </si>
  <si>
    <t>Soutěž základních škol "Já už to znám, umím..."</t>
  </si>
  <si>
    <t>Základní škola, Nový Bydžov, F. Palackého 1240</t>
  </si>
  <si>
    <t>Základní škola Dolní Lánov, okres Trutnov</t>
  </si>
  <si>
    <t>Střední škola a Základní škola, Nové Město nad Metují</t>
  </si>
  <si>
    <t>Základní škola Sion J. A. Komenského, Hradec Králové</t>
  </si>
  <si>
    <t>Základní škola a mateřská škola Špindlerův Mlýn</t>
  </si>
  <si>
    <t>Speciální základní škola, Chlumec nad Cidlinou, Smetanova 123</t>
  </si>
  <si>
    <t>Program primární prevence projevů rizikového chování na speciální základní škole</t>
  </si>
  <si>
    <t>Mateřská škola Hostinné</t>
  </si>
  <si>
    <t>Základní škola Gutha - Jarkovského Kostelec nad Orlicí</t>
  </si>
  <si>
    <t>Bezpečná škola</t>
  </si>
  <si>
    <t>SEMIRAMIS o.s.</t>
  </si>
  <si>
    <t>Centrum primární prevence Královéhradecký kraj</t>
  </si>
  <si>
    <t>Základní škola T. G. Masaryka Náchod, Bartoňova 1005</t>
  </si>
  <si>
    <t>Diakonie ČCE - středisko Milíčův dům</t>
  </si>
  <si>
    <t>Dětský domov, základní škola a školní jídelna, Dolní Lánov 240</t>
  </si>
  <si>
    <t>Prostor plus o.p.s.</t>
  </si>
  <si>
    <t>Primární prevence v Královéhradeckém kraji</t>
  </si>
  <si>
    <t>Odborné učiliště, Hradec Králové, 17. listopadu 1212</t>
  </si>
  <si>
    <t>ACADEMIA MERCURII soukromá střední škola, s.r.o.</t>
  </si>
  <si>
    <t>PROSTOR PRO, o.p.s.</t>
  </si>
  <si>
    <t>Mateřská škola, Speciální základní škola a Praktická škola, Hradec Králové</t>
  </si>
  <si>
    <t>Základní škola Náchod - Plhov, Příkopy 1186</t>
  </si>
  <si>
    <t>3 D – Dny důležitých darování</t>
  </si>
  <si>
    <t>Etická výchova na ZŠ Hradební, Broumov</t>
  </si>
  <si>
    <t>Domeček HK</t>
  </si>
  <si>
    <t>Modelářské centrum o.s.</t>
  </si>
  <si>
    <t>Modelářský kroužek</t>
  </si>
  <si>
    <t>Klub Maják Hořice o. s.</t>
  </si>
  <si>
    <t>Tkalcovské venkovské muzeum</t>
  </si>
  <si>
    <t>Sdružení Jedlová</t>
  </si>
  <si>
    <t>Občanské sdružení Na Venkově</t>
  </si>
  <si>
    <t>S dětmi blíž k přírodě</t>
  </si>
  <si>
    <t>Nová generace</t>
  </si>
  <si>
    <t>Občanské sdružení pro hiporehabilitaci Bydžovská Lhotka</t>
  </si>
  <si>
    <t>Muzeum přírody Český ráj o. s.</t>
  </si>
  <si>
    <t>Liga Lesní moudrosti kmen Tate Osmaka</t>
  </si>
  <si>
    <t>Džas dureder dživipnaha</t>
  </si>
  <si>
    <t>"TŠ BONIFÁC" o.s.</t>
  </si>
  <si>
    <t>Greenhorns - Svobodný oddíl</t>
  </si>
  <si>
    <t>Podpora dětského tábornického oddílu.</t>
  </si>
  <si>
    <t>MC Ratolest</t>
  </si>
  <si>
    <t>"DSJ camp, o. s."</t>
  </si>
  <si>
    <t>Sdružení občanů při ZŠ Chodovice-Holovousy</t>
  </si>
  <si>
    <t>Asociace turistických oddílů mládeže ČR, TOM 1722 Pěšinky a Ostříži</t>
  </si>
  <si>
    <t>TERCIA VOLTA</t>
  </si>
  <si>
    <t>NO LIMITS, o.s.</t>
  </si>
  <si>
    <t>Sdružení Mladého týnišťského big bandu ZUŠ v Týništi nad Orlicí</t>
  </si>
  <si>
    <t>Mladý týnišťský big band</t>
  </si>
  <si>
    <t>Křesťanské mateřské centrum Sedmikráska, občanské sdružení</t>
  </si>
  <si>
    <t>Pro děti a s dětmi</t>
  </si>
  <si>
    <t>Centrum pro rodinu Beránek</t>
  </si>
  <si>
    <t>Asociace Tom ČR, TOM 19208 KADET</t>
  </si>
  <si>
    <t>Centrum pro všechny generace o.s.</t>
  </si>
  <si>
    <t>Volnočasový klub Vješák</t>
  </si>
  <si>
    <t>Kvítek - sdružení rodičů a přátel dětského folkorního souboru</t>
  </si>
  <si>
    <t>Taneční škola TIMEDANCE Hořice o.s.</t>
  </si>
  <si>
    <t>Taneční škola TIMEDANCE Hradec Králové o.s.</t>
  </si>
  <si>
    <t>Mateřské centrum Kapička</t>
  </si>
  <si>
    <t>YMCA Hradec Králové</t>
  </si>
  <si>
    <t>Celoroční provoz YMCA Hradec Králové včetně Informačního centra pro mládež</t>
  </si>
  <si>
    <t>Mensa International - Mensa České republiky</t>
  </si>
  <si>
    <t>Město Miletín</t>
  </si>
  <si>
    <t>Dům dětí a mládeže JEDNIČKA, Dvůr Králové nad Labem, Spojených národů 1620</t>
  </si>
  <si>
    <t>Radka Zajíčková</t>
  </si>
  <si>
    <t>Klub deskových her Poutník</t>
  </si>
  <si>
    <t>Dům dětí a mládeže, Chlumec nad Cidlinou</t>
  </si>
  <si>
    <t>Nadační fond Jičín - město pohádky</t>
  </si>
  <si>
    <t>Junák - svaz skautů a skautek ČR, Královéhradecký kraj</t>
  </si>
  <si>
    <t>ELDORÁDO</t>
  </si>
  <si>
    <t>SDRUŽENÍ HASIČŮ ČECH, MORAVY A SLEZSKA OKRES NÁCHOD</t>
  </si>
  <si>
    <t>Celoroční činnost mladých hasičů na okrese Náchod</t>
  </si>
  <si>
    <t>SDRUŽENÍ HASIČŮ ČMS OKRES RYCHNOV NAD KNĚŽNOU</t>
  </si>
  <si>
    <t>Sdružení hasičů Čech, Moravy a Slezka, Sdružení hasičů okresu Jičín</t>
  </si>
  <si>
    <t>Sdružení hasičů Čech, Moravy a Slezska, okresní sdružení hasičů Trutnov</t>
  </si>
  <si>
    <t>Partnerská spolupráce ZŠ a MŠ Špindlerův Mlýn a Neumühler Schule ve Schwerinu</t>
  </si>
  <si>
    <t>Překroč Hranice</t>
  </si>
  <si>
    <t>Funny</t>
  </si>
  <si>
    <t>Klub NATURA</t>
  </si>
  <si>
    <t>Gymnázium J. K. Tyla, Hradec Králové, Tylovo nábř. 682</t>
  </si>
  <si>
    <t>Evropa včera a dnes</t>
  </si>
  <si>
    <t>,,Rychnovský dětský sbor Základní umělecké školy v Rychnově nad Kněžnou´´</t>
  </si>
  <si>
    <t>ELDORÁDO STŘEDISKO NÁCHOD</t>
  </si>
  <si>
    <t>Sbor dobrovolných hasičů Radvanice v Čechách</t>
  </si>
  <si>
    <t>Město Hostinné</t>
  </si>
  <si>
    <t>Česká společnost ornitologická</t>
  </si>
  <si>
    <t>ZO ČSOP JARO Jaroměř</t>
  </si>
  <si>
    <t>Záchrana ohrožených živočichů prostřednictvím Záchranné stanice Jaroměř</t>
  </si>
  <si>
    <t>Město Jičín</t>
  </si>
  <si>
    <t>Kavka Josef</t>
  </si>
  <si>
    <t>Obnova zastaralého zařízení včelařského chovu</t>
  </si>
  <si>
    <t>Borský klub lyžařů Machov</t>
  </si>
  <si>
    <t>Havlovický svaz malé kopané o.s.</t>
  </si>
  <si>
    <t>Pravidelná sportovní činnost neregistrovaných hráčů</t>
  </si>
  <si>
    <t>Pohybem ke zdraví</t>
  </si>
  <si>
    <t>TJ Slavia Hradec Králové</t>
  </si>
  <si>
    <t>Fotbalový klub Jaroměř</t>
  </si>
  <si>
    <t>TJ SPORTCENTRUM Jičín</t>
  </si>
  <si>
    <t>Podpora a rozvoj pohybových dovedností dětí, žáků a studentů</t>
  </si>
  <si>
    <t>TJ Slovan Broumov</t>
  </si>
  <si>
    <t>Pohybová gramotnost</t>
  </si>
  <si>
    <t>Jezdecký oddíl T.J. Krakonoš Trutnov</t>
  </si>
  <si>
    <t>GOLF CLUB HRADEC KRÁLOVÉ</t>
  </si>
  <si>
    <t>Sportovní centrum Dobrošov</t>
  </si>
  <si>
    <t>Tělocvičná jednota SOKOL Pražské Předměstí</t>
  </si>
  <si>
    <t>Víkend v pohybu - energie týdne - aktivní rok</t>
  </si>
  <si>
    <t>TĚLOVÝCHOVNÁ JEDNOTA LOKOMOTIVA TRUTNOV o.s.</t>
  </si>
  <si>
    <t>Jezdecký klub Isabel</t>
  </si>
  <si>
    <t>Sportovní klub HC Opočno, o.s.</t>
  </si>
  <si>
    <t>Centrum handicapovaných lyžařů, o.s.</t>
  </si>
  <si>
    <t>Kurzy monoski</t>
  </si>
  <si>
    <t>T.J. Sokol Čestice nad Orlicí</t>
  </si>
  <si>
    <t>TJ Sokol Smiřice</t>
  </si>
  <si>
    <t>Volejbalové centrum nad Metují</t>
  </si>
  <si>
    <t>Oddílové aktivity pro veřejnost</t>
  </si>
  <si>
    <t>TJ Sokol Roudnice</t>
  </si>
  <si>
    <t>Tělovýchovná jednota Spartak Nové Město nad Metují</t>
  </si>
  <si>
    <t>Helena Plecháčková</t>
  </si>
  <si>
    <t>TJ Baník Rtyně v Podkrkonoší</t>
  </si>
  <si>
    <t>LABE TRI CLUB Hradec Králové - Poděbrady</t>
  </si>
  <si>
    <t>SPORTOVNĚ STŘELECKÝ KLUB TŘEBEŠ</t>
  </si>
  <si>
    <t>HBC Jičín o.s.</t>
  </si>
  <si>
    <t>Asociace školních sportovních klubů České republiky</t>
  </si>
  <si>
    <t>SK Integra Hradec Králové, o.s.</t>
  </si>
  <si>
    <t>Královéhradecký krajský fotbalový svaz</t>
  </si>
  <si>
    <t>Poháry Královéhradeckého KFS - mládežnické kategorie</t>
  </si>
  <si>
    <t>Volejbalový klub AUTO Škoda Kvasiny</t>
  </si>
  <si>
    <t>TJ Montas Hradec Králové, o.s.</t>
  </si>
  <si>
    <t>Český svaz mentálně postižených sportovců, o.s.</t>
  </si>
  <si>
    <t>18. ročník MČR v klasickém lyžování sportovců s mentálním postižením</t>
  </si>
  <si>
    <t>Královéhradecká krajská organizace ČUS</t>
  </si>
  <si>
    <t>Stepík Nové Město nad Metují</t>
  </si>
  <si>
    <t>SVS Hradec Králové</t>
  </si>
  <si>
    <t>SVS - Uspořádání Kontrolního turnaje České republiky mladších žáků ve stolním tenisu</t>
  </si>
  <si>
    <t>TENIS - CENTRUM DTJ HK</t>
  </si>
  <si>
    <t>Český svaz kin-ballu</t>
  </si>
  <si>
    <t>Sportovní klub policie JUDO Jičín</t>
  </si>
  <si>
    <t>Samurajská katana</t>
  </si>
  <si>
    <t>Tělocvičná jednota Sokol Nové Město nad Metují</t>
  </si>
  <si>
    <t>Velká cena Nové Město nad Metují v olympijsko-athénském šplhu</t>
  </si>
  <si>
    <t>TJ Červený Kostelec</t>
  </si>
  <si>
    <t>1.HK Dvůr Králové</t>
  </si>
  <si>
    <t>Halové turnaje mládeže v házené</t>
  </si>
  <si>
    <t>Volejbalový klub mládeže RÉMA Rychnov nad Kněžnou</t>
  </si>
  <si>
    <t>Královéhradecký krajský svaz stolního tenisu</t>
  </si>
  <si>
    <t>KHKSST- Krajské přebory mládeže a seriál bodovacích turnajů mládeže</t>
  </si>
  <si>
    <t>OLFIN CAR - VELLA Trutnov</t>
  </si>
  <si>
    <t>Královéhradecký krajský atletický svaz</t>
  </si>
  <si>
    <t>Krajské přebory družstev a jednotlivců staršího žactva, mladšího žactva a přípravky</t>
  </si>
  <si>
    <t>JUDO CLUB Broumov</t>
  </si>
  <si>
    <t>Tělovýchovná jednota Tatran Hostinné</t>
  </si>
  <si>
    <t>HC VCES Hradec Králové o.s.</t>
  </si>
  <si>
    <t>Mezinárodní turnaj dorostu "O pohár hejtmana Královéhradeckého kraje"</t>
  </si>
  <si>
    <t>TENNIS CLUB Dvůr Králové nad Labem</t>
  </si>
  <si>
    <t>Tenisové turnaje mládeže</t>
  </si>
  <si>
    <t>BSK TJ Jičín</t>
  </si>
  <si>
    <t>TJ Sokol Stěžery</t>
  </si>
  <si>
    <t>Český volejbalový svaz</t>
  </si>
  <si>
    <t>Festival minivolejbalu v Královéhradeckém kraji</t>
  </si>
  <si>
    <t>Královéhradecký krajský šachový svaz /KHŠS/</t>
  </si>
  <si>
    <t>Krajské přebory mládeže v šachu</t>
  </si>
  <si>
    <t>Sportovní klub Dobré</t>
  </si>
  <si>
    <t>Plavecký klub Hradec Králové</t>
  </si>
  <si>
    <t>POWERLIFTING VRCHLABÍ</t>
  </si>
  <si>
    <t>"Sport-team Hradec Králové"</t>
  </si>
  <si>
    <t>SK BP LUMEN - oddíl cyklistiky</t>
  </si>
  <si>
    <t>IBK Hradec Králové</t>
  </si>
  <si>
    <t>SK Karate Spartak Hradec Králové</t>
  </si>
  <si>
    <t>Pořádání Mistrovství České republiky karate SKIF</t>
  </si>
  <si>
    <t>Tělocvičná jednota Sokol Hradec Králové</t>
  </si>
  <si>
    <t>Oddíl orientačního běhu Vamberk</t>
  </si>
  <si>
    <t>SK Klackaři Kostelec nad Orlicí</t>
  </si>
  <si>
    <t>ČECHIE</t>
  </si>
  <si>
    <t>HSK cycling team</t>
  </si>
  <si>
    <t>Sbor dobrovolných hasičů Chábory</t>
  </si>
  <si>
    <t>Top race agency o.s.</t>
  </si>
  <si>
    <t>Region Panda</t>
  </si>
  <si>
    <t>Sportovní klub Babylon o.s.</t>
  </si>
  <si>
    <t>TRI CLUB Dobruška, o.s.</t>
  </si>
  <si>
    <t>Sportovní klub Janské Lázně</t>
  </si>
  <si>
    <t>Z&amp;S APACHE Team, o.s.</t>
  </si>
  <si>
    <t>TJ Sokol Lužany</t>
  </si>
  <si>
    <t>Volejbalový turnaj neregistrovaných hráčů</t>
  </si>
  <si>
    <t>Středoškolský pohár</t>
  </si>
  <si>
    <t>FbC Malé Svatoňovice</t>
  </si>
  <si>
    <t>Svatoňovické florbalové dny</t>
  </si>
  <si>
    <t>Velká cena Královéhradeckého kraje v šachu</t>
  </si>
  <si>
    <t>Česká federace klubů vozítek s pedály</t>
  </si>
  <si>
    <t>Běh do zámeckých schodů</t>
  </si>
  <si>
    <t>Tělovýchovná jednota středisko vrcholového sportu Krkonoše</t>
  </si>
  <si>
    <t>Východočeský oblastní tenisový svaz</t>
  </si>
  <si>
    <t>Tréninkové středisko mládeže ČTS</t>
  </si>
  <si>
    <t>Podpora činnosti Sportovního střediska mládeže - soustředění mládeže</t>
  </si>
  <si>
    <t>MFK Trutnov</t>
  </si>
  <si>
    <t>Činnost SpSM MFK Trutnov</t>
  </si>
  <si>
    <t>Podpora činnosti SCM</t>
  </si>
  <si>
    <t>Centrum handicapovaných lyžařů</t>
  </si>
  <si>
    <t>Seriál výcvikových táborů Sportovního střediska při Olfin car - Vella Trutnov</t>
  </si>
  <si>
    <t>SPORT KLUB Náchod o.s.</t>
  </si>
  <si>
    <t>Královští lvi Hradec Králové a.s.</t>
  </si>
  <si>
    <t>Krajská centra mládeže volejbalového svazu</t>
  </si>
  <si>
    <t>Šachové centrum talentované mládeže KH kraje</t>
  </si>
  <si>
    <t>TJ SOKOL Deštné v Orlických horách</t>
  </si>
  <si>
    <t>SK Špindl z.s.</t>
  </si>
  <si>
    <t>Královéhradecké krajské sdružení ČSS</t>
  </si>
  <si>
    <t>Tělocvičná jednota Sokol Nechanice</t>
  </si>
  <si>
    <t>Královehradecký jezdecký svaz - ČJF</t>
  </si>
  <si>
    <t>AEROKLUB HRONOV</t>
  </si>
  <si>
    <t>Příprava na republikové srovnávací turnaje Českého volejbalového svazu</t>
  </si>
  <si>
    <t>Příprava na republikové nejvyšší soutěže mládeže volejbalu</t>
  </si>
  <si>
    <t>Šachový klub ORTEX Hradec Králové</t>
  </si>
  <si>
    <t>"Benchrest club Brada"</t>
  </si>
  <si>
    <t>Podpora klíčových hráčů v celorepublikových turnajích</t>
  </si>
  <si>
    <t>Příprava a účast mládežnických družstev SK Klackaři Kostelec n. O. v nejvyšších rep. soutěžích</t>
  </si>
  <si>
    <t>Kulatá šachovnice o.s.</t>
  </si>
  <si>
    <t>Činnost o.s. Kulatá šachovnice - sportovního oddílu</t>
  </si>
  <si>
    <t>VK Slavia Hradec Králové</t>
  </si>
  <si>
    <t>Dětský oddíl VODÁČEK</t>
  </si>
  <si>
    <t>Havlovický svaz malé kopané o.s. a pravidelné sportování (tréninky)</t>
  </si>
  <si>
    <t>FC Nový Hradec Králové</t>
  </si>
  <si>
    <t>Celoroční činnost dětí a mládeže sportovního oddílu SOOB Spartak Rychnov nad Kněžnou</t>
  </si>
  <si>
    <t>SKBU Trutnov</t>
  </si>
  <si>
    <t>DOJO</t>
  </si>
  <si>
    <t>Městský fotbalový klub Nové Město nad Metují</t>
  </si>
  <si>
    <t>Fotbalová mládež</t>
  </si>
  <si>
    <t>1. krkonošský petánkový klub</t>
  </si>
  <si>
    <t>TJ Sokol Černožice</t>
  </si>
  <si>
    <t>Celoroční volejbalová činnost družstev mládeže</t>
  </si>
  <si>
    <t>Tělocvičná jednota Sokol Dobruška</t>
  </si>
  <si>
    <t>MFK Trutnov - celoroční sportovní činnost mládeže na úrovni krajských soutěží</t>
  </si>
  <si>
    <t>Tělovýchovná jednota Sokol Železnice</t>
  </si>
  <si>
    <t>TĚLOVÝCHOVNÁ JEDNOTA NÁCHOD</t>
  </si>
  <si>
    <t>Házená TJ Náchod - podpora mládeže</t>
  </si>
  <si>
    <t>Stolní tenis pro osoby se zdravotním postižením</t>
  </si>
  <si>
    <t>SKP JUDO Nový Bydžov</t>
  </si>
  <si>
    <t>Pravidelná tréninková činnost mládeže oddílu BSK TJ Jičín</t>
  </si>
  <si>
    <t>Celoroční tréninková činnost mládeže GC Na Vrších</t>
  </si>
  <si>
    <t>Celoroční činnost TJ Sokol Stěžery</t>
  </si>
  <si>
    <t>Josefovští baskeťáci mají smysl pro legraci</t>
  </si>
  <si>
    <t>FC OLYMPIA HRADEC KRÁLOVÉ o.s.</t>
  </si>
  <si>
    <t>TJ Sokol Třebeš</t>
  </si>
  <si>
    <t>Podpora mládežnických týmů oddílu kopané Tělovýchovné jednoty Sokol Třebeš</t>
  </si>
  <si>
    <t>Celoroční činnost mládeže IBK HK</t>
  </si>
  <si>
    <t>TĚLOCVIČNÁ JEDNOTA SOKOL NÁCHOD</t>
  </si>
  <si>
    <t>Šampionát Evropy závodů vozítek s pedály</t>
  </si>
  <si>
    <t>Podpora sportovní činnosti členů SK Špindl z.s.</t>
  </si>
  <si>
    <t>Základní výcvik mladých šachistů Pandy</t>
  </si>
  <si>
    <t>Hokejový klub Jičín</t>
  </si>
  <si>
    <t>Celoroční pravidelná činnost mládežnických družstev SK Klackaři</t>
  </si>
  <si>
    <t>Šachklub AD Jičín, o.p.s.</t>
  </si>
  <si>
    <t>Česká florbalová unie o.s.</t>
  </si>
  <si>
    <t>Kemp talentovaných rozhodčích</t>
  </si>
  <si>
    <t>Škola mladých rozhodčích a trenérské kursy</t>
  </si>
  <si>
    <t>FC Hradec Králové, a.s.</t>
  </si>
  <si>
    <t>Klub vodního slalomu</t>
  </si>
  <si>
    <t>HBC Hradec Králové 1988</t>
  </si>
  <si>
    <t>Náklady na provoz hokejbalového klubu HBC Hradec Králové 1988</t>
  </si>
  <si>
    <t>Extralia a 1.liga mužů - podpora účasti ve dvou nejvyšších soutěžích stolního tenisu</t>
  </si>
  <si>
    <t>SVS - Extraliga a 1.liga žen ve stolním tenisu - podpora první a druhé nejvyšší soutěže družstev žen v ČR</t>
  </si>
  <si>
    <t>Podpora vrcholového sportu</t>
  </si>
  <si>
    <t>SPORTOVNÍ KLUB NOVÉ MĚSTO NAD METUJÍ</t>
  </si>
  <si>
    <t>BK-servis s.r.o.</t>
  </si>
  <si>
    <t>IVT Náchod - cyklistický klub, o.s.</t>
  </si>
  <si>
    <t>SK RN Hradec Králové</t>
  </si>
  <si>
    <t>Podpora vrcholového a výkonnostního sportu</t>
  </si>
  <si>
    <t>HK - cyklo s.r.o.</t>
  </si>
  <si>
    <t>SKI Klub Špindl</t>
  </si>
  <si>
    <t>Krajské centrum talentované mládeže</t>
  </si>
  <si>
    <t>Mountfield HK, a.s.</t>
  </si>
  <si>
    <t>Družstvo žen v nejvyšší soutěži ČR ve stolním tenise</t>
  </si>
  <si>
    <t>Haman-team</t>
  </si>
  <si>
    <t>FBK Jičín</t>
  </si>
  <si>
    <t>Královehradecký spolek kiteboardingu</t>
  </si>
  <si>
    <t>Sportovní střelecký klub DUKLA Hradec Králové</t>
  </si>
  <si>
    <t>Pronájem střelnic pro přípravu střelců SSK DUKLA Hradec Králové</t>
  </si>
  <si>
    <t>Podpora výkonostního a vrcholového sportovce-tenisty</t>
  </si>
  <si>
    <t>Základní škola a Mateřská škola, Chvalkovice</t>
  </si>
  <si>
    <t>Základní škola a Mateřská škola, Smidary</t>
  </si>
  <si>
    <t>Základní škola Vamberk</t>
  </si>
  <si>
    <t>Základní škola, Opočno</t>
  </si>
  <si>
    <t>(v tis. Kč)</t>
  </si>
  <si>
    <t xml:space="preserve">Odvětví </t>
  </si>
  <si>
    <t>Upravený 
rozpočet</t>
  </si>
  <si>
    <t>Přiděleno
 - rozděleno</t>
  </si>
  <si>
    <t>Skutečně 
poskytnuto</t>
  </si>
  <si>
    <t>kap. 48 - Dotační fond KHK celkem</t>
  </si>
  <si>
    <t>životní prostředí a zemědělství</t>
  </si>
  <si>
    <t>volnočasové aktivity</t>
  </si>
  <si>
    <t>cestovní ruch</t>
  </si>
  <si>
    <t>školství</t>
  </si>
  <si>
    <t>kultura</t>
  </si>
  <si>
    <t>regionální rozvoj</t>
  </si>
  <si>
    <t>ÚHRN</t>
  </si>
  <si>
    <t>Přehled o čerpání vlastních prostředků kraje na krajské dotační programy 
v r. 2015</t>
  </si>
  <si>
    <t>Program obnovy venkova</t>
  </si>
  <si>
    <t>Úprava LBT v centrální části Orlických hor 2015/2016</t>
  </si>
  <si>
    <t>Zimní úprava běžeckých tratí v obci Malá Úpa - 2015/2016</t>
  </si>
  <si>
    <t>Úprava LBT kolem vrcholu Zvičiny 2015/2016</t>
  </si>
  <si>
    <t>Údržba běžeckých tras 2015/2016</t>
  </si>
  <si>
    <t>Lyžařské běžecké tratě Pod Černou horou 2015/2016</t>
  </si>
  <si>
    <t>Úprava lyžařských běžeckých tras v královéhradecké části Krkonoš 2015/2016</t>
  </si>
  <si>
    <t>Úprava lyžařských běžeckých stop v západní části Orlických hor 2015-2016</t>
  </si>
  <si>
    <t>15CRG01 Úprava lyžařských běžeckých tras</t>
  </si>
  <si>
    <t>Město Dobruška</t>
  </si>
  <si>
    <t>TIC Dobruška, nám. F.L.Věka</t>
  </si>
  <si>
    <t>Město Kopidlno</t>
  </si>
  <si>
    <t>TIC Kopidlno, Kulturní a vzdělávací centrum Kopidlno</t>
  </si>
  <si>
    <t>Obec Skuhrov nad Bělou</t>
  </si>
  <si>
    <t>Kulturní a informační středisko Hronov</t>
  </si>
  <si>
    <t>IC Olešnice v Orlických horách č. p. 8</t>
  </si>
  <si>
    <t>Město Police nad Metují</t>
  </si>
  <si>
    <t>TIC Police n.M., Masarykovo náměstí 75</t>
  </si>
  <si>
    <t>TIC Orlické Záhoří, Orlické Záhoří 34</t>
  </si>
  <si>
    <t>Obec Malé Svatoňovice</t>
  </si>
  <si>
    <t>TIC Muzeum bratří Čapků Malé Svatoňovice, Náměstí Karla Čapka 147</t>
  </si>
  <si>
    <t>SALAGRO TOUR, spol. s r.o.</t>
  </si>
  <si>
    <t>TIC Pod Zvičinou, hotel Pod Zvičinou, Dolní Brusnice 96</t>
  </si>
  <si>
    <t>MIC Hořice, náměstí Jiřího z Poděbrad 3</t>
  </si>
  <si>
    <t>Infocentrum Mateřídouška Miletín, náměstí K. J. Erbena 99</t>
  </si>
  <si>
    <t>Informační centrum Hostinné, Náměstí 70</t>
  </si>
  <si>
    <t>Městys Černý Důl</t>
  </si>
  <si>
    <t>TIC Městyse Černý Důl, Černý Důl 48</t>
  </si>
  <si>
    <t>Kulturní zařízení města Jičína</t>
  </si>
  <si>
    <t>MIC Jičín, Valdštejnovo náměstí 1</t>
  </si>
  <si>
    <t>Lubomír Hoška</t>
  </si>
  <si>
    <t>MIC CK Hoška - Tour, Náměstí K. V. Raise 160, Lázně Bělohrad</t>
  </si>
  <si>
    <t>Město Dvůr Králové nad Labem</t>
  </si>
  <si>
    <t>Sdružení pro turistické informační centrum Trutnov</t>
  </si>
  <si>
    <t>TIC Trutnov, Krakonošovo náměstí 72</t>
  </si>
  <si>
    <t>TIC Gočárova 1225, Hradec Králové</t>
  </si>
  <si>
    <t>IC na Chlumu, u Muzea války 1866</t>
  </si>
  <si>
    <t>TIC  v hale hlavního nádraží ČD, Riegrovo nám. 914, Hradec Králové</t>
  </si>
  <si>
    <t>TIC Velké nám. 165, Hradec Králové</t>
  </si>
  <si>
    <t>Město Špindlerův Mlýn</t>
  </si>
  <si>
    <t>TIC Špindlerův Mlýn, Svatopetrská 173</t>
  </si>
  <si>
    <t>IC Chlumec nad Cidlinou, Kozelkova 26</t>
  </si>
  <si>
    <t>MĚSTO NÁCHOD</t>
  </si>
  <si>
    <t>MIC Náchod, Masarykovo náměstí 74</t>
  </si>
  <si>
    <t>Technické služby Adršpach, s. r. o.</t>
  </si>
  <si>
    <t>TIC Adršpašské skály, Dolní Adršpach 26</t>
  </si>
  <si>
    <t>Město Vrchlabí</t>
  </si>
  <si>
    <t>Regionální turistické informační centrum Krkonoše, Krkonošská 8, Vrchlabí</t>
  </si>
  <si>
    <t xml:space="preserve">Středisko ekol.výchovy a etiky Rýchory - </t>
  </si>
  <si>
    <t>TIC DOTEK</t>
  </si>
  <si>
    <t>TEPLICKÉ SKÁLY s.r.o.</t>
  </si>
  <si>
    <t>TIC Teplice nad Metují, Horní 13</t>
  </si>
  <si>
    <t>Město Žacléř</t>
  </si>
  <si>
    <t>TIC Žacléř, Rýchorské náměstí 10</t>
  </si>
  <si>
    <t>Město Opočno</t>
  </si>
  <si>
    <t>TIC Opočno, Kupkovo náměstí 247</t>
  </si>
  <si>
    <t>Centrum rozvoje Česká Skalice, o.p.s.</t>
  </si>
  <si>
    <t>Regionální informační centrum v České Skalici, Legionářská 33</t>
  </si>
  <si>
    <t>RNDr. Milan Voborník</t>
  </si>
  <si>
    <t>TIC Jaroměř, Náměstí ČSA 16</t>
  </si>
  <si>
    <t>Správa Krkonošského národního parku Vrchlabí</t>
  </si>
  <si>
    <t>TIC Správy KRNAP ve Vrchlabí, Náměstí Míru 223</t>
  </si>
  <si>
    <t>MĚSTO BROUMOV</t>
  </si>
  <si>
    <t>B &amp; K TOUR, s. r. o.</t>
  </si>
  <si>
    <t>Obec Lánov</t>
  </si>
  <si>
    <t>IC Malá Úpa, Horní Malá Úpa 129</t>
  </si>
  <si>
    <t>Jana Búšová</t>
  </si>
  <si>
    <t>Šárka Dudková, DiS.</t>
  </si>
  <si>
    <t>Regionální turistické informační středisko Svoboda nad Úpou - Dolní Maršov, Rýchorské sídliště 146</t>
  </si>
  <si>
    <t>Orlické hory a Podorlicko</t>
  </si>
  <si>
    <t>Podpora činnosti a rozvoje destinačního managementu Orlické hory a Podorlicko 2015</t>
  </si>
  <si>
    <t>Podzvičinsko</t>
  </si>
  <si>
    <t>Rozvoj destinačního managementu v Podkrkonoší</t>
  </si>
  <si>
    <t>Hradecko - rozvoj marketingových aktivit v turisticky významném území</t>
  </si>
  <si>
    <t>Zveme vás do Krakonošova království</t>
  </si>
  <si>
    <t>Sdružení Český ráj</t>
  </si>
  <si>
    <t>Destinační management v Českém ráji</t>
  </si>
  <si>
    <t>Bike resort Broumovsko o.p.s.</t>
  </si>
  <si>
    <t>Podpora činnosti destinačního managementu v regionu Broumovska –  v kraji pískovcových skal a barokních památek</t>
  </si>
  <si>
    <t>Činnost destinačního managementu v Kladském pomezí</t>
  </si>
  <si>
    <t>Propagace cestovního ruchu Krkonoš 2015 na území Královéhradeckého kraje</t>
  </si>
  <si>
    <t>15KPG01 Podpora a rozvoj profesionálních i neprofesionálních kulturních aktivit</t>
  </si>
  <si>
    <t>Libáň ský hudební máj - Foerstrovy dny 2015 - 15.ročník</t>
  </si>
  <si>
    <t>Akademické týdny 25.ročník</t>
  </si>
  <si>
    <t>Tematické kulturní akce pro veřejnost v Podorlickém skanzenu v Krňovicích 2015</t>
  </si>
  <si>
    <t xml:space="preserve">48. ročník Vysokovský kohout - celostátní festival amat. </t>
  </si>
  <si>
    <t>Dobrušské letní muzicírování</t>
  </si>
  <si>
    <t>Noc kostelů 2015</t>
  </si>
  <si>
    <t>Týden otevřených kostelů 2015</t>
  </si>
  <si>
    <t>21. ročník celostátní soutěže mladých amatérských filmařů JUNIORFILM - Memoriál Jiřího Beneše a  Zlaté slunce Královédvorské 2015</t>
  </si>
  <si>
    <t>Meinárodní festival krásných umění Hořice 2015</t>
  </si>
  <si>
    <t>Dům kultury Koruna</t>
  </si>
  <si>
    <t>Hořické hudební slavnosti 2015</t>
  </si>
  <si>
    <t>17.Přehlídka loutk.divadel-Řezníčkova Libáň 2015</t>
  </si>
  <si>
    <t>FestNeFest</t>
  </si>
  <si>
    <t>Smetanovské dny 2015 - 32. ročník hudebního festivalu</t>
  </si>
  <si>
    <t>Tradice jiřinkových slavností v české Skalici jako vzor pro setkávání lidí s kulturním povědomím 2015</t>
  </si>
  <si>
    <t>14. Svatoanenské zahradní slavnosti aneb slavnosti bez bariér</t>
  </si>
  <si>
    <t>Fišerův Bydžov 2015 - 19. ročník</t>
  </si>
  <si>
    <t>"Slavnosti dřeva" - dřevosochání v rámci Martinského jarmarku</t>
  </si>
  <si>
    <t>Daneťáček v roce 2015</t>
  </si>
  <si>
    <t>Hradecká kulturní a vzdělávací spol. s.r.o.</t>
  </si>
  <si>
    <t>37. ročník festivalu české filmové a televizní komedie Novoměstský hrnec smíchu 2015</t>
  </si>
  <si>
    <t>Dostaňme děti od počítačů</t>
  </si>
  <si>
    <t>Meziměstské divadelní hry - 52. ročník</t>
  </si>
  <si>
    <t>Evropské centrum pantomimy neslyšících, o.s.</t>
  </si>
  <si>
    <t>XX. OTEVŘENO Mezikrajová postupová přehlídka</t>
  </si>
  <si>
    <t>Letní koncerty v Bažantnici</t>
  </si>
  <si>
    <t>68. ročník amatérské divadelní přehlídky "Klicperův Chlumec"</t>
  </si>
  <si>
    <t>Živá historie Jičínska</t>
  </si>
  <si>
    <t>HRA-NIC-E</t>
  </si>
  <si>
    <t>Symposion, Třebechovice pod Orebem</t>
  </si>
  <si>
    <t>Symposion slaví  sedmdesátku!</t>
  </si>
  <si>
    <t>František Kinský</t>
  </si>
  <si>
    <t>Zámecké kulturní léto 2015</t>
  </si>
  <si>
    <t>Mgr. Štěpán Mach</t>
  </si>
  <si>
    <t>Audimafor 2015</t>
  </si>
  <si>
    <t>Tanec, tanec 2015</t>
  </si>
  <si>
    <t>Cinema Open 2015</t>
  </si>
  <si>
    <t>Krajská soutěž neprofesionální filmové tvorby Český videosalon 2015</t>
  </si>
  <si>
    <t>Národní festival neprofesionálních komorních a symfonických těles 2015</t>
  </si>
  <si>
    <t>Den otevřených ateliérů 2015</t>
  </si>
  <si>
    <t>Premiéra 2015</t>
  </si>
  <si>
    <t>ROK NA STATKU</t>
  </si>
  <si>
    <t>Společenské centrum Trutnovska pro kulturu a volný čas</t>
  </si>
  <si>
    <t>TRUTNOVSKÝ PODZIM 2015</t>
  </si>
  <si>
    <t>Koncertní turné KHDS Jitro  - Francie 2015</t>
  </si>
  <si>
    <t>Doprovodné programy k expozicím, výstavám a zvykoslovnému roku 2015</t>
  </si>
  <si>
    <t>Středisko ekologické výchovy a etiky Rýchory - SEVER, Brontosaurus Krkonoše</t>
  </si>
  <si>
    <t>DOTEKY-Cesta zvuku</t>
  </si>
  <si>
    <t>Mezinárodní houslová soutěž Mistra Josefa Muziky - 19. ročník</t>
  </si>
  <si>
    <t>Kulturní sdružení HARANT Pecka</t>
  </si>
  <si>
    <t>XI. ročník Harantovských slavností historického zpěvu</t>
  </si>
  <si>
    <t>Letní koncerty 2015 - 11. ročník</t>
  </si>
  <si>
    <t>ČESKÉ DOTEKY HUDBY EM-ART, o.p.s., Praha</t>
  </si>
  <si>
    <t>Dvořákův festival 60. ročník</t>
  </si>
  <si>
    <t>Kostelecký multižánrový hudební festival 2015</t>
  </si>
  <si>
    <t>"Kamarádi Orlických Ozvěn", Dobruška</t>
  </si>
  <si>
    <t>Orlické Ozvěny 2015</t>
  </si>
  <si>
    <t>Galerie na Půdě, Vrchlabí</t>
  </si>
  <si>
    <t>Celoroční projekt - Cyklus výstav současného výtvarného umění</t>
  </si>
  <si>
    <t>Šlitrovo jaro 2015 - 22. ročník</t>
  </si>
  <si>
    <t>Cirk-UFF 2015</t>
  </si>
  <si>
    <t>Rychnovská osmička a Filmový smích 2015</t>
  </si>
  <si>
    <t>Tradiční řemesla v tkalcovském muzeu</t>
  </si>
  <si>
    <t>"Společnost pro revitalizaci místních drah"</t>
  </si>
  <si>
    <t>Historickými vlaky na Kuks</t>
  </si>
  <si>
    <t>KK3 Klub konkretistů</t>
  </si>
  <si>
    <t>Konkrétní podzim 2015</t>
  </si>
  <si>
    <t>9. ARTIENALE HRKR - královéhradecké výtvarné sympozium a Nábřeží umělců</t>
  </si>
  <si>
    <t>Život bez bariér, o.s., Nová Paka</t>
  </si>
  <si>
    <t>Klášter žije! IX.</t>
  </si>
  <si>
    <t>HRANÍ BEZ HRANIC V. - DIVADELNÍ FESTIVAL OSOB SE zdrav. post.</t>
  </si>
  <si>
    <t>STUDIO Trutnov</t>
  </si>
  <si>
    <t>DANCE FESTIVAL TRUTNOV 2015</t>
  </si>
  <si>
    <t>JULINKA, Police nad Metují</t>
  </si>
  <si>
    <t>Husité v Polici nad Metují</t>
  </si>
  <si>
    <t>NOTA 2015</t>
  </si>
  <si>
    <t>Poznávání, Nové Město nad Metují</t>
  </si>
  <si>
    <t>Jan Petr Straka z Nedabylic</t>
  </si>
  <si>
    <t>Pojďte s námi do historie III.</t>
  </si>
  <si>
    <t>"TŠ BONIFÁC" o.s., Rtyně v Podkrkonoší</t>
  </si>
  <si>
    <t>"BONI ART FESTIVAL - DUŠIČKOVÝ FESTIVAL"</t>
  </si>
  <si>
    <t>Tavení skla dřevem XXIV. ročník</t>
  </si>
  <si>
    <t>MEZINÁRODNÍ FESTIVAL OUTDOOROVÝCH FILMŮ - 13. ročník 2015</t>
  </si>
  <si>
    <t>DePo 2015 - Náchodské Dny poezie 2015 - 6.ročník</t>
  </si>
  <si>
    <t>Deset Deka Festival 2015 - 6.ročník</t>
  </si>
  <si>
    <t>68. Polické divadelní hry</t>
  </si>
  <si>
    <t>Hradecké Guitarreando 2015</t>
  </si>
  <si>
    <t>Šikovné ruce pro hospic 2015 aneb lidé lidem</t>
  </si>
  <si>
    <t>Zámecký kulturní rok 2015</t>
  </si>
  <si>
    <t>IX. Náchodské Kuronské slavnosti</t>
  </si>
  <si>
    <t>Součková Martina</t>
  </si>
  <si>
    <t>NA JEDNOM BŘEHU - 13. ročník world music festivalu</t>
  </si>
  <si>
    <t>Pocta Jakubu Janu Rybovi – J. J. Ryba a východočeští skladatelé</t>
  </si>
  <si>
    <t>"Královédvorský chrámový sbor"</t>
  </si>
  <si>
    <t>Hudební léto Kuks 2015</t>
  </si>
  <si>
    <t>Opočno hudební 2015</t>
  </si>
  <si>
    <t>Hankův dům, městské kulturní zařízení, Dvůr Králové nad Labem</t>
  </si>
  <si>
    <t>21. ročník festivalu Dny R. A. Dvorského</t>
  </si>
  <si>
    <t>Obec Dětenice</t>
  </si>
  <si>
    <t>15. ročník mezinárodní festivalu sborového zpěvu - Foerstrovy Osenioce 2015</t>
  </si>
  <si>
    <t>TANFEST Jaroměř 2015</t>
  </si>
  <si>
    <t>Středisko východočeských spisovatelů</t>
  </si>
  <si>
    <t>Východočeský literární maraton</t>
  </si>
  <si>
    <t>Bohadlo Stanislav</t>
  </si>
  <si>
    <t>THEATRUM KUKS. Festival barokního divadla, opery a hudby. 14. ročník</t>
  </si>
  <si>
    <t>"Galerie u sv. Jakuba, o.s."</t>
  </si>
  <si>
    <t>"Rok s Galerií u sv. Jakuba"</t>
  </si>
  <si>
    <t>Sochařské-řezbářské sympozium Roškopov 2015</t>
  </si>
  <si>
    <t>Janoušek Miroslav</t>
  </si>
  <si>
    <t>Textová dílna Slávka Janouška</t>
  </si>
  <si>
    <t>VANGELIS - MYTHODEA</t>
  </si>
  <si>
    <t>Jak se dělá hudba</t>
  </si>
  <si>
    <t>Omnium, občanské sdružení</t>
  </si>
  <si>
    <t>Konference Lidová architektura Broumovsko 2015</t>
  </si>
  <si>
    <t>ABAKUS, Opočno</t>
  </si>
  <si>
    <t>Klášter žije</t>
  </si>
  <si>
    <t>Místní akční skupina POHODA venkova</t>
  </si>
  <si>
    <t>Mezinárodní hudební festival F. L. Věka 2015</t>
  </si>
  <si>
    <t>Boni pueri na Shanghai International Choral Art Week</t>
  </si>
  <si>
    <t>Kulturní centrum města Týniště nad Orlicí</t>
  </si>
  <si>
    <t>20.mezinárodní týnišťský swingový festival Jardy Marčíka 2015</t>
  </si>
  <si>
    <t>Neratov 2015 - Menteatrál festival 2.ročník</t>
  </si>
  <si>
    <t>Vízmburské kulturní léto 2015</t>
  </si>
  <si>
    <t xml:space="preserve">Geisslers Hofcomoedianten o. s., Praha </t>
  </si>
  <si>
    <t>5. festival zámeckých a klášterních divadel</t>
  </si>
  <si>
    <t>SYMPOSION 2015 - přehlídka ochotnických divadelních souborů</t>
  </si>
  <si>
    <t>kontrapunkt, Hradec Králové</t>
  </si>
  <si>
    <t>Open Air Program 2015</t>
  </si>
  <si>
    <t>Setkání s folklórem 2015</t>
  </si>
  <si>
    <t>Společnost železniční výtopna Jaroměř</t>
  </si>
  <si>
    <t>Muzejní vlaky 2015 Královéhradeckým krajem</t>
  </si>
  <si>
    <t>Kačírková Jaroslava</t>
  </si>
  <si>
    <t>Oprava roubenky v obci Kosičky č.p.79</t>
  </si>
  <si>
    <t>Satrapová Alena</t>
  </si>
  <si>
    <t>Udržovací práce na stavení Studeňany 38</t>
  </si>
  <si>
    <t>ŘKF - děkanství Rychnov</t>
  </si>
  <si>
    <t>Obnovení střechy a pláště kostela Liberk</t>
  </si>
  <si>
    <t>Město Úpice</t>
  </si>
  <si>
    <t>Oprava Dřevěnky - etapa 2015</t>
  </si>
  <si>
    <t>ŘKF Všestary</t>
  </si>
  <si>
    <t>Restaurování kazatelny kostela na Chlumu</t>
  </si>
  <si>
    <t>Bartoň Dobenin</t>
  </si>
  <si>
    <t>Oprava hradební zdi</t>
  </si>
  <si>
    <t>ŘKF Teplice</t>
  </si>
  <si>
    <t>Obnova věže a střechy kostela Teplice</t>
  </si>
  <si>
    <t>ŘKF - děkanství Broumov</t>
  </si>
  <si>
    <t>Restaurování sochy sv.Václava Jičíněves III.etapa</t>
  </si>
  <si>
    <t>ŘKF - arciděkanství Trutnov</t>
  </si>
  <si>
    <t>Dokončení opravy střechy  a klenby kostela Pilníkov</t>
  </si>
  <si>
    <t>ŘKF Číbuz</t>
  </si>
  <si>
    <t>Oprava krovu a střechy věže kostela v Čibuzi</t>
  </si>
  <si>
    <t>ŘKF Nová Paka</t>
  </si>
  <si>
    <t>Klášterní kostel Nová Paka</t>
  </si>
  <si>
    <t>ŘKF Smidary</t>
  </si>
  <si>
    <t>Zajištění statiky a sanace kostela Smidary</t>
  </si>
  <si>
    <t>ŘKF Pecka</t>
  </si>
  <si>
    <t>Kostel Stupná</t>
  </si>
  <si>
    <t>Boháčová Alena</t>
  </si>
  <si>
    <t>Oprava a rekonstrukce hradební zdi HK</t>
  </si>
  <si>
    <t>Kinský dal Borgo</t>
  </si>
  <si>
    <t>Oprava hradební zdi hradu Kost</t>
  </si>
  <si>
    <t>Město Jaroměř</t>
  </si>
  <si>
    <t>Oprava opěrné zdi u MŠ Lužická</t>
  </si>
  <si>
    <t>Restaurování obrazu kostela v Božanově</t>
  </si>
  <si>
    <t>ŘKF Žacléř</t>
  </si>
  <si>
    <t>Oprava římsy kostela v Žacléři</t>
  </si>
  <si>
    <t>ŘKF Solnice</t>
  </si>
  <si>
    <t>Oprava střešní konstrukce sákristie kostela Solnice</t>
  </si>
  <si>
    <t>Spolek Šporkův popl.dvůr</t>
  </si>
  <si>
    <t>Obnova Šporkova poplužního dvora</t>
  </si>
  <si>
    <t>Eleonora Dujková s.r.o.</t>
  </si>
  <si>
    <t>Oprava střešního pláště zámku v Doudlebách</t>
  </si>
  <si>
    <t>ŘKF Lovčice</t>
  </si>
  <si>
    <t>Střecha  a strop kostela v Lovčicích</t>
  </si>
  <si>
    <t>ŘKF Rtyně</t>
  </si>
  <si>
    <t>Oprava zvonice u kostela ve Rtyni</t>
  </si>
  <si>
    <t>Obnova fasády zámku Barchov, I.etapa</t>
  </si>
  <si>
    <t>Morávek Ladislav</t>
  </si>
  <si>
    <t>ZS Kratonohy a.s.</t>
  </si>
  <si>
    <t>Oprava střechy a stropu kostela ve Vižňově</t>
  </si>
  <si>
    <t>Gereg Jaromír</t>
  </si>
  <si>
    <t>Statické zajištění domu - obnova klenby průjezdu</t>
  </si>
  <si>
    <t>ŘKF Rokytnice</t>
  </si>
  <si>
    <t>Oprava střechy věže kostela v Kačerově</t>
  </si>
  <si>
    <t>Oprava komína staniční vodárny v Jaroměři</t>
  </si>
  <si>
    <t>Město Třebechovice p. O</t>
  </si>
  <si>
    <t>Generální restaurování Třebechovického betléma</t>
  </si>
  <si>
    <t>"Má vlast - můj domov o.s."</t>
  </si>
  <si>
    <t>Poslední etapa obnovy krovů a schodiště</t>
  </si>
  <si>
    <t>CČH Velký Vřešťov</t>
  </si>
  <si>
    <t>Odstranění vlhkosti - bývalá synagoga Hořice</t>
  </si>
  <si>
    <t>Zachraňme teplickou poustevnu o.s.</t>
  </si>
  <si>
    <t>Rekonstrukce poustevny u kostela</t>
  </si>
  <si>
    <t>Mališová Jaroslava</t>
  </si>
  <si>
    <t>Obnova střešní krytiny kaple v Lanžově</t>
  </si>
  <si>
    <t>Obec Sedloňov</t>
  </si>
  <si>
    <t>Oprava hřbitovních bran</t>
  </si>
  <si>
    <t>ŘKF - arciděkanství Jičín</t>
  </si>
  <si>
    <t>Oprava vnějšího pláště kostela ve Veliši</t>
  </si>
  <si>
    <t>Horyna Ondřej</t>
  </si>
  <si>
    <t>Udržovací práce statku č.p.43 a 44 v Křinicích</t>
  </si>
  <si>
    <t>ŘKF - děkanství Nový Bydžov</t>
  </si>
  <si>
    <t>Oprava střechy kostela v N.Bydžově</t>
  </si>
  <si>
    <t>15KPG03 Podpora publikační činnosti a literatury</t>
  </si>
  <si>
    <t>KOMITÉT PRO UDRŽ. PAMÁTEK Z VÁLKY R. 1866</t>
  </si>
  <si>
    <t>Časopis Bellum 1866, ročník 2015</t>
  </si>
  <si>
    <t>Středisko ekol.  výchovy a etiky Rýchory - SEVER, Brontosaurus Krkonoše</t>
  </si>
  <si>
    <t>Čítanka z východních Krkonoš</t>
  </si>
  <si>
    <t>Vlastivědné čtení o našem městě a jeho okolí</t>
  </si>
  <si>
    <t>Přírodovědecký časopis Acta Musei Reginaehradecensis s. A., sciencie naturales</t>
  </si>
  <si>
    <t>Hlavňov - vesnice pod Hvězdou</t>
  </si>
  <si>
    <t>OPOČNO V PROMĚNÁCH – 1. díl</t>
  </si>
  <si>
    <t>Běloveský pevnostní skanzen: Československé opevnění</t>
  </si>
  <si>
    <t>FOIBOS BOOKS s.r.o.,</t>
  </si>
  <si>
    <t>Slavné stavby Jindřicha Freiwalda - brožura (publikace)</t>
  </si>
  <si>
    <t>Obnova historických varhan v kostele sv. Anny Žireč</t>
  </si>
  <si>
    <t>ŘKF Borohrádek</t>
  </si>
  <si>
    <t>Obnova historických varhan v kostele sv. archanděla Michaela v Borohrádku</t>
  </si>
  <si>
    <t>Rekonstrukce varhan v děkanském kostele v Broumově - 2. etapa</t>
  </si>
  <si>
    <t>ŘKF - děkanství Hostinné</t>
  </si>
  <si>
    <t xml:space="preserve">Pokračování obnovy varhan v kostele Navštívení P.Marie a sv. Václava v D.Kalné </t>
  </si>
  <si>
    <t>Náboženská obec CČH v Dobrušce</t>
  </si>
  <si>
    <t>Generální oprava varhan v Husově sboru</t>
  </si>
  <si>
    <t>Obec Bohuslavice n. M.</t>
  </si>
  <si>
    <t>Obnova historických varhan</t>
  </si>
  <si>
    <t>OBEC STARÉ BUKY</t>
  </si>
  <si>
    <t>Obnova historických varhan v kostele sv. Anny ve Starých Bukách</t>
  </si>
  <si>
    <t>Oprava varhan v kostele Povýšení sv. Kříže v Ostružně</t>
  </si>
  <si>
    <t xml:space="preserve"> 15KPG02 - Obnova památkového fondu</t>
  </si>
  <si>
    <t>15KPG04 - Obnova historických varhan</t>
  </si>
  <si>
    <t>15POV01  - Obnova a údržba venkovské zástavby a občanské vybavenosti</t>
  </si>
  <si>
    <t>OBEC OHAVEČ</t>
  </si>
  <si>
    <t>Rekonstrukce budovy pro sídlo obecního úřadu se společenskou místností</t>
  </si>
  <si>
    <t>OBEC SUCHOVRŠICE</t>
  </si>
  <si>
    <t>Rekonstrukce hasičské zbrojnice - II. etapa</t>
  </si>
  <si>
    <t>Obec Kunčice nad Labem</t>
  </si>
  <si>
    <t>Rekonstrukce pláště střechy budovy základní školy</t>
  </si>
  <si>
    <t>Výměna oken v ordinaci lékaře</t>
  </si>
  <si>
    <t>MĚSTYS NOVÝ HRÁDEK</t>
  </si>
  <si>
    <t>Oprava a doplnění vybavení víceúčelového hřiště pro veřejnost.</t>
  </si>
  <si>
    <t>OBEC ŽĎÁRKY</t>
  </si>
  <si>
    <t>Stavební úpravy mateřské školky - objekt čp. 94- Žďárky</t>
  </si>
  <si>
    <t>Obec Samšina</t>
  </si>
  <si>
    <t>Zhotovení fasády na restauraci na Samšině</t>
  </si>
  <si>
    <t>Obec Slatiny</t>
  </si>
  <si>
    <t>Výměna oken zdravotního střediska Milíčeves čp. 26</t>
  </si>
  <si>
    <t>Obec Češov</t>
  </si>
  <si>
    <t>Rekonstrukce budovy obecního úřadu Češov</t>
  </si>
  <si>
    <t>Obec Dobrá Voda u Hořic</t>
  </si>
  <si>
    <t>Revitalizace občanské vybavenosti v obci Dobrá Voda u Hořic</t>
  </si>
  <si>
    <t>Obec Hořiněves</t>
  </si>
  <si>
    <t>Rekonstrukce střechy - obecní sklad</t>
  </si>
  <si>
    <t>Obec Běchary</t>
  </si>
  <si>
    <t>Rekonstrukce střechy a komínů základní školy</t>
  </si>
  <si>
    <t>OBEC MOKRÉ</t>
  </si>
  <si>
    <t>Stavební úpravy bývalé prodejny v Mokrém - I. etapa</t>
  </si>
  <si>
    <t>Rekonstrukce budovy tělocvičny v MIletíně</t>
  </si>
  <si>
    <t>Obec Bystřice</t>
  </si>
  <si>
    <t>Čistička odpadních vod a nákup spotřebičů a pracovních stolů do kuchyně MŠ Bystřice</t>
  </si>
  <si>
    <t>Obec Hajnice</t>
  </si>
  <si>
    <t>Stavební úpravy objektu zdravotního střediska</t>
  </si>
  <si>
    <t>Obec Chomutice</t>
  </si>
  <si>
    <t>Výměna oken a dveří v nákupním středisku v Chomuticích</t>
  </si>
  <si>
    <t>OBEC KOCBEŘE</t>
  </si>
  <si>
    <t>Výměna oken ve školských zařízeních</t>
  </si>
  <si>
    <t>OBEC LANŽOV</t>
  </si>
  <si>
    <t>Zateplení obecního úřadu a mateřské školy v Lanžově</t>
  </si>
  <si>
    <t>OBEC TĚCHLOVICE</t>
  </si>
  <si>
    <t>Oprava střechy na budově Obecního úřadu Těchlovice</t>
  </si>
  <si>
    <t>OBEC TRNOV</t>
  </si>
  <si>
    <t>Zateplení MŠ Houdkovice</t>
  </si>
  <si>
    <t>Obnova hřbitovní kaple na st. parcele č. 255 v k.ú. Pecka</t>
  </si>
  <si>
    <t>Oprava střechy hřbitovní kaple</t>
  </si>
  <si>
    <t>OBEC HŘIBOJEDY</t>
  </si>
  <si>
    <t>Obnova a údržba venkovské zástavby a občanské vybavenosti.</t>
  </si>
  <si>
    <t>OBEC MLADĚJOV</t>
  </si>
  <si>
    <t>Výměna oken na Obecním domku Roveň</t>
  </si>
  <si>
    <t>OBEC OLEŠNICE</t>
  </si>
  <si>
    <t>Oprava a nákup vybavení prostor obecního úřadu a zařízení občanské vybavenosti</t>
  </si>
  <si>
    <t>Obec Zlatá Olešnice</t>
  </si>
  <si>
    <t>Výměna vrat - hasičská zbrojnice, vybavení</t>
  </si>
  <si>
    <t>Dílčí oprava budovy kulturního domu čp.11 v Horní Olešnici</t>
  </si>
  <si>
    <t>OBEC HEŘMANICE</t>
  </si>
  <si>
    <t>Rekonstrukce chodníků, herních prvků a zeleně v Mateřské škole Heřmanice</t>
  </si>
  <si>
    <t>15POV02 - Komplexní úprava a dovybavení veřejných prostranství a místních komunikací, infrastruktura</t>
  </si>
  <si>
    <t>OBEC SUCHÝ DŮL</t>
  </si>
  <si>
    <t>Oprava místní komunikace "Malá strana"</t>
  </si>
  <si>
    <t>Obec Provodov-Šonov</t>
  </si>
  <si>
    <t>Oprava místních komunikací 3. a 4. třídy</t>
  </si>
  <si>
    <t>OBEC VINARY</t>
  </si>
  <si>
    <t>Oprava chodníku ve Vinarech</t>
  </si>
  <si>
    <t>OBEC STRAČOV</t>
  </si>
  <si>
    <t>OBEC STUDNICE</t>
  </si>
  <si>
    <t>Spojovací chodník Studnice - Starkoč</t>
  </si>
  <si>
    <t>Město Vysoké Veselí</t>
  </si>
  <si>
    <t>Oprava ulice Zahradní</t>
  </si>
  <si>
    <t>Obec Batňovice</t>
  </si>
  <si>
    <t>"Komunikace na p.p.č. 1205 Pod Vartou"</t>
  </si>
  <si>
    <t>OBEC KOBYLICE</t>
  </si>
  <si>
    <t>Dostavba chodníku v obci Kobylice</t>
  </si>
  <si>
    <t>OBEC SLAVĚTÍN NAD METUJÍ</t>
  </si>
  <si>
    <t>Oprava chodníků a veřejného osvětlení na p.p.č. 27/3 v oci Slavětín nad Metují</t>
  </si>
  <si>
    <t>Obec Čestice</t>
  </si>
  <si>
    <t>Oprava místní komunikace v obci Čestice</t>
  </si>
  <si>
    <t>Obec Borovnice</t>
  </si>
  <si>
    <t>Oprava místních komunikací v Borovnici</t>
  </si>
  <si>
    <t>obec Slatina nad Úpou</t>
  </si>
  <si>
    <t>Oprava prostranství před OÚ</t>
  </si>
  <si>
    <t>OBEC ŠAPLAVA</t>
  </si>
  <si>
    <t>Oprava malé vodní nádrže "Žalmaňák"</t>
  </si>
  <si>
    <t>OBEC MLÉKOSRBY</t>
  </si>
  <si>
    <t>Obnova veřejného osvětlení</t>
  </si>
  <si>
    <t>OBEC KLÁŠTERSKÁ LHOTA</t>
  </si>
  <si>
    <t>Oprava místních komunikací</t>
  </si>
  <si>
    <t>OBEC STARÝ BYDŽOV</t>
  </si>
  <si>
    <t>Prodloužení místní komunikace u nových RD</t>
  </si>
  <si>
    <t>OBEC ŽĎÁR N.O.</t>
  </si>
  <si>
    <t>Obnova veřejného prostranství před budovou Základní a mateřské školy ve Žďáru nad Orlicí</t>
  </si>
  <si>
    <t>Chodník podél silnice II/501 v obci Veliš</t>
  </si>
  <si>
    <t>OBEC HOŘIČKY</t>
  </si>
  <si>
    <t>Chodník podél silnice II. a III. třídy</t>
  </si>
  <si>
    <t>Obec Újezd pod Troskami</t>
  </si>
  <si>
    <t>Lavičky, altánky, odpadkové koše, stojany na kola</t>
  </si>
  <si>
    <t>Vybudování chodníků u rodinných domků v Jičíněvsi</t>
  </si>
  <si>
    <t>OBEC VÝRAVA</t>
  </si>
  <si>
    <t>Rekonstrukce místních komunikací v obci Výrava</t>
  </si>
  <si>
    <t>Město Železnice</t>
  </si>
  <si>
    <t>Oprava chodníků Železnice</t>
  </si>
  <si>
    <t>OBEC JÍLOVICE</t>
  </si>
  <si>
    <t>Zvýšení bezpečnosti dopravy v centru obce Jílovice – výstavba a rekonstrukce chodníků, zřízení přechodů pro chodce s osvětlením.</t>
  </si>
  <si>
    <t>OBEC LOCHENICE</t>
  </si>
  <si>
    <t>Mostek</t>
  </si>
  <si>
    <t>Obec Bernartice</t>
  </si>
  <si>
    <t>Rekonstrukce místních komunikací v obci Bernartice</t>
  </si>
  <si>
    <t>OBEC DOBŘANY</t>
  </si>
  <si>
    <t>Oprava místních komunikací v Dobřanech</t>
  </si>
  <si>
    <t>Obec Holín</t>
  </si>
  <si>
    <t>HOLÍN - chodník podél silnice III/2816</t>
  </si>
  <si>
    <t>Černý Důl - Cvrkalov - místní komunikace, oprava živičného krytu</t>
  </si>
  <si>
    <t>Rekonstrukce chodníku na hřbitově v Miletíně.</t>
  </si>
  <si>
    <t>OBEC BOHDAŠÍN</t>
  </si>
  <si>
    <t>Oprava místní komunikace p.č. 1034/1</t>
  </si>
  <si>
    <t>Vybavení obce Malá Úpa jednotným zákládním mobiliářem</t>
  </si>
  <si>
    <t>Obec Holovousy</t>
  </si>
  <si>
    <t>Obnova infrastuktury obce Holovousy</t>
  </si>
  <si>
    <t>Obec Dřevěnice</t>
  </si>
  <si>
    <t>Výměna svítidel veřejného osvětlení Dřevěnice</t>
  </si>
  <si>
    <t>Obec Svídnice</t>
  </si>
  <si>
    <t>oprava havárie dešťové kanalizace a chodníku</t>
  </si>
  <si>
    <t>OBEC ZDOBNICE</t>
  </si>
  <si>
    <t>Zdobnice - MOK u Kostela na p.p.č.2167 oprava krytu</t>
  </si>
  <si>
    <t>Obec Králíky</t>
  </si>
  <si>
    <t>Oprava chodníku v obci Králíky</t>
  </si>
  <si>
    <t>OBEC DOLNÍ OLEŠNICE</t>
  </si>
  <si>
    <t>Oprava místní komunikace Pod Zámečkem v obci Dolní Olešnice</t>
  </si>
  <si>
    <t>Výsadba veřejné zeleně a oprava komunikace</t>
  </si>
  <si>
    <t>Obec Čermná nad Orlicí</t>
  </si>
  <si>
    <t>Připojení třech nových svítidel</t>
  </si>
  <si>
    <t>OBEC VELKÁ JESENICE</t>
  </si>
  <si>
    <t>Oprava místní uličky "Schody ke kostelu"</t>
  </si>
  <si>
    <t>OBEC KOUNOV</t>
  </si>
  <si>
    <t>Dokončení mostu č.3 stavba SO 103 - komunikace</t>
  </si>
  <si>
    <t>OBEC PODBŘEZÍ</t>
  </si>
  <si>
    <t>Oprava místních komunikací v Obci Podbřezí</t>
  </si>
  <si>
    <t>15RRD01 Podpora hasičské techniky pro obce s JPO</t>
  </si>
  <si>
    <t>Pořízení hasičské cisterny</t>
  </si>
  <si>
    <t>Nákup automobilové stříkačky CAS 20 4000/240 S2R</t>
  </si>
  <si>
    <t>Město Nové Město nad Metují</t>
  </si>
  <si>
    <t>Pořízení vozidla CAS 30/6000-9000/340-540  S/2-3/R Jednotky dobrovolných hasičů Nové Město nad Metují</t>
  </si>
  <si>
    <t>OBEC RADVANICE</t>
  </si>
  <si>
    <t>Rekonstrukce požární techniky typu CAS 32 TATRA 148</t>
  </si>
  <si>
    <t>Nákup nové hasičské cisterny CAS 20 pro JSDH Náchod</t>
  </si>
  <si>
    <t>Rekonstrukce stávající hasičské techniky</t>
  </si>
  <si>
    <t>15RRD02 Podpora svazků obcí</t>
  </si>
  <si>
    <t>"SVAZEK OBCÍ 1866"</t>
  </si>
  <si>
    <t>Potřebná pomoc 2015</t>
  </si>
  <si>
    <t>Profesionalizace DSO Region Novoměstsko 2015</t>
  </si>
  <si>
    <t>Profesionalizace DSO Region Orlické hory 2015</t>
  </si>
  <si>
    <t>SOJH garant servisu malým obcím</t>
  </si>
  <si>
    <t>SOP rozvíjí venkovský region</t>
  </si>
  <si>
    <t>Dobrovolný svazek obcí Vrchy</t>
  </si>
  <si>
    <t>Tvorba "Strategického rozvojového dokumentu pro území dobrov. svazku obcí Vrchy pro období 2016-2021"</t>
  </si>
  <si>
    <t>DSO Broumovsko 2015</t>
  </si>
  <si>
    <t>Svazek obcí Dřížná</t>
  </si>
  <si>
    <t>Tvorba "Strategického rozvojového dokumentu pro území dobrovolného svazku obcí Dřížná pro období 2016-2021"</t>
  </si>
  <si>
    <t>Profesionální zázemí pro rozvoj svazku obcí Mikroregion urbanická brázda</t>
  </si>
  <si>
    <t>Profesionalizace svazku obcí Mariánská zahrada 2015</t>
  </si>
  <si>
    <t>Podpora Mikroregionu Třebechovicko  v roce 2015</t>
  </si>
  <si>
    <t>Profesionální vedení svazku obcí - Mikroregionu OPZ 1866 v roce 2015</t>
  </si>
  <si>
    <t>Profesionalizace Policka 2015</t>
  </si>
  <si>
    <t>Profesionalizace Mikroregionu Nechanicko</t>
  </si>
  <si>
    <t>Mikroregion Rychnovsko</t>
  </si>
  <si>
    <t>Profesionalizace mikroregionu Rychnovsko</t>
  </si>
  <si>
    <t>Dobrovolný svazek obcí "Obecní voda"</t>
  </si>
  <si>
    <t>Dobrovolný svazek obcí Orlice</t>
  </si>
  <si>
    <t>Profesionalizace a manažer obcí Orlice</t>
  </si>
  <si>
    <t>Profesionalizace mikroregionu Brodec</t>
  </si>
  <si>
    <t>Podpora Svazku měst a obcí Krkonoše 2015</t>
  </si>
  <si>
    <t>15RRD03 Pořízení územního plánu obcí do 1 500 (včetně) obyvatel</t>
  </si>
  <si>
    <t>Obec Slavoňov</t>
  </si>
  <si>
    <t>Územní plán obce Slavoňov a Blažkov</t>
  </si>
  <si>
    <t>Obec Osičky</t>
  </si>
  <si>
    <t>Územní plán Osičky</t>
  </si>
  <si>
    <t>OBEC VYSOKOV</t>
  </si>
  <si>
    <t>Digitalizovaný územní plán obce Vysokov</t>
  </si>
  <si>
    <t>OBEC BYZHRADEC</t>
  </si>
  <si>
    <t>Územní plán Byzhradec</t>
  </si>
  <si>
    <t>15RRD06 Propagace cyklobusů v turistických regionech</t>
  </si>
  <si>
    <t>Krkonošské cyklobusy 2015</t>
  </si>
  <si>
    <t>Cyklobusy Orlických hor 2015</t>
  </si>
  <si>
    <t>Propagace cyklobusů v Kladském pomezí 2015</t>
  </si>
  <si>
    <t>Labská stezka č.2 - úsek Kunčice nad Labem</t>
  </si>
  <si>
    <t>MĚSTO ČESKÁ SKALICE</t>
  </si>
  <si>
    <t>PD pro ÚR Okruh Ratibořice</t>
  </si>
  <si>
    <t>Město Třebechovice pod Orebem</t>
  </si>
  <si>
    <t>Stezka pro cyklisty a pěší, Třebechovice p.O. - Krňovice, I. etapa</t>
  </si>
  <si>
    <t>Kladská stezka - úsek č. 16, projektová dokumentace - DUR</t>
  </si>
  <si>
    <t>OBEC CHOTĚVICE</t>
  </si>
  <si>
    <t>Labská trasa č. 2 - zpracování DUR v úseku Debrné-Vestřev</t>
  </si>
  <si>
    <t>Labská stezka č. 2 - úsek Klášterská Lhota - Kunčice nad Labem</t>
  </si>
  <si>
    <t>Projektová dokumentace pro územní řízení  dálkové cyklotrasy Odra - Nisa č. 14, část Tuř-Jičín-Jinolice.</t>
  </si>
  <si>
    <t>Statutární město Hradec Králové</t>
  </si>
  <si>
    <t>„Kamenný most“ Plácky – „Skleníky“ Třebeš.</t>
  </si>
  <si>
    <t>CYKLOTRASA Č. 14 - ÚSEK MOST "ŽELEZŇÁK - ZO ROZKVĚT MÍRU" V HRADCI KRÁLOVÉ</t>
  </si>
  <si>
    <t>Vrchlabí - dálkové cyklotrasy č. 2 a 22</t>
  </si>
  <si>
    <t>LABSKÁ STEZKA Č.2</t>
  </si>
  <si>
    <t>ÚSEK KUKS - ŽIREČ</t>
  </si>
  <si>
    <t>Cyklotrasa č. 22 - cyklostezka Lánov-Čistá v Krkonoších, příprava</t>
  </si>
  <si>
    <t>15RRD05 Rozvoj a budování dálových a na ně navazujících cyklotras v KHK</t>
  </si>
  <si>
    <t>Přiděleno               v Kč</t>
  </si>
  <si>
    <t>Gymnázium J. K. Tyla, Hradec Král.</t>
  </si>
  <si>
    <t>MEZI MOSTY 2015</t>
  </si>
  <si>
    <t>ZŠ Vrchlabí, nám. Míru 283</t>
  </si>
  <si>
    <t>základy atletiky</t>
  </si>
  <si>
    <t>ZŠ Bratří Čapků, Úpice</t>
  </si>
  <si>
    <t>ÚPICKÁ LAŤKA</t>
  </si>
  <si>
    <t>Letní tenisová školička - TC Dvůr Králové n/L</t>
  </si>
  <si>
    <t>Pravidelná výuka flamencového tance</t>
  </si>
  <si>
    <t>Základní škola T. G. Masaryka Náchod</t>
  </si>
  <si>
    <t>S úsměvem a všichni spolu rozhýbeme město, školu II</t>
  </si>
  <si>
    <t>Běžecká dobrošovská potěšeníčka 2015</t>
  </si>
  <si>
    <t>DDM JEDNIČKA, Dvůr Králové n. L.</t>
  </si>
  <si>
    <t xml:space="preserve">Dům dětí a mládeže, Hradec Králové, </t>
  </si>
  <si>
    <t>Tělocvičná jednota Sokol Opočno</t>
  </si>
  <si>
    <t>Klub mládeže Cipísek</t>
  </si>
  <si>
    <t>Pobyb v přírodě pro zdraví</t>
  </si>
  <si>
    <t xml:space="preserve">Základní škola, Chlumec n.  C. </t>
  </si>
  <si>
    <t>Lépe, výše, rychleji!</t>
  </si>
  <si>
    <t>TJ LOKOMOTIVA Hradec Králové</t>
  </si>
  <si>
    <t>Jubilejní 10.ročník fotbalového kempu pro širokou veřejnost</t>
  </si>
  <si>
    <t>Škola bruslení 2015</t>
  </si>
  <si>
    <t>Podpora pohybových aktivit žen 2015</t>
  </si>
  <si>
    <t>Mateřská škola RADOST, Třebihošť</t>
  </si>
  <si>
    <t>Sportování pod Zvičinou</t>
  </si>
  <si>
    <t>TJ LOKOMOTIVA TRUTNOV o.s.</t>
  </si>
  <si>
    <t>Pohybová gramotnost plavecké školy, atleiky a tenisu</t>
  </si>
  <si>
    <t>TJ SOKOL Pražské Předměstí</t>
  </si>
  <si>
    <t>TJ Stračov</t>
  </si>
  <si>
    <t>Okolo Stračova - poběžte s námi!</t>
  </si>
  <si>
    <t>Česká asociace tělesně handicap. sportovců, z.s.</t>
  </si>
  <si>
    <t>Mistrovství České republiky v tenise handicapovaných 2015</t>
  </si>
  <si>
    <t>Beach Centrum Club</t>
  </si>
  <si>
    <t>Beachvolejbalové turnaje a tréninky pro veřejnost</t>
  </si>
  <si>
    <t>Dům dětí a mládeže, Rychnov n. Kn.</t>
  </si>
  <si>
    <t>SPORTOVÁNÍ S DÉČKEM 2015</t>
  </si>
  <si>
    <t>Orienťák pro všechny aneb s mapou objev les</t>
  </si>
  <si>
    <t>POHYB S GOLFEM GCHK 2015</t>
  </si>
  <si>
    <t>Pohybové aktivity Čestice 2015</t>
  </si>
  <si>
    <t xml:space="preserve">OA T. G. Masaryka, Kostelec n. O. </t>
  </si>
  <si>
    <t>Se spinningem zdravé tělo a zdravý duch</t>
  </si>
  <si>
    <t>Serál hobby soutěží pro neregistrované sportovce děti, mládež a seniory</t>
  </si>
  <si>
    <t>VOX Radvanice, z.s.</t>
  </si>
  <si>
    <t>Radvanický míč 2015 - 1. ročník</t>
  </si>
  <si>
    <t>Pohybová gramotnost v Sokole Jaroměř - Josefov 2015</t>
  </si>
  <si>
    <t>Atletická olympiáda</t>
  </si>
  <si>
    <t>Velocipéd klub Nová Paka</t>
  </si>
  <si>
    <t>BE.MANIAX NOVOPACKÝ MARATON</t>
  </si>
  <si>
    <t>Pohybová gramostnost</t>
  </si>
  <si>
    <t>TJ Spartak Nové Město nad Metují</t>
  </si>
  <si>
    <t>Školička bruslení pro všechny děti</t>
  </si>
  <si>
    <t>TJ Sokol Havlovice, o.s.</t>
  </si>
  <si>
    <t>26. ročník Pochodu Václavice - Havlovice</t>
  </si>
  <si>
    <t>FOTBALOVÁ ŠKOLIČKA JAROMĚŘ 2015</t>
  </si>
  <si>
    <t>Hvězda Orientu 2015</t>
  </si>
  <si>
    <t xml:space="preserve">K-klub-středisko volného času, Jičín, </t>
  </si>
  <si>
    <t>Hejbni kostrou</t>
  </si>
  <si>
    <t>SKI KLUB Dobruška, o.p.s.</t>
  </si>
  <si>
    <t>Veřejná lyžařská škola - Den krajského úřadu</t>
  </si>
  <si>
    <t>DDM Nová generace, Hradec Králové</t>
  </si>
  <si>
    <t>Hýbe se celá rodina</t>
  </si>
  <si>
    <t>Pořádání významných sportovních akcí mládeže</t>
  </si>
  <si>
    <t>9.ročník seriálu halových turnajů v kopané "Sportem proti drogám"</t>
  </si>
  <si>
    <t>Juniorský maratonský klub, o.s.</t>
  </si>
  <si>
    <t>Juniorský maraton - Běžíme pro Evropu 2015 (semifinálové kolo pro Královehradecký kraj)</t>
  </si>
  <si>
    <t>Grand Prix Hradec Králové 2015</t>
  </si>
  <si>
    <t>Pořádání turnajů v tenise (kategorie minitenis, babytenis, mladší žactvo, starší žactvo a dorost)</t>
  </si>
  <si>
    <t xml:space="preserve">Sokolaká župa Podkrkonošská - Jiráskova, Náchod </t>
  </si>
  <si>
    <t>Závod triatlonových nadějí 2015</t>
  </si>
  <si>
    <t>23. ročník Mistrovství České republiky ve stolním tenisu sportovců s mentálním postižením 2015</t>
  </si>
  <si>
    <t>SK Plhov - Náchod</t>
  </si>
  <si>
    <t>Český korfbalový pohár žactva, Náchod 5-7.6.2015</t>
  </si>
  <si>
    <t>Mezinárodní kin-ballový turnaj Inter G cup 2015</t>
  </si>
  <si>
    <t>Svaz cyklistiky Královéhradeckého kraje, o.s.</t>
  </si>
  <si>
    <t>Seriál Krajských mistrovských závodů mládeže Královéhradeckého kraje v cyklistice 2015</t>
  </si>
  <si>
    <t>34.Borský pohár 2015 v severské kombinaci a skoku žactva-….</t>
  </si>
  <si>
    <t>Mistrovství ČR žáků a mladšího dorostu.</t>
  </si>
  <si>
    <t>Republikové finále AŠSK ČR v přespolním běhu základních a středních škol "Běháme s BK Tour", ..</t>
  </si>
  <si>
    <t>Středeční pohár horských kol 2015</t>
  </si>
  <si>
    <t>Černožický kilometr - 43. ročník</t>
  </si>
  <si>
    <t>Pořádání významných sportovních akcí mládeže Plavání, Krasobruslení, Down Hill</t>
  </si>
  <si>
    <t>Pořádání významných sportovních akcí mládeže Highlanders Night IV., Vánoční turnaj v Judu …</t>
  </si>
  <si>
    <t>Pořádání významných sportovních akcí mládeže Basktebal, Silový trojboj, Atletika</t>
  </si>
  <si>
    <t>Tělovýchovná jednota Spartak Opočno</t>
  </si>
  <si>
    <t>OPOČNO CUP 2015</t>
  </si>
  <si>
    <t xml:space="preserve">Dům dětí a mládeže, Hradec Králové, Rautenkrancova </t>
  </si>
  <si>
    <t>Velká cena judo Hradce Králové s mezinárodní účastí</t>
  </si>
  <si>
    <t>SK MODERNÍ GYMNASTIKY DOBRUŠKA</t>
  </si>
  <si>
    <t>Dobrušské jaro</t>
  </si>
  <si>
    <t>ZMRZLIŇÁK 2015_XVIII.ročník Mezinárodní turnaj dívek ve volejbale</t>
  </si>
  <si>
    <t>Jarní turnaj mládeže - XXIV. ročník</t>
  </si>
  <si>
    <t>Mistrovství ČR starších žákyň v národní házené</t>
  </si>
  <si>
    <t>Krajské závody 2015 v orientačním běhu</t>
  </si>
  <si>
    <t>SOKOL CUP ROUDNICE 2015</t>
  </si>
  <si>
    <t>Velká cena HK</t>
  </si>
  <si>
    <t>TJ Nová Paka</t>
  </si>
  <si>
    <t>Velká cena Nové Paky</t>
  </si>
  <si>
    <t xml:space="preserve">Klasická a krátká trať republikového žebříčku B - Čechy v Peklovsi a závod v rámci žebříčkového poháru </t>
  </si>
  <si>
    <t>GOLFOVÝ TURNAJ MLÁDEŽE 26. 4.2015</t>
  </si>
  <si>
    <t>Jarní turnaj pro mládež 2015</t>
  </si>
  <si>
    <t>Mezinárodní turnaj "Memoriál R.Volrába" 17.ročník žáků, kadetů a juniorů v zápase ve vol.stylu</t>
  </si>
  <si>
    <t>Krajské přebory žactva v plavání pro rok 2015</t>
  </si>
  <si>
    <t>Žákovské turnaje ve více sportech pro všechny obce z území MAS, Království Jestřebí hory.</t>
  </si>
  <si>
    <t>Jičínská školní liga miniházené 2015</t>
  </si>
  <si>
    <t>SK Lajdáček</t>
  </si>
  <si>
    <t>krajské přebory ve slalomu</t>
  </si>
  <si>
    <t>Mistrovství KHK v parkurovém skákání v kategorii děti, junioři a mladí jezdci  pro rok 2015</t>
  </si>
  <si>
    <t>White cup 2. ročník 2015</t>
  </si>
  <si>
    <t>Bodovací turnaje mládeže</t>
  </si>
  <si>
    <t>Uspořádání závodu - 10. ročník žákovského středečního kritéria</t>
  </si>
  <si>
    <t>Bohemia Aerobic Tour 2015</t>
  </si>
  <si>
    <t>Závodní cyklistický team JKF</t>
  </si>
  <si>
    <t>18.ročník Memoriálu Oldřicha Máchy 2015</t>
  </si>
  <si>
    <t>Benchpress &amp; Deadlift Cup 2015, Vrchlabí</t>
  </si>
  <si>
    <t>Fotbalový klub Chlumec nad Cidlinou</t>
  </si>
  <si>
    <t>Seriál mládežnických turnajů FK Chlumec nad Cidlinou 2015</t>
  </si>
  <si>
    <t>Memoriál Antonína Plecháče - CZECH CUP 2015  - 28. ročník</t>
  </si>
  <si>
    <t>Mezinárodní soustředění mládeže ve stolním tenisu zakončené turnajem Pepíka Šína 16.ročník, pořádání BTM ČR a KHK 2015</t>
  </si>
  <si>
    <t>Turnaj O pohár starosty obce Dobré 2015</t>
  </si>
  <si>
    <t>Velká cena Hradce Králové a Královéhradeckého kraje v plavání - 1. ročník</t>
  </si>
  <si>
    <t>Podpora turnaje o Pohár České republiky mladších žákyň v národní házené.</t>
  </si>
  <si>
    <t>Český svaz akrobatického Rock and Rollu</t>
  </si>
  <si>
    <t>MČR a významné soutěže v akrobatickém rock and rollu v KHK -  okno rokenrolu</t>
  </si>
  <si>
    <t>FOTTUR JAROMĚŘ 2015</t>
  </si>
  <si>
    <t>Sokol cup 2015</t>
  </si>
  <si>
    <t>Finále ČP kadetek a juniorek, 4.kolo ČP žákyň, úvodní kola ČP žákyň, kadetek a juniorek</t>
  </si>
  <si>
    <t>"Sportovní akademie, o. s."</t>
  </si>
  <si>
    <t>Sportovní akademie cup 2015</t>
  </si>
  <si>
    <t>DDM JK Chlumec nad Cidlinou</t>
  </si>
  <si>
    <t>Závody v Judu - Polabská liga 2015</t>
  </si>
  <si>
    <t>Finále ČP žáků, Kvalifikace ČP žáků a Testovací turnaj extraligy juniorů</t>
  </si>
  <si>
    <t>ŠŠPM Lipky HK, spolek</t>
  </si>
  <si>
    <t>Pořádání Mistrovství ČR družstev mladších žáků 2015 v šachu</t>
  </si>
  <si>
    <t>Stěžerská zimní liga 2015</t>
  </si>
  <si>
    <t xml:space="preserve">MČR - jednotlivců v kategorii do 17 let / GPB Hradecký Lev 42 ročník  </t>
  </si>
  <si>
    <t>MEMORIÁL SVATOPLUKA FRÖDEHO - VII.ročník</t>
  </si>
  <si>
    <t xml:space="preserve">Střední škola zahradnická, Kopidlno, </t>
  </si>
  <si>
    <t>Běh 17.listopadu - 46.ročník</t>
  </si>
  <si>
    <t>Mistrovství Čech mažoretek 2015</t>
  </si>
  <si>
    <t>ČAKS - oblast Severovýchodní Čechy</t>
  </si>
  <si>
    <t>Mistrovství Severovýchodních Čech</t>
  </si>
  <si>
    <t>Babylon cup 2015 - mezinárodní turnaj mužů a žen v malé kopané</t>
  </si>
  <si>
    <t>TK-Východočeská sportovní</t>
  </si>
  <si>
    <t>Východočeská tenisová liga neregistrovaných</t>
  </si>
  <si>
    <t>SPORT EVENT o.s.</t>
  </si>
  <si>
    <t>Night run a Avon běh 2015</t>
  </si>
  <si>
    <t>Sportem proti drogám</t>
  </si>
  <si>
    <t>SDH PŠÁNKY</t>
  </si>
  <si>
    <t>Extraliga a tradiční turnaje Pšánky 2015</t>
  </si>
  <si>
    <t>Hradecký pohár 2015</t>
  </si>
  <si>
    <t>Orlický maratón v běhu na lyžích 2015</t>
  </si>
  <si>
    <t>Masové závody od nejmenších po dospělé s mezinárodní účastí - MTB Stolové hory 2015 a Borský kros 2015</t>
  </si>
  <si>
    <t>Kolo pro život, z.s.</t>
  </si>
  <si>
    <t>Kolo pro život - Vrchlabí - Špindl Tour Škoda Auto</t>
  </si>
  <si>
    <t>Mezinárodní turanj ve stolním tenisu</t>
  </si>
  <si>
    <t>Ratibořický MTB maratón 2015</t>
  </si>
  <si>
    <t>TJ SPARTAK Police nad Metují, o.s.</t>
  </si>
  <si>
    <t>Přespolní a silniční běhy pořádané LO Spartak Police nad Metují</t>
  </si>
  <si>
    <t>Tradiční letní turnaje - XLIX. ročník</t>
  </si>
  <si>
    <t>Žacléřská 70 MTB 2015 - cyklistický závod tříčlenných družtev a jednotlivců</t>
  </si>
  <si>
    <t>Soutěže tělesně postižených sportovců 2015</t>
  </si>
  <si>
    <t>Královéhradecký volejbal pro všechny 2015</t>
  </si>
  <si>
    <t>Klub malého a sálového fotbalu F.C. Santus Dobruška</t>
  </si>
  <si>
    <t>Turnaj ve futsalu - Dobrušský pohár 2015</t>
  </si>
  <si>
    <t>Otužilecké Labe</t>
  </si>
  <si>
    <t>Dobrušský pohár 2015</t>
  </si>
  <si>
    <t>Vícedenní etapové závody Rumcajsovy míle a jiné závody pro sportovce i veřejnost</t>
  </si>
  <si>
    <t>Národní finále ve volejbalu 2015</t>
  </si>
  <si>
    <t>Rock Point - Horská výzva 2015(2.závod)</t>
  </si>
  <si>
    <t>Dům dětí a mládeže JEDNIČKA, Dvůr Králové n.L.</t>
  </si>
  <si>
    <t>Dvorská Jednička – 11. ročník nepostupové přehlídky tanečních kolektivů, dvojic a jednotlivců</t>
  </si>
  <si>
    <t>5. ročník turnaje veteránů</t>
  </si>
  <si>
    <t>Mezinárodní rychnovský šachový festival 2015</t>
  </si>
  <si>
    <t>Chlumecké volejbalové léto 2015</t>
  </si>
  <si>
    <t>4. Mistrovství České republiky v benchpressu 2015</t>
  </si>
  <si>
    <t>Memoriál Františka Šoulavého - velikonoční turnaj v bleskovém šachu 2015</t>
  </si>
  <si>
    <t>Běh lužanskými hvozdy 2015 - 40. ročník</t>
  </si>
  <si>
    <t>34. ročník Přespolního běhu areálem zdraví Chábory</t>
  </si>
  <si>
    <t>Jarní turnaj, Mikulášský turnaj</t>
  </si>
  <si>
    <t>TJ SOKOL JAROMĚŘ</t>
  </si>
  <si>
    <t>Jaroměřský kros 2015</t>
  </si>
  <si>
    <t>Mistrovství České republiky v horském orientačním běhu 2015</t>
  </si>
  <si>
    <t xml:space="preserve">SVČ Déčko, Náchod, Zámecká </t>
  </si>
  <si>
    <t>38. ročník HAPO</t>
  </si>
  <si>
    <t>Stěžerské šlapačky 2015</t>
  </si>
  <si>
    <t>TJ Spartak Vrchlabí, o. s.</t>
  </si>
  <si>
    <t>Talenti SpS</t>
  </si>
  <si>
    <t xml:space="preserve">Východočeský tenisový spolek </t>
  </si>
  <si>
    <t>Tenisové středisko mládeže a sportovní centrum mládeže při VČTS pro hráče ve věku 7-23 let</t>
  </si>
  <si>
    <t>TJ středisko vrcholového sportu Krkonoše</t>
  </si>
  <si>
    <t>Podpora činnosti SCM Vrchlabí</t>
  </si>
  <si>
    <t>SŠIS Dvůr Králové n/L - Sportovní centrum mládeže</t>
  </si>
  <si>
    <t>Bereme to sportovně</t>
  </si>
  <si>
    <t>Hradecký cyklo-už z.s.</t>
  </si>
  <si>
    <t>Sportovní centrum mládeže v silniční cyklistice 2015</t>
  </si>
  <si>
    <t>Získání statutu Akademie ČSLH</t>
  </si>
  <si>
    <t>Činnost sportovních středisek plavání, lyžování, atletiky a basketbalu</t>
  </si>
  <si>
    <t>OK 99 Hradec Králové, z.s.</t>
  </si>
  <si>
    <t>Provozování Sportovního centra mládeže Královéhradecka v orientačním běhu v roce 2015</t>
  </si>
  <si>
    <t xml:space="preserve">Regionální sportovní centrum  vč. badmintonového svazu </t>
  </si>
  <si>
    <t>GOLFOVÉ TRÉNINKOVÉ CENTRUM MLÁDEŽE GCHK 2015</t>
  </si>
  <si>
    <t>Regionální házenkářské centrum HBC Jičín 2015</t>
  </si>
  <si>
    <t>Nákup přenosných zápasových a tréninkových fotbalových branek</t>
  </si>
  <si>
    <t>SpS SPORT KLUB Náchod 2015</t>
  </si>
  <si>
    <t>Sportovní centrum mládeže Královéhradeckého kraje na rok 2015</t>
  </si>
  <si>
    <t>Podpora judistických talentů</t>
  </si>
  <si>
    <t>Seriál výcvikových táborů Sportovního centra mládeže v běhu na lyžích při sportovním klubu OlfinCar-Vella Trutnov</t>
  </si>
  <si>
    <t>Materiálové dovybavení SpS alpského lyžování při TJ SOKOL Deštné v Orlických horách</t>
  </si>
  <si>
    <t>Činnost sportovního střediska mládeže v roce 2015</t>
  </si>
  <si>
    <t>Internátní Královéhradecké krajské sportovní centrum mládeže ve stolnímu tenisu (zkratka IKCST)</t>
  </si>
  <si>
    <t>Příprava na sezonu 2015-2016 - volejbalová soustředění - dívky</t>
  </si>
  <si>
    <t>Celoroční příprava Sportovního centra mládeže</t>
  </si>
  <si>
    <t>Příprava na sezónu 2015-2016</t>
  </si>
  <si>
    <t>Příprava a soustředění družstev Sportovního střediska dívek BSK TJ Jičín.</t>
  </si>
  <si>
    <t>GOLF CLUB NA VRŠÍCH z.s.</t>
  </si>
  <si>
    <t>TCM GC Na Vrších</t>
  </si>
  <si>
    <t>Výběry mladších a starších žáků</t>
  </si>
  <si>
    <t>JEZDECKÝ KLUB TŮNĚ</t>
  </si>
  <si>
    <t>Podpora reprezentantky JK Tůně  v sezoně 2015.</t>
  </si>
  <si>
    <t>Podpora krajského výběru mládeže v nejvyšších republikových soutěžích a soutěžích v zahraničí 2015</t>
  </si>
  <si>
    <t>Podpora reprezentace mládeže ŠK ORTEX Hradec Králové …</t>
  </si>
  <si>
    <t>Podpora korfbalu na rok 2015</t>
  </si>
  <si>
    <t>Mladíci</t>
  </si>
  <si>
    <t>Přípravka pro reprezentaci KHK na ODM, RKZ, na MČR a zahr. závodech</t>
  </si>
  <si>
    <t>Podpora přípravy soutěžících na plachtařském mistrovství světa žen 2015 a PLMČR juniorů 2015</t>
  </si>
  <si>
    <t>Podpora krajských reprezentačních výběrů mládeže a reprezentace na republikových soutěžích</t>
  </si>
  <si>
    <t>MGC Hradečtí Orli, o.s.</t>
  </si>
  <si>
    <t>Minigolfová extraliga juniorů a reprezentace ČR</t>
  </si>
  <si>
    <t>Biatlonisté královéhradeckého kraje</t>
  </si>
  <si>
    <t>Aeroklub Hořice v Podkrkonoší</t>
  </si>
  <si>
    <t>Podpora sportovní přípravy juniorského reprezentanta a jeho účasti na mistrovství světa juniorů</t>
  </si>
  <si>
    <t>Příprava krajského výběru žactva OB 2015</t>
  </si>
  <si>
    <t>OK Slavia Hradec Králové, z.s.</t>
  </si>
  <si>
    <t>Podpora účasti mládeže OK Slavia Hradec Králové na republikových soutěžích</t>
  </si>
  <si>
    <t>JEZDECKÉ CENTRUM RUSEK</t>
  </si>
  <si>
    <t>EVROPA 2015</t>
  </si>
  <si>
    <t>Kouba Cup U 15 - účast výběru Královéhradeckého KFS,Pohár předsedy ŘK,Finále Mezikrajské soutěže,Přípravné kempy</t>
  </si>
  <si>
    <t>European Kids Athletics Games 2015</t>
  </si>
  <si>
    <t>Podpora krajské reprezentace na mezinárodních jezdeckých závodech v NSR Zeitz-Bergistdorf 2015</t>
  </si>
  <si>
    <t>Podpora vrcholového sportu v Pandě Rychnov nad Kněžnou</t>
  </si>
  <si>
    <t>Výběr Královéhradeckého kraje hráčů ledního hokeje roč. 2000, 2001 a 2002</t>
  </si>
  <si>
    <t>Podpora reprezentantů ČR na republikových a mezinárodních soutěžích 2015</t>
  </si>
  <si>
    <t>Reprezentace KH kraje na Mistrovství Čech mládeže</t>
  </si>
  <si>
    <t>Příprava juniorských alpských lyžařů při TJ SOKOL Deštné v O.h. na EYOWF 2015 …</t>
  </si>
  <si>
    <t>Podpora účasti družstva dorostenek  v nejvyšší  celorepublikové  soutěží  venkovního i halového  pozemního hokeje…</t>
  </si>
  <si>
    <t>Regionální svaz hokejbalu pro Pardubický a KHK</t>
  </si>
  <si>
    <t>Příprava hokejbalového týmu Výběru Královéhradeckého kraje pro LODM 2015</t>
  </si>
  <si>
    <t>Reprezentanti mládežnických kategorii v kraji</t>
  </si>
  <si>
    <t xml:space="preserve">Vytvoření podmínek pro členy SK Špindl pro účast na mezinárodních, republikových závodech a MČR ve sjezdovém lyžování </t>
  </si>
  <si>
    <t>Superpohár mládeže v národní házené</t>
  </si>
  <si>
    <t>Mažoretky A-TEAM na Mistrovství Evropy mažoretkového sportu v Brně 20.-23.8 2015</t>
  </si>
  <si>
    <t>Celoroční pravidelná sportovní činnost mládeže a osob se zdravotním postižením</t>
  </si>
  <si>
    <t>Sportovní činnost mládeže 2015</t>
  </si>
  <si>
    <t>Podpora činnosti jezdeckého klubu JK Tůně</t>
  </si>
  <si>
    <t>Celoroční sportovní činnost mládeže FC NHK na rok 2015</t>
  </si>
  <si>
    <t>Tenisová akademie Robina Vika a tenisová škola při TENIS-CENTRUM DTJ Hradec Králové</t>
  </si>
  <si>
    <t>Pravidelná, celoroční sportovní činnost dětí a mládeže  v tělocvičné jednotě SOKOL Náchod  v roce 2015</t>
  </si>
  <si>
    <t>Sportovní oddíl OB Spartak Rychnov nad Kněžnou</t>
  </si>
  <si>
    <t>Sport zdravotně handicapovaných sportovců ve Vrchlabí</t>
  </si>
  <si>
    <t>Tréninkový běžecký program pro mladé talenty nezařazených do SCM</t>
  </si>
  <si>
    <t>TJ Sokol Kunčice nad Labem</t>
  </si>
  <si>
    <t>Sport pro všechny</t>
  </si>
  <si>
    <t>Soustředění mládežnických družstev, materiálové dovybavení</t>
  </si>
  <si>
    <t>Mladí opočenští Baroni 2015 - celoroční práce s hokejovou mládeží</t>
  </si>
  <si>
    <t>Pravidelná sportovní činnost žactva BKL Machov</t>
  </si>
  <si>
    <t>Podpora činnosti SK Integra Hradec Králové</t>
  </si>
  <si>
    <t>Celoroční pravidelná sportovní činnost volejbalového oddílu dětí a mládeže</t>
  </si>
  <si>
    <t>Podpora sportovců v oddíle rychlostní kanoistiky</t>
  </si>
  <si>
    <t>Sportovní činnost mládeže lyžařského oddílu</t>
  </si>
  <si>
    <t>Celoroční pravidelná sportovní činnost mládeže plavání, alspké lyžování …</t>
  </si>
  <si>
    <t>Celoroční pravidelná sportovní činnost mládeže Basketbalu, Kanoistiky, Amerického fotbalu, Šachy</t>
  </si>
  <si>
    <t>Celoroční pravidelná sportovní činnost mládeže Atletiky, Krasobruslení, Odbíjené, Tenis</t>
  </si>
  <si>
    <t>Činnost mládeže v klubu orientačního běhu OK99 Hradec Králové, z.s.</t>
  </si>
  <si>
    <t>Sportovní klub Třebechovice pod Orebem</t>
  </si>
  <si>
    <t>Podpora rozvoje hokejových dovedností dětí v Třebechovicích pod Orebem</t>
  </si>
  <si>
    <t>Celoroční pravidelná sportovní činnost mládeže a osob s tělesným postižením</t>
  </si>
  <si>
    <t>Petánkový kroužek 2015</t>
  </si>
  <si>
    <t>Celoroční činnost mládeže a dětí ve fotbalovém oddíle FC OLYMPIA HRADEC KRÁLOVÉ</t>
  </si>
  <si>
    <t>Zabezpečení tréninkové činnosti skupiny žactva OK Slavia Hradec Králové</t>
  </si>
  <si>
    <t>Sportování roudnických dětí</t>
  </si>
  <si>
    <t>Tělovýchovná jednota SLAVOJ Skřivany</t>
  </si>
  <si>
    <t>Podpora mládežnických týmů oddílu kopané TJ Slavoj Skřivany pro rok 2015</t>
  </si>
  <si>
    <t>Asociace integrovaných sportů, o.s.</t>
  </si>
  <si>
    <t>Trénink boccii, iBoccii a iKuželníku v roce 2015</t>
  </si>
  <si>
    <t>Celoroční práce s dětmi na hřišti i mimo něj</t>
  </si>
  <si>
    <t>Pravidelná sportovní činnost dětí a mládeže při oddílu TJ Sportcentrum Jičín</t>
  </si>
  <si>
    <t>Zabezpečení celoroční turnajové i soutěžní činnosti mládeže oddílu pozemního hokeje TJ Slavia HK</t>
  </si>
  <si>
    <t>Okresní fotbalový svaz Rychnov nad Kněžnou</t>
  </si>
  <si>
    <t>Celoroční příprava okresních fotbalových výběrů okresu Rychnov n.Kn.</t>
  </si>
  <si>
    <t>TJ Sokol Jičíněves</t>
  </si>
  <si>
    <t>Celoroční práce s fotbalovou mládeží v Jičíněvsi</t>
  </si>
  <si>
    <t>SPORT KLUB Náchod - doprava mládeže 2015</t>
  </si>
  <si>
    <t>Celoroční pravidelná sportovní činnost mládeže  TJ Krakonoš Trutnov 2015</t>
  </si>
  <si>
    <t>Celoroční sp. činnost mládeže oddílu badminton</t>
  </si>
  <si>
    <t>Pravidelná činnost oddílu stolního tenisu 2015</t>
  </si>
  <si>
    <t>Mažoretky Kostelec nad Orlicí, o.s.</t>
  </si>
  <si>
    <t>Volnočasové aktivity s pravidelnou sportovní a taneční činností zaměřenou na mažoretkový sport</t>
  </si>
  <si>
    <t>Jumping - vyškolení instruktorů a doplnění trampolín</t>
  </si>
  <si>
    <t>Judo pro nejmenší</t>
  </si>
  <si>
    <t>Celoroční činnost dětí a mládeže v oddíle šachklubu AD Jičín</t>
  </si>
  <si>
    <t>Podpora celoroční činnosti mládežnického sportovního klubu (Powerlifting Vrchlabí)</t>
  </si>
  <si>
    <t>Serie soustředění Volejbalového centra nad Metují</t>
  </si>
  <si>
    <t>Sport a soutěže mentálně postižených sportovců</t>
  </si>
  <si>
    <t>Více sportu po celý rok</t>
  </si>
  <si>
    <t>Podpora pravidelné sportovní činnosti mládeže do 18 let</t>
  </si>
  <si>
    <t>FK JAROMĚŘ 2015</t>
  </si>
  <si>
    <t>TJ Sokol Jaroměř - Josefov</t>
  </si>
  <si>
    <t>Podpora žákovských a dorosteneckých družstev hrající dlouhodobé regionální přebory okresu Jičín.</t>
  </si>
  <si>
    <t>Celoroční cvičení dětí a mládeže</t>
  </si>
  <si>
    <t>Celoroční pravidelná činnost žákovských družstev volejbalu</t>
  </si>
  <si>
    <t>Celoroční výchova hokejové mládeže - 2015</t>
  </si>
  <si>
    <t>Celoroční program Sportovní akademie 2015</t>
  </si>
  <si>
    <t>SPORTOVNÍ ROK 2015</t>
  </si>
  <si>
    <t>Atletická tréninková příprava a soutěže mládeže v Jaroměři</t>
  </si>
  <si>
    <t>Školení rozhodčích, trenérů a cvičitelů Kin-ballu</t>
  </si>
  <si>
    <t>Vzdělávání trenerů a rozhodčích 2015</t>
  </si>
  <si>
    <t>Semináře pro trenéry a učitelé volejbalu a minivolejbalu</t>
  </si>
  <si>
    <t>Rozhodčí/porotci a trenéři rock and rollu v KHK - učíme se být flexibilní a žít ve změnách</t>
  </si>
  <si>
    <t>Okresní fotbalový svaz Náchod</t>
  </si>
  <si>
    <t>Vzdělávání rozhodčích a trenérů</t>
  </si>
  <si>
    <t>1.HK Dvůr Králové - podpora ligy házené</t>
  </si>
  <si>
    <t>Příprava a závodní činnost vodních slalomářů</t>
  </si>
  <si>
    <t>Východočeský tenisový spolek</t>
  </si>
  <si>
    <t>I. liga dospělých v tenise - o titul mistra republiky ČR a nejvyšší republikové soutěže mládeže JUNIOR TOUR…</t>
  </si>
  <si>
    <t>TC Dvůr Králové n/L - Podpora vrcholového a výkonnostního tenisu</t>
  </si>
  <si>
    <t>Podpora reprezentantů v lovu ryb udicí - plavaná</t>
  </si>
  <si>
    <t>Podpora vrcholového a výkonostního sportu-FC Hradec Králové - A muži</t>
  </si>
  <si>
    <t>Podpora vrcholového a výkonnostníko sportu</t>
  </si>
  <si>
    <t>Whirlpool Author 2015</t>
  </si>
  <si>
    <t>Vrcholový sport SPVR</t>
  </si>
  <si>
    <t>Účast na světovém poháru v Kin-ballu ve Španělsku</t>
  </si>
  <si>
    <t>Reprezentanti ČR v běhu na lyžích</t>
  </si>
  <si>
    <t>Podpora vrcholové činnosti SK Karate Spartak</t>
  </si>
  <si>
    <t>Podpora A mužstva a juniorů HK Mountfield Hradec Králové a.s.</t>
  </si>
  <si>
    <t>Házená TJ Náchod  - podpora ligových družstev</t>
  </si>
  <si>
    <t>Systematicky podporujeme mladé cyklisty našeho kraje</t>
  </si>
  <si>
    <t>Podpora reprezentantů pro přípravu na závody SP, MS, MČR</t>
  </si>
  <si>
    <t>Podpora rozvoje talentů v oddílu OK99 Hradec Králové</t>
  </si>
  <si>
    <t>1. liga žen a juniorek</t>
  </si>
  <si>
    <t>Podpora reprezentantů ČR při přípravě na HME, EP, MEJ a MSJ s aplikací do podpory prvoligových týmů mužů a žen</t>
  </si>
  <si>
    <t>Podpora vrcholových a výkonnostních orientačních běžců při oddíle TJ Sportcentrum Jičín</t>
  </si>
  <si>
    <t>VRCHOLOVÝ SPORT GCHK 2015</t>
  </si>
  <si>
    <t>ANGELES Dance Group</t>
  </si>
  <si>
    <t>Podpora Angeles Dance Group v soutěžích 2015</t>
  </si>
  <si>
    <t>Podpora HBC Jičín - extraliga a 1. liga 2015</t>
  </si>
  <si>
    <t>Podpora přípravy účasti na Mistrovství České republiky jezdce TJ Krakonoš Trutnov</t>
  </si>
  <si>
    <t>BK Kara Trutnov - reprezentace kraje v evropských pohárech a nejvyšší soutěži ČR</t>
  </si>
  <si>
    <t>Podpora v přípravě lyžařů-běžců pro mistrovství světa,  evropského olympijského festivalu mládeže a mistrovství České republiky</t>
  </si>
  <si>
    <t>Účast a reprezentace členů oddílů ŠK AD Jičín v nejvyšších republikových soutěžích</t>
  </si>
  <si>
    <t>Podpora florbalového týu žen FBK Jičín v nejvyšší soutěži- extralize</t>
  </si>
  <si>
    <t>Reprezentace na závodech světového poháru v kiteboardingu pro rok 2015 - Pavla Novotná</t>
  </si>
  <si>
    <t>Mezinárodní soutěže ve stolním tenisu - TT Intercup, reprezentační výběr budoucích olympioniků, účast na bodovacích turnajích mládeže ČR 2015</t>
  </si>
  <si>
    <t>Podpora reprezentantů České republiky v badmintonu s cílem účasti na EH v Baku 2015</t>
  </si>
  <si>
    <t>Podpora juniorských,seniorských reprezentantů a družstva 1.liga v roce 2015</t>
  </si>
  <si>
    <t>Podpora extraligového družstva badmintonistů a družstev žen a mužů hrající nejvyšší celostátní 1. a 2.ligu národní házené v roce 2015.</t>
  </si>
  <si>
    <t>Sezona 2015 v sedle</t>
  </si>
  <si>
    <t>Monoski team</t>
  </si>
  <si>
    <t>Vrcholoví sportovci Sportovní akademie 2015</t>
  </si>
  <si>
    <t>TĚLOVÝCHOVNÁ JEDNOTA HŘEBČÍN KUBIŠTA</t>
  </si>
  <si>
    <t>Podpora výkonnostního sportu v Královéhradeckém kraji</t>
  </si>
  <si>
    <t>žákovská liga U15 a U14, dorostenecká liga kadetek U17</t>
  </si>
  <si>
    <t>Příprava sportovních střelců na kvalifikační závody na LOH Rio de Janeiro 2016, ME Arnhem 2015,…</t>
  </si>
  <si>
    <t>Podpora prvoligového družstva mužů a dorosteneckých talentů</t>
  </si>
  <si>
    <t>15SPT01 Pohybová gramotnost</t>
  </si>
  <si>
    <t>15SPT02 Pořádání významných sportovních akcí mládeže</t>
  </si>
  <si>
    <t>15SPT03 Pořádání masových tělovýchovných a sportovních soutěží typu "sport pro všechny"</t>
  </si>
  <si>
    <t>15SPT04 Činnost sportovních středisek, sportovních center mládeže a středních škol s rozšířenou sportovní činností</t>
  </si>
  <si>
    <t>15SPT05 Podpora krajských reprezentačních výběrů mládeže a reprezentace na republikových, evropských a celosvětových soutěžích</t>
  </si>
  <si>
    <t>15SPT06 Celoroční pravidelná sportovní činnost mládeže a osob se zdravotním postižením</t>
  </si>
  <si>
    <t>15SPT07 Vzdělávání trenérů, rozhodčích a cvičitelů</t>
  </si>
  <si>
    <t>15SMP01 Programy zaměřené na prevenci rizikového chování a zdravý životní styl dětí a mládež</t>
  </si>
  <si>
    <t>Základní škola, Dobruška, Opočenská</t>
  </si>
  <si>
    <t>"Nejsme tak silní, abychom nepotřebovali pomoc"</t>
  </si>
  <si>
    <t>Sš hotel. a spol.  stravování, Teplice n. M.</t>
  </si>
  <si>
    <t>Ve zdravém těle, zdravý duch</t>
  </si>
  <si>
    <t>MŠ, ZŠ a SŠ  Daneta, s.r.o.</t>
  </si>
  <si>
    <t>Preventivní program v DANETĚ</t>
  </si>
  <si>
    <t>ZŠ a MŠ, Lánov</t>
  </si>
  <si>
    <t>Preventivní program ZŠ Lánov 2015 - 2016</t>
  </si>
  <si>
    <t>Gymnázium, Vrchlabí</t>
  </si>
  <si>
    <t>Preventivní program</t>
  </si>
  <si>
    <t>PPP Královéhradeckého kraje</t>
  </si>
  <si>
    <t>Aktivity PPP KHK Hradec Králové v oblasti primární prevence rizikového chování …</t>
  </si>
  <si>
    <t>Systematická práce v primární prevenci na Trutnovsku</t>
  </si>
  <si>
    <t>Profesionální chování pedagogů jako hlavní pilíř efektivní prevence II</t>
  </si>
  <si>
    <t>Bezpečí pro všechny</t>
  </si>
  <si>
    <t>My jsme dobří kamarádi, hrajeme si spolu rádi. Pracujeme, sportujeme, zdravým jídlům holdujeme….</t>
  </si>
  <si>
    <t>Gymnázium a Střední odborná škola, Hostinné</t>
  </si>
  <si>
    <t>Čistá škola</t>
  </si>
  <si>
    <t xml:space="preserve">DD a školní jídelna, Nechanice, Hrádecká </t>
  </si>
  <si>
    <t>Preventivně výchovné pobyty</t>
  </si>
  <si>
    <t xml:space="preserve">SOŠ a SOU Hradec Králové, Vocelova </t>
  </si>
  <si>
    <t>Prevence se musí vyplatit</t>
  </si>
  <si>
    <t>Gymnázium Boženy Němcové, Hradec Králové</t>
  </si>
  <si>
    <t>Začínáme</t>
  </si>
  <si>
    <t>Škola v pohodě 2015</t>
  </si>
  <si>
    <t>Základní škola Jaroměř-Josefov, Vodárenská 370</t>
  </si>
  <si>
    <t>Aktivní integrace sociálně znevýhodněných dětí do třídních kolektivů</t>
  </si>
  <si>
    <t>VOŠ a SPŠ, Jičín, Pod Koželuhy 100</t>
  </si>
  <si>
    <t>Preventivní opatření proti rizikovému chování žáků na průmyslové škole</t>
  </si>
  <si>
    <t>SŠ oděvní, služeb a ekonomiky, Červený Kostelec</t>
  </si>
  <si>
    <t>Zdravé klima ve třídě</t>
  </si>
  <si>
    <t>Základní škola, Vrchlabí, Školní 1336</t>
  </si>
  <si>
    <t>Pěstujeme zdravé svačinky</t>
  </si>
  <si>
    <t>Základní škola a Mateřská škola, Nechanice</t>
  </si>
  <si>
    <t>Škola - ostrov bezpečí</t>
  </si>
  <si>
    <t>Jak se starat o své zdraví.</t>
  </si>
  <si>
    <t>SŠ technická a řemeslná, Nový Bydžov</t>
  </si>
  <si>
    <t>"Přijď mezi nás"</t>
  </si>
  <si>
    <t>DM, internát a školní jídelna, Hradec Králové, Vocelova</t>
  </si>
  <si>
    <t>Stopy II. zpestření sociální prevence</t>
  </si>
  <si>
    <t>Gymnázium a SOŠ pedagogická, Nová Paka, Kumburská 740</t>
  </si>
  <si>
    <t>Pohodová škola 2016</t>
  </si>
  <si>
    <t>VOŠ zdrav. a SZŠ, Hradec Králové, Komenského 234</t>
  </si>
  <si>
    <t>Zdravě ve všech oblastech</t>
  </si>
  <si>
    <t>Programy primární prevence v Královéhradeckém kraji</t>
  </si>
  <si>
    <t>Adaptační kurz - Poznej sám sebe, kamarády, nové sporty a okolí svého města 2015</t>
  </si>
  <si>
    <t xml:space="preserve">Základní škola, Nový Bydžov, V. Kl. Klicpery </t>
  </si>
  <si>
    <t>Tymyján 2015</t>
  </si>
  <si>
    <t>JE TO PRIMA, MÁME KLIMA</t>
  </si>
  <si>
    <t xml:space="preserve">Základní škola, Nový Bydžov, F. Palackého </t>
  </si>
  <si>
    <t>Prevence rizikového chování</t>
  </si>
  <si>
    <t>A co dál...</t>
  </si>
  <si>
    <t>Základní škola K.V.Raise, Lázně Bělohrad</t>
  </si>
  <si>
    <t>Program dlouhodobé primární prevence zaměřený na rizikové chování a zdravý životní styl</t>
  </si>
  <si>
    <t>Bezpečně ve škole</t>
  </si>
  <si>
    <t>Základní škola a mateřská škola, Vrchlabí, Horská 256</t>
  </si>
  <si>
    <t>Mějme se rádi.</t>
  </si>
  <si>
    <t>Začít včas! - preventivní program ZŠ Sion 2015</t>
  </si>
  <si>
    <t>Jdi proti proudu!</t>
  </si>
  <si>
    <t>Střední škola Sion High School, Hradec Králové</t>
  </si>
  <si>
    <t>Má to smysl! preventivní program Sion High School</t>
  </si>
  <si>
    <t>Základní škola, Dobré, okres Rychnov n. Kn.</t>
  </si>
  <si>
    <t>Hurá do života</t>
  </si>
  <si>
    <t xml:space="preserve">Základní škola, Dobruška, Opočenská </t>
  </si>
  <si>
    <t>"Pozor, člověk!"</t>
  </si>
  <si>
    <t>Společně to zvládneme</t>
  </si>
  <si>
    <t>ZŠ a Praktická škola, Rychnov n. Kn.  Kolowratská 485</t>
  </si>
  <si>
    <t>Etická škola</t>
  </si>
  <si>
    <t>Mentoringem k individuální podpoře výchovného stylu učitele</t>
  </si>
  <si>
    <t>Základní škola Hradební, Broumov</t>
  </si>
  <si>
    <t>Základní škola, Jičín, Poděbradova 18</t>
  </si>
  <si>
    <t>Pojďme se poslouchat</t>
  </si>
  <si>
    <t>ZŠ a ZUŠ, Rtyně v Podkrkonoší</t>
  </si>
  <si>
    <t>Etické dílny</t>
  </si>
  <si>
    <t xml:space="preserve">Základní škola Jaroměř-Josefov, </t>
  </si>
  <si>
    <t>Zapojení sociálně znevýhodněných dětí a rodičů do života školy</t>
  </si>
  <si>
    <t>ZŠ a MŠ Chvalkovice</t>
  </si>
  <si>
    <t>Etická výchova 2015</t>
  </si>
  <si>
    <t>Základní škola a Mateřská škola Krčín</t>
  </si>
  <si>
    <t>Ruku v ruce s etikou 2015-2016</t>
  </si>
  <si>
    <t xml:space="preserve">SŠ, ZŠ a MŠ, Hradec Králové, Štefánikova </t>
  </si>
  <si>
    <t>Co (ne)chceš, aby dělali tobě, (ne)dělej druhým.</t>
  </si>
  <si>
    <t>MŠ, Hradec Králové, Kampanova 1488</t>
  </si>
  <si>
    <t>Etická výchova v mateřské škole</t>
  </si>
  <si>
    <t>ZŠ a Mateřská škola, Nechanice</t>
  </si>
  <si>
    <t>Dejme šanci dobrým vztahům</t>
  </si>
  <si>
    <t>15SMV02 Rozvoj tvůrčích schopností a dovedností dětí, žáků a studentů - rozvoj talentů</t>
  </si>
  <si>
    <t>SŠ hotel. a spol. stravování, Teplice nad Metují</t>
  </si>
  <si>
    <t>Kreativním gastronomem již na střední škole IV</t>
  </si>
  <si>
    <t>Jiráskovo gymnázium, Náchod</t>
  </si>
  <si>
    <t>Robotika a 3D tisk</t>
  </si>
  <si>
    <t>Obchodní akademie, Náchod</t>
  </si>
  <si>
    <t>Mezinárodní veletrh studentských Fiktivních firem, Praha 2016</t>
  </si>
  <si>
    <t>Talent se musí rozvíjet</t>
  </si>
  <si>
    <t>Základní umělecká škola, Náchod, Tyršova 247</t>
  </si>
  <si>
    <t>Podpora komorní hry smyčcových nástrojů v ZUŠ Náchod</t>
  </si>
  <si>
    <t>Dům dětí a mládeže, Dobruška, Domašínská 363</t>
  </si>
  <si>
    <t>Dřevořezby - umělecké zpracování dřeva</t>
  </si>
  <si>
    <t>Gymnázium, Dvůr Králové nad Labem</t>
  </si>
  <si>
    <t>Podpora talentovaných žáků a studentů, příprava na soutěže a odbornou kariéru</t>
  </si>
  <si>
    <t xml:space="preserve">ZŠ Nové Město nad Metují, Školní </t>
  </si>
  <si>
    <t>Fotodílny 2015</t>
  </si>
  <si>
    <t>Máme stále "oči dokořán"</t>
  </si>
  <si>
    <t xml:space="preserve">SOŠ a SOU, Hradec Králové, Vocelova </t>
  </si>
  <si>
    <t>Budeme opět mezi nejlepšími?</t>
  </si>
  <si>
    <t>Tvořivé vzdělávání</t>
  </si>
  <si>
    <t>SŠ oděvní, služeb a ekonomiky, Červený Kostelec, 17. listopadu 1197</t>
  </si>
  <si>
    <t>Podpora kreativní činnosti modelářů 2015-2016</t>
  </si>
  <si>
    <t>Podpora technických soutěží organizovaných DDM Hradec králové</t>
  </si>
  <si>
    <t>SŠ tech.a řemeslná, Nový Bydžov, Dr. M. Tyrše 112</t>
  </si>
  <si>
    <t>SUPŠ HN a nábytku, Hradec Králové, 17. listopadu 1202</t>
  </si>
  <si>
    <t>Účast SUPŠ HNN HK na prestižní přehlídce designu Designblok 2015</t>
  </si>
  <si>
    <t>Citius, altius, fortius</t>
  </si>
  <si>
    <t>SOŠ a SOU, Trutnov</t>
  </si>
  <si>
    <t>Estetika prostředí v gastronomii</t>
  </si>
  <si>
    <t>15SMV03 Podpora vzdělávání v oborech s výučním listem</t>
  </si>
  <si>
    <t xml:space="preserve">ZŠ a Pr. Š Rychnov nad Kněžnou, </t>
  </si>
  <si>
    <t>Vybíráme učební obory</t>
  </si>
  <si>
    <t>Integrovaná SŠ, Nová Paka, Kumburská 846</t>
  </si>
  <si>
    <t>Podpora vzdělávání v oborech s výučním listem</t>
  </si>
  <si>
    <t>Den praktických činností</t>
  </si>
  <si>
    <t>Den pro vás 2015</t>
  </si>
  <si>
    <t>Střední škola - Podorlické vzd. centrum, Dobruška</t>
  </si>
  <si>
    <t>Řemesla už v základní škole</t>
  </si>
  <si>
    <t>Řemesla prakticky</t>
  </si>
  <si>
    <t>15SMV04 Zájmová práce se žáky mimo vyučování</t>
  </si>
  <si>
    <t xml:space="preserve">Základní škola, Chlumec nad Cidlinou, </t>
  </si>
  <si>
    <t>Perličky-školní časopis</t>
  </si>
  <si>
    <t>SPŠ, SOŠ a SOU, Hradec Králové</t>
  </si>
  <si>
    <t>Zájmová práce se žáky mimo vyučování pro rok 2015</t>
  </si>
  <si>
    <t xml:space="preserve">Základní škola, Prasek, </t>
  </si>
  <si>
    <t>Zájmové kroužky pro žáky 1. stupně ZŠ Prasek</t>
  </si>
  <si>
    <t>Základní škola a Praktická škola, Rychnov n. Kn.  Kolowratská 485</t>
  </si>
  <si>
    <t>Odpolední dílny</t>
  </si>
  <si>
    <t xml:space="preserve">Základní škola a Mateřská škola, Černý Důl, </t>
  </si>
  <si>
    <t>Centrum pro volný čas při 1. stupni ZŠ Černý Důl pro rok 2015</t>
  </si>
  <si>
    <t>Základní škola a Mateřská škola, Horní Maršov</t>
  </si>
  <si>
    <t>Lepší než počítač, lepší než tablet je sportovní kroužek v Horním Maršově</t>
  </si>
  <si>
    <t>Základní škola a Mateřská škola, Lánov</t>
  </si>
  <si>
    <t>Výtvarný kroužek - Výtvarné tvoření  Lánov</t>
  </si>
  <si>
    <t>Základní škola a Mateřská škola, Lhota pod Libčany</t>
  </si>
  <si>
    <t>Zájmové kroužky na 1. stupni ZŠ a MŠ Lhota pod Libčany</t>
  </si>
  <si>
    <t>Materiální podpora zájmové činnosti na ZŠ F.Palackého v Novém Bydžově 2015</t>
  </si>
  <si>
    <t>ZÁJMOVÁ ČINNOST NA GJKT - S VÍTĚZEM CELÝ DEN</t>
  </si>
  <si>
    <t>MŠ, ZŠ a SŠ Daneta, s.r.o.</t>
  </si>
  <si>
    <t>Družina v Danetě - místo, kde to žije</t>
  </si>
  <si>
    <t>Včelařský kroužek v Opočně</t>
  </si>
  <si>
    <t>Základní škola Nové Město nad Metují, Školní 1000</t>
  </si>
  <si>
    <t>Zájmové kroužky</t>
  </si>
  <si>
    <t>Zájmové kroužky 2015</t>
  </si>
  <si>
    <t>Retro a další aktivity</t>
  </si>
  <si>
    <t xml:space="preserve">Základní škola a mateřská škola, Dolní Branná, </t>
  </si>
  <si>
    <t>CESTOU NECESTOU</t>
  </si>
  <si>
    <t>Co s volným časem?</t>
  </si>
  <si>
    <t xml:space="preserve">Česká lesnická akademie Trutnov - SŠ a VOŠ </t>
  </si>
  <si>
    <t>Střelecký kroužek na DM České lesnické akademie Trutnov</t>
  </si>
  <si>
    <t xml:space="preserve">VOŠ zdrav. a SZŠ Trutnov, </t>
  </si>
  <si>
    <t>Nudě dáme K.O.</t>
  </si>
  <si>
    <t>Šikovné ruce</t>
  </si>
  <si>
    <t>Základní škola a Mateřská škola, Lovčice</t>
  </si>
  <si>
    <t>Zájmová práce se žáky ZŠ a MŠ Lovčice mimo vyučování</t>
  </si>
  <si>
    <t>Základní škola, Dobré</t>
  </si>
  <si>
    <t>Veselé tvoření</t>
  </si>
  <si>
    <t>Aktivní trávení volného času na DM 2015-16</t>
  </si>
  <si>
    <t xml:space="preserve">Základní škola Nové Město nad Metují, </t>
  </si>
  <si>
    <t>Nový domov pro "školní potvory"</t>
  </si>
  <si>
    <t xml:space="preserve">Základní škola, Nový Hrádek, </t>
  </si>
  <si>
    <t>Po vyučování ve škole</t>
  </si>
  <si>
    <t>Zájmová činnost žáků na Odborném učilišti v Hradci Králové</t>
  </si>
  <si>
    <t xml:space="preserve">Gymnázium a SOŠ pedagogická, Nová Paka, Kumburská </t>
  </si>
  <si>
    <t>Kudy z nudy</t>
  </si>
  <si>
    <t>ZŠ a MŠ v Olešnici v Orlických horách</t>
  </si>
  <si>
    <t>Podpora rozvoje zájmové činnosti</t>
  </si>
  <si>
    <t xml:space="preserve">DM, internát a školní jídelna, Hradec Králové, Vocelova </t>
  </si>
  <si>
    <t>Hudebně-divadelní kroužek</t>
  </si>
  <si>
    <t xml:space="preserve">SŠ technická a řemeslná, Nový Bydžov, Dr. M. Tyrše </t>
  </si>
  <si>
    <t>"Svou lenost pokoříme, nudě se ubráníme"</t>
  </si>
  <si>
    <t>Čtvero ročních období</t>
  </si>
  <si>
    <t>Základní umělecká škola, Týniště n.O.</t>
  </si>
  <si>
    <t>Radost je v umění</t>
  </si>
  <si>
    <t>Družina a školní klub je prima</t>
  </si>
  <si>
    <t>Nejsme lenoši III</t>
  </si>
  <si>
    <t>Základní škola a Mateřská škola Deštné v Orl. h.</t>
  </si>
  <si>
    <t>Podpora zájmových aktivit v deštenské škole</t>
  </si>
  <si>
    <t>Žákovský parlament respektující a tvořící</t>
  </si>
  <si>
    <t>DOMEČEK PRO PŘEDŠKOLÁKY</t>
  </si>
  <si>
    <t>Poznávání lesních biotopů ČR (3.rok projektu)</t>
  </si>
  <si>
    <t>Letní tábor JITRO 2015</t>
  </si>
  <si>
    <t>Klub žen ve Střezeticích a Dlouhých Dvorech</t>
  </si>
  <si>
    <t>Podpora aktivit dětí a mládeže ve ve volném čase pro rok 2014</t>
  </si>
  <si>
    <t>Poznávání řemesel interaktivně</t>
  </si>
  <si>
    <t>Celoroční aktivity pro děti a mládež na Vesmíru v komfortnějším prostředí</t>
  </si>
  <si>
    <t>Bonifác a jeho spousta dalších nápadů 2015</t>
  </si>
  <si>
    <t>Volnočasové aktivity v roce 2015</t>
  </si>
  <si>
    <t>Sdružení žen Podbřezí, o.s.</t>
  </si>
  <si>
    <t>Kdo si hraje v Podbřezí, nezlobí</t>
  </si>
  <si>
    <t>Poznávání a prožitky na Prachově</t>
  </si>
  <si>
    <t>"Divadlo Rtyně"</t>
  </si>
  <si>
    <t>Technické zabezpečení pro zajištění činnosti Divadla Rtyně o.s.</t>
  </si>
  <si>
    <t>My se nenudíme 2015</t>
  </si>
  <si>
    <t>CELOROČNÍ ČINNOST TANEČNÍ SKUPINY T-BASS HRADEC KRÁLOVÉ</t>
  </si>
  <si>
    <t>Rok mezi hvězdami</t>
  </si>
  <si>
    <t>Podpora celoroční činnosti MC Ratolest</t>
  </si>
  <si>
    <t>Klub Základní umělecké školy Hradec Králové - Na Střezině 1042</t>
  </si>
  <si>
    <t>Open Dwoor 2015</t>
  </si>
  <si>
    <t>Pomáhejme si</t>
  </si>
  <si>
    <t>Sdružení dětského folklorního souboru ČERVÁNEK</t>
  </si>
  <si>
    <t>Celoroční činnost  DFS Červánek</t>
  </si>
  <si>
    <t>Rychnovský dětský sbor 2015</t>
  </si>
  <si>
    <t>Volnočasové aktivity pro děti ze Všestar a okolí 2015</t>
  </si>
  <si>
    <t>Volný čas dětí a mládeže 2015</t>
  </si>
  <si>
    <t>Cesta za modrou hvězdou</t>
  </si>
  <si>
    <t>Pro všechny 15</t>
  </si>
  <si>
    <t xml:space="preserve">Roškopov 1+1 aneb jeden měsíc a jeden týden otevřeného prostoru </t>
  </si>
  <si>
    <t>Rozvoj psychosociálních, komunikačních a motorických dovedností dětí…</t>
  </si>
  <si>
    <t>STROM</t>
  </si>
  <si>
    <t>"I NA TOBĚ ZÁLEŽÍ" - Podpora celoroční činnosti oddílu STROM (Dětenice)</t>
  </si>
  <si>
    <t>Letní dětský tábor Pecka 2015</t>
  </si>
  <si>
    <t>Žijeme zpěvem</t>
  </si>
  <si>
    <t>"Taneční skupina Attitude Dvůr Králové nad Labem"</t>
  </si>
  <si>
    <t>Celoroční provoz TS Attitude DKnL</t>
  </si>
  <si>
    <t>S námi je to funny</t>
  </si>
  <si>
    <t>Celoroční činnost Jezdeckého klubu No Limits v roce 2015</t>
  </si>
  <si>
    <t>CELOROČNÍ ČINNOST TIMEDANCE HRADEC KRÁLOVÉ 2015</t>
  </si>
  <si>
    <t>CELOROČNÍ ČINNOST TIMEDANCE HOŘICE A JIČÍN 2015</t>
  </si>
  <si>
    <t>Akce pro děti a mládež ve volném čase</t>
  </si>
  <si>
    <t>Umělecká agentura Ambrozia při ZŠ Pouchov Hradec Králové o.p.s.</t>
  </si>
  <si>
    <t>Letní umělecká škola Ambrozia 2015</t>
  </si>
  <si>
    <t>Logická olympiáda 2015 - Královéhradecký kraj</t>
  </si>
  <si>
    <t>Florbalový turnaj v Danetě</t>
  </si>
  <si>
    <t>Olympiáda mateřských škol 2015</t>
  </si>
  <si>
    <t>Diecézní setkání mládeže 2015</t>
  </si>
  <si>
    <t xml:space="preserve">DDM JEDNIČKA, Dvůr Králové nad Labem, </t>
  </si>
  <si>
    <t>Prima hrátky v Jedničce aneb Zahradní slavnost pro děti - 5. ročník</t>
  </si>
  <si>
    <t>Centrum pro integraci osob se zdravotním postižením Královehradeckého kraje, o.p.s.</t>
  </si>
  <si>
    <t>Psychorehabilitační pobyty pro děti a mládež se zdravotním postižením</t>
  </si>
  <si>
    <t>Muzejní neděle 2015</t>
  </si>
  <si>
    <t>Letní pobyty s Domem dětí a mládeže</t>
  </si>
  <si>
    <t>Dům dětí a mládeže, Nový Bydžov</t>
  </si>
  <si>
    <t>Letní tábor Plátěnka</t>
  </si>
  <si>
    <t>Hvězdárna v Úpici</t>
  </si>
  <si>
    <t>Přibližme dětem nejzajímavější astronomické úkazy roku 2015</t>
  </si>
  <si>
    <t>Obec Jetřichov</t>
  </si>
  <si>
    <t>Rok pro naše děti</t>
  </si>
  <si>
    <t>Ing. Milan Hrstka</t>
  </si>
  <si>
    <t>Brodíkova trilogie</t>
  </si>
  <si>
    <t>TVOŘIVÉ DÍLNY</t>
  </si>
  <si>
    <t>VOŠ zdr. SZŠ  Hradec Králové, Komenského 234</t>
  </si>
  <si>
    <t>Volný čas jako prevence patologického jednání dětí a mládeže</t>
  </si>
  <si>
    <t>ZŠ a MŠ Krčín, Nové Město n.M.</t>
  </si>
  <si>
    <t>Hudba spojuje</t>
  </si>
  <si>
    <t>SVČ Déčko, Náchod</t>
  </si>
  <si>
    <t>Dětem a mládeži otevřeno</t>
  </si>
  <si>
    <t>Strašidelná Bažantnice 2015</t>
  </si>
  <si>
    <t>ZŠ a MŠ  Nechanice</t>
  </si>
  <si>
    <t>Český rok nejen na vsi</t>
  </si>
  <si>
    <t>ZŠ a MŠ Mladé Buky</t>
  </si>
  <si>
    <t xml:space="preserve">Dům dětí a mládeže, Rychnov nad Kněžnou, </t>
  </si>
  <si>
    <t>VOLNÝ ČAS NA RYCHNOVSKU 2015</t>
  </si>
  <si>
    <t>Jakub Rázl</t>
  </si>
  <si>
    <t>Novoměstské trampoty</t>
  </si>
  <si>
    <t>ZUŠkapel 2015</t>
  </si>
  <si>
    <t>Za pohádkou do Českého ráje</t>
  </si>
  <si>
    <t>Pionýr, z. s. - Krajská org.  Pionýra KHK</t>
  </si>
  <si>
    <t>Celoroční činnost královéhradeckých pionýrů 2015</t>
  </si>
  <si>
    <t>Eldorádo 2015</t>
  </si>
  <si>
    <t>Junák, Královéhradecký kraj 2015</t>
  </si>
  <si>
    <t>Krajské centrum Duhy v KHK</t>
  </si>
  <si>
    <t>Celoroční činnost Duhy v KHK 2015</t>
  </si>
  <si>
    <t>Podpora činnosti s mládeží ve sborech dobrovolných hasičů</t>
  </si>
  <si>
    <t>Podpora nově vzniklých kolektivů mladých hasičů</t>
  </si>
  <si>
    <t>Podpora celoroční činnostiorganizací pracujících s dětmi a mládeží s regionální působností</t>
  </si>
  <si>
    <t>SDRUŽENÍ HASIČŮ ČECH, MORAVY A SLEZSKA okresu HRADEC KRÁLOVÉ</t>
  </si>
  <si>
    <t>OSH HK pro mladé hasiče Královéhradeckého kraje</t>
  </si>
  <si>
    <t>Mezinárodní partrnerský projekt mezi Hradcem Králové a Siensheimem /ČR - Německo/</t>
  </si>
  <si>
    <t>Přírodovědná expedice do Dolomit</t>
  </si>
  <si>
    <t xml:space="preserve">OA T. G. Masaryka, Kostelec nad Orlicí, </t>
  </si>
  <si>
    <t>Odlišné země, ale mladí lidé jsou přece všude stejní...</t>
  </si>
  <si>
    <t xml:space="preserve">Základní škola V. Hejny, Červený Kostelec, </t>
  </si>
  <si>
    <t>Kurswoche 2015</t>
  </si>
  <si>
    <t>DD, ZŠ a školní jídelna, Dolní Lánov 240</t>
  </si>
  <si>
    <t>Z Krkonoš do Německa</t>
  </si>
  <si>
    <t>Junák - svaz skautů a skautek ČR, středisko STŘELA Stěžery</t>
  </si>
  <si>
    <t>Mezinárodní skautský tábor 2015</t>
  </si>
  <si>
    <t>Bonifác bez hranic 2015</t>
  </si>
  <si>
    <t>ZŠ Trutnov, Komenského 399</t>
  </si>
  <si>
    <t>Gymnázium a SoŠ pedagogická, Nová Paka, Kumburská 740</t>
  </si>
  <si>
    <t>Holidays2gether</t>
  </si>
  <si>
    <t>Poznejme se navzájem 2015</t>
  </si>
  <si>
    <t xml:space="preserve">Gymnázium F. M.  Pelcla, Rychnov nad Kněžnou, </t>
  </si>
  <si>
    <t>BEZ HRANIC - WITHOUT BOUDARIES</t>
  </si>
  <si>
    <t>SOŠ a SOU, Hradec Králové, Vocelova 1338</t>
  </si>
  <si>
    <t>Spolupráce bez hranic</t>
  </si>
  <si>
    <t>Občanské sdružení pro mezinárodní partnerství v Libčanech, okr. HK</t>
  </si>
  <si>
    <t>Mezinárodní setkání mládeže Libčany 2015 - Libčany/Le Mele</t>
  </si>
  <si>
    <t>Masarykova základní škola, Stará Paka,</t>
  </si>
  <si>
    <t>Týdenní žákovský pobyt v Německu 2015</t>
  </si>
  <si>
    <t xml:space="preserve">Základní škola Nové Město nad Metují, Komenského 15, </t>
  </si>
  <si>
    <t>Děti dětem VIII - ,,Řemesla v českých vesnicích rumunského Banátu´´</t>
  </si>
  <si>
    <t>OA, Trutnov, Malé náměstí 158</t>
  </si>
  <si>
    <t>Mezinárodní spolupráce Kirchdorf 2015</t>
  </si>
  <si>
    <t>Masarykova obchodní akademie, Jičín, 17. listopadu 220</t>
  </si>
  <si>
    <t>Revista en espanol</t>
  </si>
  <si>
    <t>Jak se učí britské děti</t>
  </si>
  <si>
    <t>Gymnázium J. K. Tyla, Hradec Králové</t>
  </si>
  <si>
    <t>Pionýr, z. s. - Pionýrská skupina Bokouš</t>
  </si>
  <si>
    <t>Ošetřovna a izolace TZ Bokouš</t>
  </si>
  <si>
    <t>Junák - svaz skautů a skautek ČR, středisko Františka Barvíře Třebechovice pod Orebem</t>
  </si>
  <si>
    <t>Sanace skautského domova v Třebechovicích pod Orebem</t>
  </si>
  <si>
    <t>Junák - svaz skautů a skautek ČR, středisko Kostelec nad Orlicí</t>
  </si>
  <si>
    <t>Rekonstrukce střech kluboven, zimní provoz WC a vnitřní obležení klubovny skautek</t>
  </si>
  <si>
    <t>Pionýr, z.s. - Pionýrská skupina MLADOST</t>
  </si>
  <si>
    <t>Investiční aktivity pro rok 2015 na LPT Hvězdička</t>
  </si>
  <si>
    <t>Dokončení rekonstrukce klubovny mládeže v hasdičské zbrojnici SDH Radvanice v Čechách</t>
  </si>
  <si>
    <t>Junák - svaz skautů a skautek ČR, středisko "ÚTA" Nové Město nad Metují</t>
  </si>
  <si>
    <t>Rekonstrukce kuchyňky a vytápění koupelen Loděnice</t>
  </si>
  <si>
    <t>Modernizace kuchyně hospodářské budovy TZ Studánka</t>
  </si>
  <si>
    <t>Junák - svaz skautů a skautek ČR, středisko SOPKA Nová Paka</t>
  </si>
  <si>
    <t>Renovace skautské klubovny střediska SOPKA v Nové Pace</t>
  </si>
  <si>
    <t>Rekonstrukce podkrovní části zázemí Jezdeckého klubu No Limits</t>
  </si>
  <si>
    <t>15SMR01 Podpora celoroční činnosti místních organizací</t>
  </si>
  <si>
    <t>Obec Rudník</t>
  </si>
  <si>
    <t>Studie opatření v povodí Lučního potoka a Čisté v obci Rudník</t>
  </si>
  <si>
    <t>OBEC BUKOVICE</t>
  </si>
  <si>
    <t>Zpracování "Studie převedení N-letých vod obcí Bukovice"</t>
  </si>
  <si>
    <t>Zpracování studie navýšení retenčního prostoru rybníku Broumar</t>
  </si>
  <si>
    <t>OBEC DOLNÍ LÁNOV</t>
  </si>
  <si>
    <t>Převedení povrchových vod Dolní Lánov v prostoru plánované zástavby-Varianta III</t>
  </si>
  <si>
    <t>OBEC SEMECHNICE</t>
  </si>
  <si>
    <t>Revitalizace požární nádrže v Semechnicích</t>
  </si>
  <si>
    <t>OBEC PRASKAČKA</t>
  </si>
  <si>
    <t>Revitalizace malé vodní nádrže Draha</t>
  </si>
  <si>
    <t>OBEC ÚHLEJOV</t>
  </si>
  <si>
    <t>Rekonstrukce vodní (hasičské) nádrže</t>
  </si>
  <si>
    <t>Obec Bukovice</t>
  </si>
  <si>
    <t>Podpora efektivního nakládání s biologicky rozložitelnými odpady</t>
  </si>
  <si>
    <t>Město Náchod</t>
  </si>
  <si>
    <t>Nakládání s BRO - kompostování</t>
  </si>
  <si>
    <t>Obec Proruby</t>
  </si>
  <si>
    <t>Realizace systému řešení nakládání s bioodpady v Obci Proruby</t>
  </si>
  <si>
    <t>Kompostování v obcích Hořicka</t>
  </si>
  <si>
    <t>Obec Bezděkov nad Metují</t>
  </si>
  <si>
    <t>Vybavení komunitní kompostárny a systému svozu bioodpadů v obci Bezděkov nad Metují</t>
  </si>
  <si>
    <t>Obec Všestary</t>
  </si>
  <si>
    <t>Rozvoj integrovaného systému nakládání s komunálními odpady - podpora domácího kompostování</t>
  </si>
  <si>
    <t>Základní organizace ČSOP Křižánky - Jičín</t>
  </si>
  <si>
    <t>Podpora Záchranné stanice pro handicapované živočichy z volné přírody v Libštátě</t>
  </si>
  <si>
    <t>OBEC MŽANY</t>
  </si>
  <si>
    <t>Mžany - rozšíření LBK 7-8 ÚSES v lokalitě "Zavadilka"</t>
  </si>
  <si>
    <t>Vytváření prostředí pro vodouše rudonohé na Josefovských loukách</t>
  </si>
  <si>
    <t>Ranč u Kelímků, z. s.</t>
  </si>
  <si>
    <t>Rekonstrukce voliér pro hendikepované dravce, sovy a krkavcovité ptáky; renovace místnosti na ošetřovnu pro ptactvo; příspěvek na potravu</t>
  </si>
  <si>
    <t>Krajská mykologická poradna a výstava hub v Muzeu východních Čech v Hradci Králové 2015</t>
  </si>
  <si>
    <t>EVVO při Ekocentru Orlice v Krňovicích v roce 2015</t>
  </si>
  <si>
    <t>Mateřská škola Chleny</t>
  </si>
  <si>
    <t>Zvířata v přírodní zahradě MŠ Chleny</t>
  </si>
  <si>
    <t>Základní škola Nové Město nad Metují, Komenského 15</t>
  </si>
  <si>
    <t>Interaktivní prvky na školní pozemek</t>
  </si>
  <si>
    <t>Vladimír Doležal</t>
  </si>
  <si>
    <t>Environmentální včelařský naučný areál</t>
  </si>
  <si>
    <t>Zážitky v přírodě</t>
  </si>
  <si>
    <t>Mateřská škola - Město, Týniště nad Orlicí</t>
  </si>
  <si>
    <t>Vrbičkohrátky</t>
  </si>
  <si>
    <t>ZŠ a MŠ, Svoboda nad Úpou</t>
  </si>
  <si>
    <t>„Zelená učebna“ ZŠ a MŠ Svoboda nad Úpou</t>
  </si>
  <si>
    <t>ZOOPARK STĚŽERY, o.p.s.</t>
  </si>
  <si>
    <t>Za exotickými zvířaty do Stěžer</t>
  </si>
  <si>
    <t>Mateřská škola Jaroměř, Lužická 321</t>
  </si>
  <si>
    <t>Zahrady jaroměřských dětí aneb pohádkové zahrady mateřských škol v Jaroměři</t>
  </si>
  <si>
    <t>Revitalizace KUKS o.p.s.</t>
  </si>
  <si>
    <t>Naučná expozice na Kuksu</t>
  </si>
  <si>
    <t>Biskupské gymnázium B. B. a ZŠ a MŠ Jana Pavla II. HK</t>
  </si>
  <si>
    <t>Poznávání krajiny a organismů žijících v ní</t>
  </si>
  <si>
    <t>Všemi vjemy</t>
  </si>
  <si>
    <t>Rosteme a učíme se v lese</t>
  </si>
  <si>
    <t>Stř. ekol. výchovy a etiky Rýchory - SEVER, ….</t>
  </si>
  <si>
    <t>EVVO v terénu a v přírodní zahradě</t>
  </si>
  <si>
    <t>Environmentální osvěta a výchova široké veřejnosti</t>
  </si>
  <si>
    <t>Broumovskem za příběhy Země</t>
  </si>
  <si>
    <t>Petyniak Otmar</t>
  </si>
  <si>
    <t>Obnova a rozšíření chovu včel</t>
  </si>
  <si>
    <t>Šolc Jan</t>
  </si>
  <si>
    <t>Včelaření v Bystrém</t>
  </si>
  <si>
    <t>Zahradník David</t>
  </si>
  <si>
    <t>Modernizace včelařského provozu</t>
  </si>
  <si>
    <t>Kutmon Miroslav</t>
  </si>
  <si>
    <t>Rozvoj včelaření v kraji.</t>
  </si>
  <si>
    <t>Včelařství na novoměstsku pro rok 2015</t>
  </si>
  <si>
    <t>Smetiprach Josef</t>
  </si>
  <si>
    <t>Pořízení včelařského vybavení</t>
  </si>
  <si>
    <t>Hatla Zdeněk</t>
  </si>
  <si>
    <t>Modernizace a rozvoj včelařství</t>
  </si>
  <si>
    <t>Ornst Milan</t>
  </si>
  <si>
    <t>Rozvoj chovu včel v Kosicích</t>
  </si>
  <si>
    <t>Kotvald Luděk</t>
  </si>
  <si>
    <t>Rozšíření chovu včelstev</t>
  </si>
  <si>
    <t>Český svaz včelařů, o.s., ZO Broumov</t>
  </si>
  <si>
    <t>Obnova včelařských zařízení v ZO Českého svazu včelařů  Broumov, o.s.</t>
  </si>
  <si>
    <t>OBEC BOROVÁ</t>
  </si>
  <si>
    <t>Ošetření starých stromů a stromořadí v Borové</t>
  </si>
  <si>
    <t>Český svaz včelařů, o.s., ZO Přepychy</t>
  </si>
  <si>
    <t>Včely v krajině</t>
  </si>
  <si>
    <t>ČESKÝ RYBÁŘSKÝ SVAZ, MO TRUTNOV</t>
  </si>
  <si>
    <t>Nákup přepravních beden na ryby a plovoucích elektrických ohradníků</t>
  </si>
  <si>
    <t>Cvejn Václav</t>
  </si>
  <si>
    <t>Výdaje na zařízení pro kočování včelstev</t>
  </si>
  <si>
    <t>Mazák Petr</t>
  </si>
  <si>
    <t>Včelaření v podhůří Orlických hor - výstavba včelína pro rozšíření současného včelaření</t>
  </si>
  <si>
    <t>Novák Aleš</t>
  </si>
  <si>
    <t>Zvýšení počtu včelstev</t>
  </si>
  <si>
    <t>Český svaz včelařů, o.s., ZO Opočno</t>
  </si>
  <si>
    <t>Včelaři Opočno - Praktická péče o životní prostředí</t>
  </si>
  <si>
    <t>Bečka Milan</t>
  </si>
  <si>
    <t>Obnova a nákup nástavkových úlů</t>
  </si>
  <si>
    <t>Český svaz včelařů, o.s., ZO Náchod</t>
  </si>
  <si>
    <t>Obnova a modernizace včelařského chovu, boj se včelými nemocemi</t>
  </si>
  <si>
    <t>Žák Michal</t>
  </si>
  <si>
    <t>Výměna nevyhovujících včelích úlů</t>
  </si>
  <si>
    <t>Český svaz včelařů, o.s., ZO Hradec Králové</t>
  </si>
  <si>
    <t>Ochrana včelstev před morem včelího plodu v ZO ČSV Hradec Králové</t>
  </si>
  <si>
    <t>Matějka Jiří</t>
  </si>
  <si>
    <t>Stavba včelnice</t>
  </si>
  <si>
    <t>Kubrt Pavel</t>
  </si>
  <si>
    <t>Opilení včelami a zefektivnění chovu včelstev</t>
  </si>
  <si>
    <t>Rázek Jan</t>
  </si>
  <si>
    <t>Rozšíření chovu včel a obnova úlů</t>
  </si>
  <si>
    <t>Izák František</t>
  </si>
  <si>
    <t>Včelaření na Jahodov 30 par.č.453/1</t>
  </si>
  <si>
    <t>Zubatý Karel</t>
  </si>
  <si>
    <t>Nákup včelých úlů - následně určeno pro kočování</t>
  </si>
  <si>
    <t>Veik Alfred</t>
  </si>
  <si>
    <t>Nástavkové úly</t>
  </si>
  <si>
    <t>Okresní agrární komora Trutnov</t>
  </si>
  <si>
    <t>Výstava zemědělské techniky PODHORY 2015</t>
  </si>
  <si>
    <t>CHOVSERVIS a.s.</t>
  </si>
  <si>
    <t>Zemědělský den Mžany 2015</t>
  </si>
  <si>
    <t>AGROCHOV STARÁ PAKA a.s.</t>
  </si>
  <si>
    <t>PAKA 2015</t>
  </si>
  <si>
    <t>AGRO Chomutice a.s.</t>
  </si>
  <si>
    <t>PRIM Chomutice</t>
  </si>
  <si>
    <t>Miroslav Frydrych</t>
  </si>
  <si>
    <t>Propagace rodinné ovocnářské farmy a prodeje ze dvora</t>
  </si>
  <si>
    <t>Okresní agrární komora Hradec Králové</t>
  </si>
  <si>
    <t>9.Královéhradecký krajský masopust 2016</t>
  </si>
  <si>
    <t>JŠ Valdštejnská obora</t>
  </si>
  <si>
    <t>Regionální propagace chovu koní</t>
  </si>
  <si>
    <t>Občanské sdružení Bokouš</t>
  </si>
  <si>
    <t>Náchodské trhy v roce 2015</t>
  </si>
  <si>
    <t>Tělocvičná jednota Sokol Nový Hradec Králové</t>
  </si>
  <si>
    <t>Pravidelná celoroční sportovní činnost pro děti a mládež v Tělovýchovné jednotě Sokol Nový Hradec Králové</t>
  </si>
  <si>
    <t>TENIS - CENTRUM DTJ HK, z.s.</t>
  </si>
  <si>
    <t>Závodní smíšená družstva reprezentující TENIS-CENTRUM DTJ HK (kategorie minitenis, babytenis, mladší žactvo, starší žactvo a dorost)</t>
  </si>
  <si>
    <t>Oprava havarijního stavu stropu nad sociálním zařízením</t>
  </si>
  <si>
    <t>Celoroční pravidelná sportovní činnost dětí a mládeže  zajišťovaná T. J. SOKOL Náchod</t>
  </si>
  <si>
    <t>příprava lyžařů běžců na ZODM</t>
  </si>
  <si>
    <t>Tělocvičná jednota Sokol Police nad Metují</t>
  </si>
  <si>
    <t>Pravidelná, celoroční sportovní činnost dětí a mládeže v tělocvičné jednotě Sokol Police nad Metují v roce 2015</t>
  </si>
  <si>
    <t>Sokol Stěžery - přenosné fotbalové brány</t>
  </si>
  <si>
    <t>Tělocvičná jednota Sokol Česká Skalice</t>
  </si>
  <si>
    <t>Celoroční pravidelná sportovní činnost dětí a mládeže v TJ Sokol Česká Skalice v roce 2015</t>
  </si>
  <si>
    <t>Podpora sportující mládeže ve Vrchlabí</t>
  </si>
  <si>
    <t>Tělocvičná jednota Sokol České Meziříčí</t>
  </si>
  <si>
    <t>Sportování pro všechny v TJ. Sokol České Meziříčí</t>
  </si>
  <si>
    <t>Tělocvičná jednota Sokol Hronov</t>
  </si>
  <si>
    <t>Pravidelná celoroční sportovní činnost dětí a mládeže v tělocvičné jednotě SOKOL Hronov v roce 2015</t>
  </si>
  <si>
    <t>Tělocvičná jednota Sokol Nový Hrádek</t>
  </si>
  <si>
    <t>Pravidelná celoroční sportovní činnost dětí a mládeže v T. J. Sokol Nový Hrádek v roce 2015</t>
  </si>
  <si>
    <t>Celoroční příprava dětí a mládeže oddílu badmintonu při TJ SOKOL Dobruška</t>
  </si>
  <si>
    <t>FK JAROMĚŘ 2015 II</t>
  </si>
  <si>
    <t>Pravidelná sportovní činnost dětí a mládeže v T.J. Sokol HK v roce 2015</t>
  </si>
  <si>
    <t>Závlaha fotbalového hřiště - zachování oddílu  a umožnění další činnosti mládeže.</t>
  </si>
  <si>
    <t>podpora mládeže stolního tenisu</t>
  </si>
  <si>
    <t>Nejmladší opočenští Baroni 2015 – celoroční práce s nejmenšími hokejisty</t>
  </si>
  <si>
    <t>Celoroční činnost sokolské všestrannosti</t>
  </si>
  <si>
    <t>Udržení kvalitní péče o mladé sportovce</t>
  </si>
  <si>
    <t>Fotbalový club Slavia Hradec Králové</t>
  </si>
  <si>
    <t>FC Slavia Hradec Králové - zkvalitnění činnosti a vybavenosti mládežnických mužstev - 2015</t>
  </si>
  <si>
    <t>Nájemné pro mládež 2015</t>
  </si>
  <si>
    <t>Sportovní club Zéva Hradec Králové</t>
  </si>
  <si>
    <t>Celoroční pravidelná sportovní činnost dětí a mládeže v oddíle plavání</t>
  </si>
  <si>
    <t>TJ Lokomotiva Trutnov o.s.</t>
  </si>
  <si>
    <t>Sportovní gymnastika a celoroční pravidelná sportovní činnost mládeže</t>
  </si>
  <si>
    <t>Stolní tenis a celoroční pravidelná sportovní činnost mládeže</t>
  </si>
  <si>
    <t>Aletika a celoroční pravidelná sportovní činnost mládeže</t>
  </si>
  <si>
    <t>Popdpora pravidelné sportovní činnosti mládeže do 18 let.</t>
  </si>
  <si>
    <t>Celoroční činnost šachového klubu zaměřeného na mládež</t>
  </si>
  <si>
    <t>Tělocvičná jednota Sokol Ostroměř</t>
  </si>
  <si>
    <t>Pravidelná, celoroční sportovní činnost dětí a mládeže v Tělocvičné jednotě SOKOL Ostroměř v roce 2015</t>
  </si>
  <si>
    <t>Nákup sportovního vybavení pro mládežnické týmy oddílu kopané</t>
  </si>
  <si>
    <t>Sportovní vybavení pro družstva mládeže</t>
  </si>
  <si>
    <t>Zabezpečení sportovní činnosti závodním a kondičním tenistům</t>
  </si>
  <si>
    <t>Východočeský tenisový spolek z.s.</t>
  </si>
  <si>
    <t>Zabezpečení činnosti závodním tenistům</t>
  </si>
  <si>
    <t>Celoroční pravidelná sportovní činnost mládeže v roce 2015-2.pololetí</t>
  </si>
  <si>
    <t>Tělocvičná jednota Sokol Nová Paka</t>
  </si>
  <si>
    <t>Doplnění cvičebních pomůcek pro mládež</t>
  </si>
  <si>
    <t>Materiálové dovybavení skupin přípravky a žactva</t>
  </si>
  <si>
    <t>Závodní plavání pro mládežnické kategorie 2015</t>
  </si>
  <si>
    <t>Celoroční činnost oddílu vodního póla</t>
  </si>
  <si>
    <t>Celoroční činnost v krajském centru mládeže moderní gymnastiky</t>
  </si>
  <si>
    <t>Materiální zabezpečení činnosti oddílu 2015</t>
  </si>
  <si>
    <t>Tréninková činnost dětí a mládeže GC Na Vrších - zimní příprava</t>
  </si>
  <si>
    <t>Sportovní akademie Špindlerův Mlýn</t>
  </si>
  <si>
    <t>Hýbeme se správně</t>
  </si>
  <si>
    <t>TJ Rasošky - Josefov</t>
  </si>
  <si>
    <t>Pravidelná celoroční sportovní činnost mládeže TJ Rasošky - Josefov v roce 2015</t>
  </si>
  <si>
    <t>Celoroční činnost dětí a mládeže v oddíle Šachklub AD Jičín</t>
  </si>
  <si>
    <t>15SPT08 Podpora vrcholového a výkonnostního sportu</t>
  </si>
  <si>
    <t xml:space="preserve">TENNIS CLUB Dvůr Králové n. L. </t>
  </si>
  <si>
    <t>Mateřská škola Kamarád, Hradec Kr.</t>
  </si>
  <si>
    <t>SVČ Déčko, Náchod, Zámecká 243</t>
  </si>
  <si>
    <t>Barevné sportování MŠ Čtyřlístek</t>
  </si>
  <si>
    <t xml:space="preserve">DDM, Hradec Králové </t>
  </si>
  <si>
    <t>TJ SOKOL KRČÍN</t>
  </si>
  <si>
    <t>TJ Sokol Hradec Králové</t>
  </si>
  <si>
    <t>TJ Sokol Chlumec nad Cidlinou</t>
  </si>
  <si>
    <t>TJ stř. vrcholového sportu Krkonoše</t>
  </si>
  <si>
    <t xml:space="preserve">SŠ informatiky a služeb, Dvůr Král. n. L. </t>
  </si>
  <si>
    <t>DD, základní škola a ŠJ, Dolní Lánov</t>
  </si>
  <si>
    <t>TJ  Sokol Jaroměř - Josefov</t>
  </si>
  <si>
    <t>ZŠ K. J. Erbena a MŠ Korálka Miletín</t>
  </si>
  <si>
    <t>Skutečně poskytnuto Kč</t>
  </si>
  <si>
    <t>Podpora sportovní přípravy fotbalového mužstva staršího dorostu A oddílu FC OLYMPIA HK o.s.</t>
  </si>
  <si>
    <t xml:space="preserve">Zajištění tréninkové činnosti členů SPS SK Špindl </t>
  </si>
  <si>
    <t>Činnost sportovního stř. Sportovní akademie 2015</t>
  </si>
  <si>
    <t xml:space="preserve">Rozšíření a zkvalitnění tréninkových jednotek pro mládežnické družstva MFK Nové Město n.M. </t>
  </si>
  <si>
    <t>Pravidelná sport.činnost dětí a mládeže u T.J.Sokol Dobruška v oddíle národní házené v roce 2015.</t>
  </si>
  <si>
    <t xml:space="preserve">Český rybář. svaz, MO Třebechovice p.O. </t>
  </si>
  <si>
    <t>15SPT01</t>
  </si>
  <si>
    <t>15SPT02</t>
  </si>
  <si>
    <t>15SPT03</t>
  </si>
  <si>
    <t>15SPT04</t>
  </si>
  <si>
    <t>15SPT05</t>
  </si>
  <si>
    <t>15SPT06</t>
  </si>
  <si>
    <t>15SPT07</t>
  </si>
  <si>
    <t>15SPT08</t>
  </si>
  <si>
    <t>15CRG01</t>
  </si>
  <si>
    <t>15CRG04</t>
  </si>
  <si>
    <t>Píjemce dotace</t>
  </si>
  <si>
    <t>15CRG06</t>
  </si>
  <si>
    <t>TIC ve Svobodě nad Úpou, Nám. Svornosti 527</t>
  </si>
  <si>
    <t>15KPG04</t>
  </si>
  <si>
    <t>15KPG03</t>
  </si>
  <si>
    <t>15KPG02</t>
  </si>
  <si>
    <t>15KG01</t>
  </si>
  <si>
    <t xml:space="preserve">Akademické týdny, Nové Město n. M. </t>
  </si>
  <si>
    <t xml:space="preserve">Klub ZUŠ Hradec Králové - Na Střezině </t>
  </si>
  <si>
    <t>Bydžově, ul. Bož. Němcové 518</t>
  </si>
  <si>
    <t>Obnova oken a dveří rodinného domu v Novém Bydžově</t>
  </si>
  <si>
    <t>15POV01</t>
  </si>
  <si>
    <t>15POV02</t>
  </si>
  <si>
    <t>Oprava střešního pláště výměnou krytiny a práce související v Olešnici v Orl. h. č.p. 14</t>
  </si>
  <si>
    <t>15RRD01</t>
  </si>
  <si>
    <t>15RRD02</t>
  </si>
  <si>
    <t>15RRD03</t>
  </si>
  <si>
    <t>15RRD05</t>
  </si>
  <si>
    <t>15RRD06</t>
  </si>
  <si>
    <t>Kompletní rekonstrukce hasičské cisterny CAS 32</t>
  </si>
  <si>
    <t xml:space="preserve">15SMP01 </t>
  </si>
  <si>
    <t>15SMP03</t>
  </si>
  <si>
    <r>
      <t>15SMP03 Etická výchova ve školách</t>
    </r>
    <r>
      <rPr>
        <sz val="10"/>
        <color indexed="63"/>
        <rFont val="Arial"/>
        <family val="2"/>
      </rPr>
      <t>:</t>
    </r>
  </si>
  <si>
    <t>15SMV02</t>
  </si>
  <si>
    <t>15SMV03</t>
  </si>
  <si>
    <t>15SMV04</t>
  </si>
  <si>
    <t>15SMR02 Akce pro děti a mládež ve volném čase</t>
  </si>
  <si>
    <t>15SMR03 Podpora celoroční činnosti organizací dětí a mládeže s regionální působností</t>
  </si>
  <si>
    <t>15SMR04 Podpora celoroční činnosti organizací pracujících s dětmi a mládeží s regionální působnosti</t>
  </si>
  <si>
    <t>15SMR01</t>
  </si>
  <si>
    <t>15SMR02</t>
  </si>
  <si>
    <t>15SMR03</t>
  </si>
  <si>
    <t>15SMR04</t>
  </si>
  <si>
    <t>15SMR05 Mezinárodní spolupráce dětí a mládeže</t>
  </si>
  <si>
    <t>15SMR06 Rekonstrukce a modernizace objektů a zařízení využívaných pro volný čas dětí a mládeže</t>
  </si>
  <si>
    <t>15SMR05</t>
  </si>
  <si>
    <t>15SMR06</t>
  </si>
  <si>
    <t>15ZPD01</t>
  </si>
  <si>
    <t>15ZPD02</t>
  </si>
  <si>
    <t>15ZPD03</t>
  </si>
  <si>
    <t>15ZPD04</t>
  </si>
  <si>
    <t>15ZPD05</t>
  </si>
  <si>
    <t>15ZPD06</t>
  </si>
  <si>
    <t>15ZPD07</t>
  </si>
  <si>
    <t>Český svaz včelařů, o.s., ZO  Nové Město n.M.</t>
  </si>
  <si>
    <t>Podpora vrcholového sportu v basketbaslovém oddílu TJ Sokol HK</t>
  </si>
  <si>
    <t>čast navrcholných soutěžích 2015</t>
  </si>
  <si>
    <t>Město Hronov</t>
  </si>
  <si>
    <t>Udržovací práce na vodní nádrži na vodním tokku Rokytník</t>
  </si>
  <si>
    <t>Nadace Dřevo pro život</t>
  </si>
  <si>
    <t>Do lesa s lesníkem</t>
  </si>
  <si>
    <t>Diana Pavlisová</t>
  </si>
  <si>
    <t>Rozšíření včelstev v Královéhradeckém kraji</t>
  </si>
  <si>
    <t xml:space="preserve">Systém nakládání s odpady v obci Všestary - sběrný dvůr Všestary </t>
  </si>
  <si>
    <t>Chodník podél komunikace II/323 ve Stračově  s  rekonstrukcí veř. osvětlení v obci Stračov</t>
  </si>
  <si>
    <t>Obec Sovětice</t>
  </si>
  <si>
    <t>Odměna za vesnici roku</t>
  </si>
  <si>
    <t>individuální dotace</t>
  </si>
  <si>
    <t>Římskokatolická farnost děkanství Broumov</t>
  </si>
  <si>
    <t>Římskokatolická farnost děkantsví Sobotka</t>
  </si>
  <si>
    <t>Český svaz včelařů, okres. org. Náchod</t>
  </si>
  <si>
    <t>Český svaz včelařů, okres. org. Rychnov n. Kn.</t>
  </si>
  <si>
    <t>Obec Božanov</t>
  </si>
  <si>
    <t xml:space="preserve"> Obec Šonov</t>
  </si>
  <si>
    <t>Obec Vrbice</t>
  </si>
  <si>
    <t>Město Třebechovice p. Orebem</t>
  </si>
  <si>
    <t>Obec Kvasiny</t>
  </si>
  <si>
    <t>Obec Máslojedy</t>
  </si>
  <si>
    <t>Řešení havárie vodovodního řadu v obci Božanov</t>
  </si>
  <si>
    <t>Kostel Heřmánkovice - PD řešení opravy krovu a klenby</t>
  </si>
  <si>
    <t>Rekonstrukce části veřejného osvětlení obce</t>
  </si>
  <si>
    <t>Oprava vodovodu</t>
  </si>
  <si>
    <t>PD pro ÚR stavby stezky pro cyklisty a pěší</t>
  </si>
  <si>
    <t>Pořízení varhan do Filharmonie HK</t>
  </si>
  <si>
    <t>Zpracování PD protipovodňových opatření pro ÚR v obci Kvasiny</t>
  </si>
  <si>
    <t>Výstavba ČOV pro Domov sv. Josefa v Žirči</t>
  </si>
  <si>
    <t>Oprava kostela v Nepřívěci (převod z KPG na individuál. dotaci)</t>
  </si>
  <si>
    <t>Oprava ohradní a opěrné zdi kostela v Sobotce (převod z KPG na individuál. dotaci)</t>
  </si>
  <si>
    <t>Plošné vyšetření včelího moru</t>
  </si>
  <si>
    <t>Drobné opravy pomníků v katastru obce (1866)</t>
  </si>
  <si>
    <t>Tabulka č. 14</t>
  </si>
  <si>
    <t>kap. 28 - sociální věci</t>
  </si>
  <si>
    <t>Odvětví - Příjemce</t>
  </si>
  <si>
    <t>Účel</t>
  </si>
  <si>
    <t>Přiděleno</t>
  </si>
  <si>
    <t>Skutečně poskytnuto</t>
  </si>
  <si>
    <t>SKOK do života o. p. s.</t>
  </si>
  <si>
    <t>účelová dotace § 101a ZSS na financování běžných výdajů souvisejících s poskytováním sociální služby</t>
  </si>
  <si>
    <t>Diakonie ČCE - středisko ve Dvoře Králové nad Labem</t>
  </si>
  <si>
    <t>Ústav sociálních služeb města Nové Paky</t>
  </si>
  <si>
    <t>Laxus o.s.</t>
  </si>
  <si>
    <t>Město Nový Bydžov</t>
  </si>
  <si>
    <t>Oblastní charita Sobotka</t>
  </si>
  <si>
    <t>Farní charita Rychnov nad Kněžnou</t>
  </si>
  <si>
    <t>Pferda - sdružení pro všestranný rozvoj osob s mentálním postižením</t>
  </si>
  <si>
    <t>Občanské sdružení Cesta</t>
  </si>
  <si>
    <t>Sociální služby města Hořice</t>
  </si>
  <si>
    <t>Život Hradec Králové, o. p. s.</t>
  </si>
  <si>
    <t>Aufori, o.p.s.</t>
  </si>
  <si>
    <t>Diakonie ČCE - středisko Světlo ve Vrchlabí</t>
  </si>
  <si>
    <t>Oblastní charita Hradec Králové</t>
  </si>
  <si>
    <t>Oblastní charita Jičín</t>
  </si>
  <si>
    <t>Farní charita Dvůr Králové nad Labem</t>
  </si>
  <si>
    <t>NOMIA, z.ú.</t>
  </si>
  <si>
    <t>Občanské poradenské středisko, o.p.s.</t>
  </si>
  <si>
    <t>Ústav sociálních služeb Milíčeves</t>
  </si>
  <si>
    <t>Domov Dědina</t>
  </si>
  <si>
    <t>Asociace pomáhající lidem s autismem - APLA Praha, Střední Čechy, o.s.</t>
  </si>
  <si>
    <t>Občanské sdružení Salinger</t>
  </si>
  <si>
    <t>Apropo Jičín, o. p. s.</t>
  </si>
  <si>
    <t>Městské středisko sociálních služeb Oáza</t>
  </si>
  <si>
    <t>Sportem proti bariérám, z.s.</t>
  </si>
  <si>
    <t>Centrum sociální pomoci a služeb o. p. s.</t>
  </si>
  <si>
    <t>TyfloCentrum Hradec Králové, o. p. s.</t>
  </si>
  <si>
    <t>Centrum sociálních služeb Naděje Broumov</t>
  </si>
  <si>
    <t>Pečovatelská služba Trutnov</t>
  </si>
  <si>
    <t>Tichý svět, o. p. s</t>
  </si>
  <si>
    <t>Věra Kosinová - Daneta, zařízení pro zdravotně postižené</t>
  </si>
  <si>
    <t>Aspekt</t>
  </si>
  <si>
    <t>OS rodičů a přátel dětí s handicapem ORION</t>
  </si>
  <si>
    <t>Spokojený domov, o.p.s.</t>
  </si>
  <si>
    <t>Občanské sdružení dětí a mládeže ZAČÍT SPOLU</t>
  </si>
  <si>
    <t>Život bez bariér, z.ú.</t>
  </si>
  <si>
    <t>Sociální služby města Rychnov nad Kněžnou, o. p. s.</t>
  </si>
  <si>
    <t>Sociální služby města Jičína</t>
  </si>
  <si>
    <t>Základní škola a Mateřská škola Prointepo s.r.o.</t>
  </si>
  <si>
    <t>Alžběta Limberská - Domácí péče Jičín</t>
  </si>
  <si>
    <t>Město Teplice nad Metují</t>
  </si>
  <si>
    <t>DUHA o. p. s.</t>
  </si>
  <si>
    <t>Péče o duševní zdraví - region Pardubice</t>
  </si>
  <si>
    <t>Tyfloservis, o.p.s.</t>
  </si>
  <si>
    <t>NONA 92, o.p.s.</t>
  </si>
  <si>
    <t>Geriatrické centrum Týniště nad Orlicí</t>
  </si>
  <si>
    <t>HEWER, z.s.</t>
  </si>
  <si>
    <t>Sdružení Neratov</t>
  </si>
  <si>
    <t>Sdružení rodičů a přátel mentálně postižených v Jičíně</t>
  </si>
  <si>
    <t>Obecný zájem z. ú.</t>
  </si>
  <si>
    <t>Diakonie ČCE - středisko BETANIE - evangelický domov v Náchodě</t>
  </si>
  <si>
    <t>ROZKOŠ bez RIZIKA</t>
  </si>
  <si>
    <t>Městská nemocnice Hořice</t>
  </si>
  <si>
    <t>Apropo Jičín, o.p.s.</t>
  </si>
  <si>
    <t>podpora nehospodářských činností, které rozšiřují sociální služby a pro podporu prorodinných aktivit</t>
  </si>
  <si>
    <t>Helpion, o.p.s.</t>
  </si>
  <si>
    <t>Mateřské centrum MaMiNa, z.s.</t>
  </si>
  <si>
    <t>Mateřské centrum Žirafa</t>
  </si>
  <si>
    <t>Mateřský klub Rozmarýnek o.s.</t>
  </si>
  <si>
    <t>Oblastní charita Trutnov</t>
  </si>
  <si>
    <t>Sbor Jednoty bratrské v Dobrušce</t>
  </si>
  <si>
    <t>Sbor Jednoty bratrské v Rychnově n. Kn.</t>
  </si>
  <si>
    <t>Společnost pro pomoc při Huntingtonově chorobě</t>
  </si>
  <si>
    <t>Mateřské centrum Jája</t>
  </si>
  <si>
    <t>Občanské sdružení Cvrček - mateřské centrum</t>
  </si>
  <si>
    <t>Křesadlo HK - Centrum pomoci lidem s PAS, z.ú.</t>
  </si>
  <si>
    <t>OS KARO</t>
  </si>
  <si>
    <t>Křesťanské rodinné centrum Sedmikráska, zapsaný spolek</t>
  </si>
  <si>
    <t>Centrum sociální pomoci a služeb o.p.s.</t>
  </si>
  <si>
    <t>PODZÁMČÍ, agentura podpory rodiny a služeb o.p.s.</t>
  </si>
  <si>
    <t>Emauzy ČR, o.p.s.</t>
  </si>
  <si>
    <t>Občanské sdružení Brouček</t>
  </si>
  <si>
    <t>Trutnovská zeleň, o.p.s.</t>
  </si>
  <si>
    <t>Potravinová banka Hradec Králové, z.s.</t>
  </si>
  <si>
    <t>Mateřské centrum Na zámečku</t>
  </si>
  <si>
    <t>Rodičovské centrum Domeček o.s.</t>
  </si>
  <si>
    <t>Diecézní katolická charita Hradec Králové</t>
  </si>
  <si>
    <t>Centrum pro integraci osob se zdravotním postižením Královéhradeckého kraje, o.p.s.</t>
  </si>
  <si>
    <t>Profesionaliz.a manažer obcí Obecní voda</t>
  </si>
  <si>
    <t>DSOí mikroregionu "Brodec"</t>
  </si>
  <si>
    <t>Profesionaliz.Svazku obcí Horní Labe 2015</t>
  </si>
  <si>
    <t>Inf.centrum Skuhrov nad Bělou č. p. 84</t>
  </si>
  <si>
    <t>MIC Rychnov n. K., Staré náměstí 68</t>
  </si>
  <si>
    <t>Městské informační a kulturní středisko, Rokytnice v O. H.</t>
  </si>
  <si>
    <t>MIC Dvůr Králové nad Labem</t>
  </si>
  <si>
    <t>Hradecká kulturní a vzd. společnost s.r.o.</t>
  </si>
  <si>
    <t>Muzeum východních Čech v HK</t>
  </si>
  <si>
    <t>Městské muzeum Nové Město nad Met.</t>
  </si>
  <si>
    <t>MIC Nové Město nad Metují</t>
  </si>
  <si>
    <t>TIC v Deštném v Orlických horách</t>
  </si>
  <si>
    <t>Informační centrum Broumovska</t>
  </si>
  <si>
    <t>TIC B&amp;K TOUR, HK</t>
  </si>
  <si>
    <t>Informační centrum Úpice</t>
  </si>
  <si>
    <t>Venkovské IC mikroregionu Lánov</t>
  </si>
  <si>
    <t>Regionální turistické informační centrum v Broumovském klášteře, Broumov</t>
  </si>
  <si>
    <t xml:space="preserve">v tom: </t>
  </si>
  <si>
    <t>sport a tělovýchova, vrcholový sport</t>
  </si>
  <si>
    <t>Dotační fond KHK - životní prostředí a zemědělství</t>
  </si>
  <si>
    <t>Dotační fond KHK - kultura</t>
  </si>
  <si>
    <t>Dotační fond KHK - školství</t>
  </si>
  <si>
    <t>Dotační fond KHK - sport a tělovýchova, vrcholový sport</t>
  </si>
  <si>
    <t>Dotační fond KHK - volnočasové aktivity</t>
  </si>
  <si>
    <t>Dotační fond KHK - regionální rozvoj</t>
  </si>
  <si>
    <t>Dotační fond KHK - program obnovy venkova</t>
  </si>
  <si>
    <t>Dotační fond KHK - individuální dotace</t>
  </si>
  <si>
    <r>
      <t xml:space="preserve"> </t>
    </r>
    <r>
      <rPr>
        <b/>
        <sz val="10"/>
        <color indexed="8"/>
        <rFont val="Times New Roman"/>
        <family val="1"/>
      </rPr>
      <t>15CRG04 - Podpora činnosti turistických informačních center</t>
    </r>
  </si>
  <si>
    <t>15CRG06 - Podpora činnosti a rozvoje destinačního managementu</t>
  </si>
  <si>
    <t xml:space="preserve"> 15ZPD01 - Protipovodňová ochrana</t>
  </si>
  <si>
    <t>15ZPD02 - Obnova a technické zajištění stávajících "návesních" vodních nádrží</t>
  </si>
  <si>
    <t xml:space="preserve"> 15ZPD03 - Nakládání s odpady a ochrana ovzduší</t>
  </si>
  <si>
    <t xml:space="preserve"> 15ZPD04 - Ochrana přírody a krajiny</t>
  </si>
  <si>
    <t>15ZPD05 - Environmentální výchova, vzdělávání a osvěta</t>
  </si>
  <si>
    <t>15ZPD06 - Praktická péče o přírodní prostředí, zdroje a produkty</t>
  </si>
  <si>
    <t xml:space="preserve"> 15ZPD07 - Propagace životního prostředí a zemědělství</t>
  </si>
  <si>
    <t>Individuální dotace poskytnuté v roce 2015</t>
  </si>
  <si>
    <t>v Kč</t>
  </si>
  <si>
    <t>Dotační fond KHK - cestovní ruch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</si>
</sst>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_ ;\-#,##0\ "/>
    <numFmt numFmtId="170" formatCode="#,##0.0"/>
    <numFmt numFmtId="171" formatCode="#,##0.00_ ;\-#,##0.00\ "/>
    <numFmt numFmtId="172" formatCode="_-* #,##0.0\ _K_č_-;\-* #,##0.0\ _K_č_-;_-* &quot;-&quot;??\ _K_č_-;_-@_-"/>
    <numFmt numFmtId="173" formatCode="#,##0\ _K_č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0"/>
      <color indexed="6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63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63"/>
      <name val="Times New Roman"/>
      <family val="1"/>
    </font>
    <font>
      <sz val="9"/>
      <color indexed="8"/>
      <name val="Calibri"/>
      <family val="2"/>
    </font>
    <font>
      <b/>
      <sz val="11"/>
      <color indexed="63"/>
      <name val="Times New Roman"/>
      <family val="1"/>
    </font>
    <font>
      <b/>
      <sz val="9"/>
      <color indexed="63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rgb="FF535353"/>
      <name val="Times New Roman"/>
      <family val="1"/>
    </font>
    <font>
      <b/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535353"/>
      <name val="Times New Roman"/>
      <family val="1"/>
    </font>
    <font>
      <sz val="9"/>
      <color theme="1"/>
      <name val="Calibri"/>
      <family val="2"/>
    </font>
    <font>
      <b/>
      <sz val="11"/>
      <color rgb="FF535353"/>
      <name val="Times New Roman"/>
      <family val="1"/>
    </font>
    <font>
      <b/>
      <sz val="9"/>
      <color rgb="FF535353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8" fillId="0" borderId="0" xfId="0" applyFont="1" applyAlignment="1">
      <alignment/>
    </xf>
    <xf numFmtId="0" fontId="59" fillId="0" borderId="0" xfId="0" applyFont="1" applyFill="1" applyAlignment="1">
      <alignment horizont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170" fontId="58" fillId="0" borderId="13" xfId="0" applyNumberFormat="1" applyFont="1" applyBorder="1" applyAlignment="1">
      <alignment/>
    </xf>
    <xf numFmtId="171" fontId="58" fillId="0" borderId="14" xfId="34" applyNumberFormat="1" applyFont="1" applyFill="1" applyBorder="1" applyAlignment="1">
      <alignment horizontal="center" vertical="center"/>
    </xf>
    <xf numFmtId="171" fontId="58" fillId="0" borderId="15" xfId="34" applyNumberFormat="1" applyFont="1" applyFill="1" applyBorder="1" applyAlignment="1">
      <alignment horizontal="center" vertical="center"/>
    </xf>
    <xf numFmtId="171" fontId="58" fillId="0" borderId="0" xfId="0" applyNumberFormat="1" applyFont="1" applyAlignment="1">
      <alignment/>
    </xf>
    <xf numFmtId="170" fontId="58" fillId="0" borderId="16" xfId="0" applyNumberFormat="1" applyFont="1" applyBorder="1" applyAlignment="1">
      <alignment/>
    </xf>
    <xf numFmtId="171" fontId="58" fillId="0" borderId="17" xfId="34" applyNumberFormat="1" applyFont="1" applyFill="1" applyBorder="1" applyAlignment="1">
      <alignment horizontal="center" vertical="center"/>
    </xf>
    <xf numFmtId="171" fontId="58" fillId="0" borderId="18" xfId="34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top"/>
    </xf>
    <xf numFmtId="0" fontId="0" fillId="0" borderId="0" xfId="0" applyAlignment="1">
      <alignment vertical="center"/>
    </xf>
    <xf numFmtId="0" fontId="60" fillId="34" borderId="0" xfId="0" applyFont="1" applyFill="1" applyAlignment="1">
      <alignment vertical="top"/>
    </xf>
    <xf numFmtId="0" fontId="60" fillId="34" borderId="0" xfId="0" applyFont="1" applyFill="1" applyAlignment="1">
      <alignment vertical="top" wrapText="1"/>
    </xf>
    <xf numFmtId="3" fontId="60" fillId="34" borderId="0" xfId="0" applyNumberFormat="1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3" fillId="34" borderId="0" xfId="0" applyFont="1" applyFill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173" fontId="6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vertical="top" wrapText="1"/>
    </xf>
    <xf numFmtId="3" fontId="60" fillId="0" borderId="0" xfId="0" applyNumberFormat="1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0" fillId="0" borderId="0" xfId="0" applyNumberFormat="1" applyFill="1" applyAlignment="1" applyProtection="1">
      <alignment horizontal="center" vertical="center"/>
      <protection locked="0"/>
    </xf>
    <xf numFmtId="1" fontId="60" fillId="0" borderId="14" xfId="0" applyNumberFormat="1" applyFont="1" applyFill="1" applyBorder="1" applyAlignment="1" applyProtection="1">
      <alignment horizontal="left" vertical="center" wrapText="1"/>
      <protection/>
    </xf>
    <xf numFmtId="1" fontId="60" fillId="0" borderId="14" xfId="0" applyNumberFormat="1" applyFont="1" applyFill="1" applyBorder="1" applyAlignment="1" applyProtection="1">
      <alignment vertical="center" wrapText="1"/>
      <protection/>
    </xf>
    <xf numFmtId="3" fontId="60" fillId="0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0" borderId="19" xfId="0" applyFont="1" applyFill="1" applyBorder="1" applyAlignment="1">
      <alignment vertical="center"/>
    </xf>
    <xf numFmtId="0" fontId="60" fillId="0" borderId="14" xfId="0" applyFont="1" applyFill="1" applyBorder="1" applyAlignment="1" applyProtection="1">
      <alignment horizontal="left" vertical="center" wrapText="1"/>
      <protection/>
    </xf>
    <xf numFmtId="0" fontId="60" fillId="0" borderId="14" xfId="0" applyFont="1" applyFill="1" applyBorder="1" applyAlignment="1" applyProtection="1">
      <alignment vertical="center" wrapText="1"/>
      <protection/>
    </xf>
    <xf numFmtId="1" fontId="60" fillId="0" borderId="14" xfId="0" applyNumberFormat="1" applyFont="1" applyFill="1" applyBorder="1" applyAlignment="1">
      <alignment vertical="center" wrapText="1"/>
    </xf>
    <xf numFmtId="3" fontId="60" fillId="0" borderId="14" xfId="0" applyNumberFormat="1" applyFont="1" applyFill="1" applyBorder="1" applyAlignment="1">
      <alignment horizontal="center" vertical="center" wrapText="1"/>
    </xf>
    <xf numFmtId="1" fontId="64" fillId="35" borderId="14" xfId="0" applyNumberFormat="1" applyFont="1" applyFill="1" applyBorder="1" applyAlignment="1" applyProtection="1">
      <alignment horizontal="left" vertical="center" wrapText="1"/>
      <protection/>
    </xf>
    <xf numFmtId="3" fontId="64" fillId="35" borderId="14" xfId="0" applyNumberFormat="1" applyFont="1" applyFill="1" applyBorder="1" applyAlignment="1" applyProtection="1">
      <alignment horizontal="center" vertical="center" wrapText="1"/>
      <protection/>
    </xf>
    <xf numFmtId="1" fontId="64" fillId="35" borderId="14" xfId="0" applyNumberFormat="1" applyFont="1" applyFill="1" applyBorder="1" applyAlignment="1" applyProtection="1">
      <alignment vertical="center" wrapText="1"/>
      <protection/>
    </xf>
    <xf numFmtId="0" fontId="64" fillId="35" borderId="14" xfId="0" applyFont="1" applyFill="1" applyBorder="1" applyAlignment="1" applyProtection="1">
      <alignment horizontal="left" vertical="center" wrapText="1"/>
      <protection/>
    </xf>
    <xf numFmtId="0" fontId="64" fillId="35" borderId="14" xfId="0" applyFont="1" applyFill="1" applyBorder="1" applyAlignment="1" applyProtection="1">
      <alignment vertical="center" wrapText="1"/>
      <protection/>
    </xf>
    <xf numFmtId="1" fontId="60" fillId="34" borderId="14" xfId="0" applyNumberFormat="1" applyFont="1" applyFill="1" applyBorder="1" applyAlignment="1">
      <alignment vertical="center" wrapText="1"/>
    </xf>
    <xf numFmtId="3" fontId="60" fillId="34" borderId="14" xfId="0" applyNumberFormat="1" applyFont="1" applyFill="1" applyBorder="1" applyAlignment="1">
      <alignment horizontal="center" vertical="center"/>
    </xf>
    <xf numFmtId="1" fontId="60" fillId="34" borderId="14" xfId="0" applyNumberFormat="1" applyFont="1" applyFill="1" applyBorder="1" applyAlignment="1">
      <alignment horizontal="left" vertical="center" wrapText="1"/>
    </xf>
    <xf numFmtId="0" fontId="60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64" fillId="36" borderId="14" xfId="0" applyFont="1" applyFill="1" applyBorder="1" applyAlignment="1">
      <alignment vertical="center"/>
    </xf>
    <xf numFmtId="3" fontId="64" fillId="36" borderId="14" xfId="0" applyNumberFormat="1" applyFont="1" applyFill="1" applyBorder="1" applyAlignment="1">
      <alignment horizontal="center" vertical="center"/>
    </xf>
    <xf numFmtId="0" fontId="64" fillId="36" borderId="14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1" fontId="60" fillId="34" borderId="14" xfId="0" applyNumberFormat="1" applyFont="1" applyFill="1" applyBorder="1" applyAlignment="1">
      <alignment vertical="center"/>
    </xf>
    <xf numFmtId="0" fontId="60" fillId="34" borderId="14" xfId="0" applyFont="1" applyFill="1" applyBorder="1" applyAlignment="1">
      <alignment vertical="center" wrapText="1"/>
    </xf>
    <xf numFmtId="1" fontId="3" fillId="34" borderId="14" xfId="0" applyNumberFormat="1" applyFont="1" applyFill="1" applyBorder="1" applyAlignment="1">
      <alignment vertical="center" wrapText="1"/>
    </xf>
    <xf numFmtId="3" fontId="3" fillId="34" borderId="14" xfId="0" applyNumberFormat="1" applyFont="1" applyFill="1" applyBorder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0" fontId="61" fillId="0" borderId="0" xfId="0" applyFont="1" applyBorder="1" applyAlignment="1">
      <alignment vertical="center"/>
    </xf>
    <xf numFmtId="4" fontId="60" fillId="0" borderId="0" xfId="0" applyNumberFormat="1" applyFont="1" applyAlignment="1">
      <alignment horizontal="center" vertical="center"/>
    </xf>
    <xf numFmtId="3" fontId="64" fillId="36" borderId="14" xfId="0" applyNumberFormat="1" applyFont="1" applyFill="1" applyBorder="1" applyAlignment="1">
      <alignment horizontal="left" vertical="center"/>
    </xf>
    <xf numFmtId="4" fontId="64" fillId="36" borderId="14" xfId="0" applyNumberFormat="1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left" vertical="center" wrapText="1"/>
    </xf>
    <xf numFmtId="1" fontId="3" fillId="34" borderId="20" xfId="0" applyNumberFormat="1" applyFont="1" applyFill="1" applyBorder="1" applyAlignment="1">
      <alignment horizontal="left" vertical="center" wrapText="1"/>
    </xf>
    <xf numFmtId="1" fontId="60" fillId="34" borderId="20" xfId="0" applyNumberFormat="1" applyFont="1" applyFill="1" applyBorder="1" applyAlignment="1">
      <alignment vertical="center" wrapText="1"/>
    </xf>
    <xf numFmtId="1" fontId="3" fillId="34" borderId="21" xfId="0" applyNumberFormat="1" applyFont="1" applyFill="1" applyBorder="1" applyAlignment="1">
      <alignment vertical="center" wrapText="1"/>
    </xf>
    <xf numFmtId="1" fontId="60" fillId="34" borderId="21" xfId="0" applyNumberFormat="1" applyFont="1" applyFill="1" applyBorder="1" applyAlignment="1">
      <alignment vertical="center" wrapText="1"/>
    </xf>
    <xf numFmtId="1" fontId="3" fillId="34" borderId="21" xfId="0" applyNumberFormat="1" applyFont="1" applyFill="1" applyBorder="1" applyAlignment="1">
      <alignment horizontal="left" vertical="center" wrapText="1"/>
    </xf>
    <xf numFmtId="1" fontId="60" fillId="34" borderId="21" xfId="0" applyNumberFormat="1" applyFont="1" applyFill="1" applyBorder="1" applyAlignment="1">
      <alignment horizontal="left" vertical="center" wrapText="1"/>
    </xf>
    <xf numFmtId="3" fontId="60" fillId="34" borderId="14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Alignment="1">
      <alignment/>
    </xf>
    <xf numFmtId="3" fontId="60" fillId="34" borderId="0" xfId="0" applyNumberFormat="1" applyFont="1" applyFill="1" applyAlignment="1">
      <alignment horizontal="center" vertical="center" wrapText="1"/>
    </xf>
    <xf numFmtId="1" fontId="60" fillId="34" borderId="14" xfId="0" applyNumberFormat="1" applyFont="1" applyFill="1" applyBorder="1" applyAlignment="1">
      <alignment vertical="top" wrapText="1"/>
    </xf>
    <xf numFmtId="1" fontId="60" fillId="34" borderId="14" xfId="0" applyNumberFormat="1" applyFont="1" applyFill="1" applyBorder="1" applyAlignment="1">
      <alignment horizontal="left" vertical="center"/>
    </xf>
    <xf numFmtId="1" fontId="65" fillId="34" borderId="14" xfId="0" applyNumberFormat="1" applyFont="1" applyFill="1" applyBorder="1" applyAlignment="1">
      <alignment horizontal="left" vertical="center" wrapText="1"/>
    </xf>
    <xf numFmtId="3" fontId="65" fillId="34" borderId="14" xfId="0" applyNumberFormat="1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3" fontId="66" fillId="34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67" fillId="34" borderId="0" xfId="0" applyFont="1" applyFill="1" applyBorder="1" applyAlignment="1">
      <alignment horizontal="center" vertical="center"/>
    </xf>
    <xf numFmtId="0" fontId="58" fillId="34" borderId="0" xfId="0" applyFont="1" applyFill="1" applyAlignment="1">
      <alignment vertical="center" wrapText="1"/>
    </xf>
    <xf numFmtId="3" fontId="58" fillId="34" borderId="0" xfId="0" applyNumberFormat="1" applyFont="1" applyFill="1" applyAlignment="1">
      <alignment horizontal="center" vertical="top" wrapText="1"/>
    </xf>
    <xf numFmtId="1" fontId="68" fillId="34" borderId="14" xfId="0" applyNumberFormat="1" applyFont="1" applyFill="1" applyBorder="1" applyAlignment="1">
      <alignment vertical="top" wrapText="1"/>
    </xf>
    <xf numFmtId="1" fontId="68" fillId="34" borderId="14" xfId="0" applyNumberFormat="1" applyFont="1" applyFill="1" applyBorder="1" applyAlignment="1">
      <alignment vertical="center" wrapText="1"/>
    </xf>
    <xf numFmtId="3" fontId="68" fillId="34" borderId="14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0" fillId="34" borderId="0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left" vertical="center" wrapText="1"/>
    </xf>
    <xf numFmtId="0" fontId="66" fillId="34" borderId="0" xfId="0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vertical="center" wrapText="1"/>
    </xf>
    <xf numFmtId="3" fontId="60" fillId="34" borderId="20" xfId="0" applyNumberFormat="1" applyFont="1" applyFill="1" applyBorder="1" applyAlignment="1">
      <alignment horizontal="center" vertical="center" wrapText="1"/>
    </xf>
    <xf numFmtId="0" fontId="71" fillId="34" borderId="0" xfId="0" applyFont="1" applyFill="1" applyAlignment="1">
      <alignment vertical="center" wrapText="1"/>
    </xf>
    <xf numFmtId="3" fontId="71" fillId="34" borderId="0" xfId="0" applyNumberFormat="1" applyFont="1" applyFill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71" fillId="34" borderId="0" xfId="0" applyFont="1" applyFill="1" applyAlignment="1">
      <alignment horizontal="center" vertical="center"/>
    </xf>
    <xf numFmtId="3" fontId="64" fillId="35" borderId="14" xfId="0" applyNumberFormat="1" applyFont="1" applyFill="1" applyBorder="1" applyAlignment="1" applyProtection="1">
      <alignment horizontal="left" vertical="center" wrapText="1"/>
      <protection/>
    </xf>
    <xf numFmtId="3" fontId="71" fillId="34" borderId="0" xfId="0" applyNumberFormat="1" applyFont="1" applyFill="1" applyAlignment="1">
      <alignment horizontal="center" vertical="center"/>
    </xf>
    <xf numFmtId="0" fontId="60" fillId="0" borderId="0" xfId="0" applyFont="1" applyBorder="1" applyAlignment="1">
      <alignment vertical="center" wrapText="1"/>
    </xf>
    <xf numFmtId="173" fontId="60" fillId="0" borderId="0" xfId="0" applyNumberFormat="1" applyFont="1" applyBorder="1" applyAlignment="1">
      <alignment horizontal="center" vertical="center" wrapText="1"/>
    </xf>
    <xf numFmtId="4" fontId="60" fillId="0" borderId="0" xfId="0" applyNumberFormat="1" applyFont="1" applyBorder="1" applyAlignment="1">
      <alignment horizontal="center" vertical="center"/>
    </xf>
    <xf numFmtId="171" fontId="38" fillId="0" borderId="14" xfId="34" applyNumberFormat="1" applyFont="1" applyFill="1" applyBorder="1" applyAlignment="1">
      <alignment horizontal="center" vertical="center"/>
    </xf>
    <xf numFmtId="171" fontId="38" fillId="0" borderId="15" xfId="34" applyNumberFormat="1" applyFont="1" applyFill="1" applyBorder="1" applyAlignment="1">
      <alignment horizontal="center" vertical="center"/>
    </xf>
    <xf numFmtId="173" fontId="60" fillId="34" borderId="14" xfId="0" applyNumberFormat="1" applyFont="1" applyFill="1" applyBorder="1" applyAlignment="1">
      <alignment horizontal="center" vertical="center" wrapText="1"/>
    </xf>
    <xf numFmtId="4" fontId="60" fillId="34" borderId="14" xfId="0" applyNumberFormat="1" applyFont="1" applyFill="1" applyBorder="1" applyAlignment="1">
      <alignment horizontal="center" vertical="center" wrapText="1"/>
    </xf>
    <xf numFmtId="173" fontId="60" fillId="34" borderId="20" xfId="0" applyNumberFormat="1" applyFont="1" applyFill="1" applyBorder="1" applyAlignment="1">
      <alignment horizontal="center" vertical="center" wrapText="1"/>
    </xf>
    <xf numFmtId="4" fontId="60" fillId="34" borderId="20" xfId="0" applyNumberFormat="1" applyFont="1" applyFill="1" applyBorder="1" applyAlignment="1">
      <alignment horizontal="center" vertical="center" wrapText="1"/>
    </xf>
    <xf numFmtId="173" fontId="3" fillId="34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60" fillId="34" borderId="14" xfId="0" applyNumberFormat="1" applyFont="1" applyFill="1" applyBorder="1" applyAlignment="1">
      <alignment horizontal="left" vertical="center"/>
    </xf>
    <xf numFmtId="4" fontId="60" fillId="34" borderId="1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4" fontId="58" fillId="0" borderId="0" xfId="0" applyNumberFormat="1" applyFont="1" applyAlignment="1">
      <alignment horizontal="left"/>
    </xf>
    <xf numFmtId="0" fontId="60" fillId="34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wrapText="1" shrinkToFit="1"/>
    </xf>
    <xf numFmtId="0" fontId="60" fillId="0" borderId="14" xfId="0" applyFont="1" applyBorder="1" applyAlignment="1">
      <alignment/>
    </xf>
    <xf numFmtId="0" fontId="60" fillId="0" borderId="14" xfId="0" applyFont="1" applyBorder="1" applyAlignment="1">
      <alignment wrapText="1"/>
    </xf>
    <xf numFmtId="171" fontId="43" fillId="0" borderId="11" xfId="34" applyNumberFormat="1" applyFont="1" applyFill="1" applyBorder="1" applyAlignment="1">
      <alignment horizontal="center" vertical="center"/>
    </xf>
    <xf numFmtId="171" fontId="43" fillId="0" borderId="12" xfId="34" applyNumberFormat="1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left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6" fillId="0" borderId="14" xfId="0" applyFont="1" applyFill="1" applyBorder="1" applyAlignment="1" applyProtection="1">
      <alignment horizontal="left" vertical="center" wrapText="1"/>
      <protection/>
    </xf>
    <xf numFmtId="3" fontId="66" fillId="0" borderId="14" xfId="0" applyNumberFormat="1" applyFont="1" applyFill="1" applyBorder="1" applyAlignment="1" applyProtection="1">
      <alignment horizontal="center" vertical="center" wrapText="1"/>
      <protection/>
    </xf>
    <xf numFmtId="4" fontId="61" fillId="33" borderId="14" xfId="0" applyNumberFormat="1" applyFont="1" applyFill="1" applyBorder="1" applyAlignment="1">
      <alignment horizontal="center" vertical="center"/>
    </xf>
    <xf numFmtId="3" fontId="72" fillId="33" borderId="14" xfId="0" applyNumberFormat="1" applyFont="1" applyFill="1" applyBorder="1" applyAlignment="1">
      <alignment horizontal="center" vertical="center"/>
    </xf>
    <xf numFmtId="3" fontId="72" fillId="33" borderId="14" xfId="0" applyNumberFormat="1" applyFont="1" applyFill="1" applyBorder="1" applyAlignment="1">
      <alignment horizontal="center" vertical="center" wrapText="1"/>
    </xf>
    <xf numFmtId="3" fontId="72" fillId="33" borderId="14" xfId="0" applyNumberFormat="1" applyFont="1" applyFill="1" applyBorder="1" applyAlignment="1" applyProtection="1">
      <alignment horizontal="center" vertical="center"/>
      <protection locked="0"/>
    </xf>
    <xf numFmtId="173" fontId="61" fillId="33" borderId="14" xfId="0" applyNumberFormat="1" applyFont="1" applyFill="1" applyBorder="1" applyAlignment="1">
      <alignment horizontal="center" vertical="center" wrapText="1"/>
    </xf>
    <xf numFmtId="3" fontId="72" fillId="33" borderId="14" xfId="0" applyNumberFormat="1" applyFont="1" applyFill="1" applyBorder="1" applyAlignment="1">
      <alignment vertical="center"/>
    </xf>
    <xf numFmtId="170" fontId="43" fillId="0" borderId="22" xfId="0" applyNumberFormat="1" applyFont="1" applyBorder="1" applyAlignment="1">
      <alignment/>
    </xf>
    <xf numFmtId="171" fontId="43" fillId="0" borderId="23" xfId="34" applyNumberFormat="1" applyFont="1" applyFill="1" applyBorder="1" applyAlignment="1">
      <alignment horizontal="center" vertical="center"/>
    </xf>
    <xf numFmtId="171" fontId="43" fillId="0" borderId="24" xfId="34" applyNumberFormat="1" applyFont="1" applyFill="1" applyBorder="1" applyAlignment="1">
      <alignment horizontal="center" vertical="center"/>
    </xf>
    <xf numFmtId="170" fontId="43" fillId="0" borderId="10" xfId="0" applyNumberFormat="1" applyFont="1" applyBorder="1" applyAlignment="1">
      <alignment wrapText="1" shrinkToFit="1"/>
    </xf>
    <xf numFmtId="170" fontId="73" fillId="0" borderId="10" xfId="0" applyNumberFormat="1" applyFont="1" applyBorder="1" applyAlignment="1">
      <alignment vertical="center" wrapText="1" shrinkToFit="1"/>
    </xf>
    <xf numFmtId="171" fontId="73" fillId="0" borderId="11" xfId="34" applyNumberFormat="1" applyFont="1" applyFill="1" applyBorder="1" applyAlignment="1">
      <alignment horizontal="center" vertical="center"/>
    </xf>
    <xf numFmtId="171" fontId="73" fillId="0" borderId="12" xfId="34" applyNumberFormat="1" applyFont="1" applyFill="1" applyBorder="1" applyAlignment="1">
      <alignment horizontal="center" vertical="center"/>
    </xf>
    <xf numFmtId="3" fontId="66" fillId="34" borderId="0" xfId="0" applyNumberFormat="1" applyFont="1" applyFill="1" applyBorder="1" applyAlignment="1">
      <alignment horizontal="left" vertical="center"/>
    </xf>
    <xf numFmtId="3" fontId="66" fillId="3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71" fillId="0" borderId="14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74" fillId="37" borderId="0" xfId="0" applyFont="1" applyFill="1" applyAlignment="1">
      <alignment horizontal="center" wrapText="1"/>
    </xf>
    <xf numFmtId="0" fontId="72" fillId="33" borderId="25" xfId="0" applyFont="1" applyFill="1" applyBorder="1" applyAlignment="1" applyProtection="1">
      <alignment horizontal="left" vertical="center" wrapText="1"/>
      <protection/>
    </xf>
    <xf numFmtId="0" fontId="72" fillId="33" borderId="26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 wrapText="1"/>
    </xf>
    <xf numFmtId="1" fontId="61" fillId="34" borderId="0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60" fillId="34" borderId="14" xfId="0" applyFont="1" applyFill="1" applyBorder="1" applyAlignment="1">
      <alignment horizontal="left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3" fontId="6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61" fillId="34" borderId="19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left" vertical="center"/>
    </xf>
    <xf numFmtId="0" fontId="43" fillId="33" borderId="26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D2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4.7109375" style="2" customWidth="1"/>
    <col min="2" max="2" width="16.8515625" style="2" customWidth="1"/>
    <col min="3" max="3" width="15.8515625" style="2" customWidth="1"/>
    <col min="4" max="4" width="15.00390625" style="2" customWidth="1"/>
  </cols>
  <sheetData>
    <row r="1" spans="3:4" ht="14.25">
      <c r="C1" s="150" t="s">
        <v>1917</v>
      </c>
      <c r="D1" s="150"/>
    </row>
    <row r="3" spans="1:4" ht="39.75" customHeight="1">
      <c r="A3" s="151" t="s">
        <v>416</v>
      </c>
      <c r="B3" s="151"/>
      <c r="C3" s="151"/>
      <c r="D3" s="151"/>
    </row>
    <row r="4" spans="1:4" ht="14.25">
      <c r="A4" s="3"/>
      <c r="B4" s="3"/>
      <c r="C4" s="3"/>
      <c r="D4" s="3"/>
    </row>
    <row r="5" spans="1:4" ht="14.25">
      <c r="A5" s="150" t="s">
        <v>403</v>
      </c>
      <c r="B5" s="150"/>
      <c r="C5" s="150"/>
      <c r="D5" s="150"/>
    </row>
    <row r="6" ht="15" thickBot="1"/>
    <row r="7" spans="1:4" ht="27.75" thickBot="1">
      <c r="A7" s="4" t="s">
        <v>404</v>
      </c>
      <c r="B7" s="5" t="s">
        <v>405</v>
      </c>
      <c r="C7" s="5" t="s">
        <v>406</v>
      </c>
      <c r="D7" s="6" t="s">
        <v>407</v>
      </c>
    </row>
    <row r="8" spans="1:4" ht="14.25">
      <c r="A8" s="139" t="s">
        <v>408</v>
      </c>
      <c r="B8" s="140">
        <f>SUM(B10:B18)</f>
        <v>89966.63</v>
      </c>
      <c r="C8" s="140">
        <f>SUM(C10:C18)</f>
        <v>82928.61</v>
      </c>
      <c r="D8" s="141">
        <f>SUM(D10:D18)</f>
        <v>80637.21</v>
      </c>
    </row>
    <row r="9" spans="1:4" ht="18.75" customHeight="1">
      <c r="A9" s="7" t="s">
        <v>2019</v>
      </c>
      <c r="B9" s="8"/>
      <c r="C9" s="8"/>
      <c r="D9" s="9"/>
    </row>
    <row r="10" spans="1:4" ht="18.75" customHeight="1">
      <c r="A10" s="7" t="s">
        <v>410</v>
      </c>
      <c r="B10" s="108">
        <v>3751.84</v>
      </c>
      <c r="C10" s="108">
        <v>3751</v>
      </c>
      <c r="D10" s="109">
        <v>3670.27</v>
      </c>
    </row>
    <row r="11" spans="1:4" ht="18.75" customHeight="1">
      <c r="A11" s="7" t="s">
        <v>2020</v>
      </c>
      <c r="B11" s="8">
        <f>9001.7+5020</f>
        <v>14021.7</v>
      </c>
      <c r="C11" s="8">
        <v>14021</v>
      </c>
      <c r="D11" s="9">
        <f>8964.64+5020</f>
        <v>13984.64</v>
      </c>
    </row>
    <row r="12" spans="1:4" ht="18.75" customHeight="1">
      <c r="A12" s="7" t="s">
        <v>412</v>
      </c>
      <c r="B12" s="8">
        <v>2024.08</v>
      </c>
      <c r="C12" s="8">
        <v>2015</v>
      </c>
      <c r="D12" s="9">
        <v>2015</v>
      </c>
    </row>
    <row r="13" spans="1:4" ht="18.75" customHeight="1">
      <c r="A13" s="7" t="s">
        <v>413</v>
      </c>
      <c r="B13" s="8">
        <v>9976.69</v>
      </c>
      <c r="C13" s="8">
        <v>9948.97</v>
      </c>
      <c r="D13" s="9">
        <v>9598.24</v>
      </c>
    </row>
    <row r="14" spans="1:4" ht="18.75" customHeight="1">
      <c r="A14" s="7" t="s">
        <v>409</v>
      </c>
      <c r="B14" s="8">
        <v>5498.44</v>
      </c>
      <c r="C14" s="8">
        <v>5485</v>
      </c>
      <c r="D14" s="9">
        <v>5399.58</v>
      </c>
    </row>
    <row r="15" spans="1:4" ht="18.75" customHeight="1">
      <c r="A15" s="7" t="s">
        <v>414</v>
      </c>
      <c r="B15" s="8">
        <v>18472.23</v>
      </c>
      <c r="C15" s="8">
        <v>12784.45</v>
      </c>
      <c r="D15" s="9">
        <v>12784.45</v>
      </c>
    </row>
    <row r="16" spans="1:4" ht="18.75" customHeight="1">
      <c r="A16" s="7" t="s">
        <v>411</v>
      </c>
      <c r="B16" s="8">
        <v>5324.67</v>
      </c>
      <c r="C16" s="8">
        <v>5313</v>
      </c>
      <c r="D16" s="9">
        <v>5279.05</v>
      </c>
    </row>
    <row r="17" spans="1:4" ht="18.75" customHeight="1">
      <c r="A17" s="7" t="s">
        <v>417</v>
      </c>
      <c r="B17" s="8">
        <v>26470.81</v>
      </c>
      <c r="C17" s="8">
        <v>25184.02</v>
      </c>
      <c r="D17" s="9">
        <v>23479.81</v>
      </c>
    </row>
    <row r="18" spans="1:4" ht="18.75" customHeight="1" thickBot="1">
      <c r="A18" s="11" t="s">
        <v>1894</v>
      </c>
      <c r="B18" s="12">
        <v>4426.17</v>
      </c>
      <c r="C18" s="12">
        <v>4426.17</v>
      </c>
      <c r="D18" s="13">
        <v>4426.17</v>
      </c>
    </row>
    <row r="19" spans="1:4" ht="18" customHeight="1" thickBot="1">
      <c r="A19" s="142" t="s">
        <v>1918</v>
      </c>
      <c r="B19" s="126">
        <v>26180</v>
      </c>
      <c r="C19" s="126">
        <v>26180</v>
      </c>
      <c r="D19" s="127">
        <v>26180</v>
      </c>
    </row>
    <row r="20" spans="1:4" ht="24.75" customHeight="1" thickBot="1">
      <c r="A20" s="143" t="s">
        <v>415</v>
      </c>
      <c r="B20" s="144">
        <f>SUM(B10:B19)</f>
        <v>116146.63</v>
      </c>
      <c r="C20" s="144">
        <f>SUM(C10:C19)</f>
        <v>109108.61</v>
      </c>
      <c r="D20" s="145">
        <f>SUM(D10:D19)</f>
        <v>106817.21</v>
      </c>
    </row>
    <row r="21" ht="14.25">
      <c r="D21" s="10"/>
    </row>
    <row r="22" ht="14.25">
      <c r="A22" s="119"/>
    </row>
    <row r="23" ht="14.25">
      <c r="D23" s="10"/>
    </row>
  </sheetData>
  <sheetProtection/>
  <mergeCells count="3">
    <mergeCell ref="C1:D1"/>
    <mergeCell ref="A3:D3"/>
    <mergeCell ref="A5:D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&amp;C&amp;P&amp;RTab.č.14 Krajské dotační programy - sumář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66"/>
  </sheetPr>
  <dimension ref="A1:D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52" customWidth="1"/>
    <col min="2" max="2" width="31.28125" style="52" customWidth="1"/>
    <col min="3" max="4" width="12.57421875" style="52" customWidth="1"/>
  </cols>
  <sheetData>
    <row r="1" spans="1:4" ht="39" customHeight="1">
      <c r="A1" s="166" t="s">
        <v>2038</v>
      </c>
      <c r="B1" s="166"/>
      <c r="C1" s="166"/>
      <c r="D1" s="166"/>
    </row>
    <row r="2" spans="1:4" ht="22.5">
      <c r="A2" s="131" t="s">
        <v>1837</v>
      </c>
      <c r="B2" s="131" t="s">
        <v>0</v>
      </c>
      <c r="C2" s="132" t="s">
        <v>928</v>
      </c>
      <c r="D2" s="132" t="s">
        <v>1820</v>
      </c>
    </row>
    <row r="3" spans="1:4" ht="24.75" customHeight="1">
      <c r="A3" s="152" t="s">
        <v>2028</v>
      </c>
      <c r="B3" s="153"/>
      <c r="C3" s="134">
        <f>SUM(C4:C16)</f>
        <v>4426165</v>
      </c>
      <c r="D3" s="134">
        <f>SUM(D4:D16)</f>
        <v>4426165</v>
      </c>
    </row>
    <row r="4" spans="1:4" ht="24">
      <c r="A4" s="97" t="s">
        <v>1899</v>
      </c>
      <c r="B4" s="97" t="s">
        <v>1905</v>
      </c>
      <c r="C4" s="98">
        <v>200000</v>
      </c>
      <c r="D4" s="98">
        <v>200000</v>
      </c>
    </row>
    <row r="5" spans="1:4" ht="24">
      <c r="A5" s="97" t="s">
        <v>1895</v>
      </c>
      <c r="B5" s="97" t="s">
        <v>1906</v>
      </c>
      <c r="C5" s="98">
        <v>160000</v>
      </c>
      <c r="D5" s="98">
        <v>160000</v>
      </c>
    </row>
    <row r="6" spans="1:4" ht="14.25">
      <c r="A6" s="97" t="s">
        <v>1900</v>
      </c>
      <c r="B6" s="97" t="s">
        <v>1907</v>
      </c>
      <c r="C6" s="98">
        <v>200000</v>
      </c>
      <c r="D6" s="98">
        <v>200000</v>
      </c>
    </row>
    <row r="7" spans="1:4" ht="14.25">
      <c r="A7" s="97" t="s">
        <v>1901</v>
      </c>
      <c r="B7" s="97" t="s">
        <v>1908</v>
      </c>
      <c r="C7" s="98">
        <v>250000</v>
      </c>
      <c r="D7" s="98">
        <v>250000</v>
      </c>
    </row>
    <row r="8" spans="1:4" ht="14.25">
      <c r="A8" s="97" t="s">
        <v>1902</v>
      </c>
      <c r="B8" s="97" t="s">
        <v>1909</v>
      </c>
      <c r="C8" s="98">
        <v>44165</v>
      </c>
      <c r="D8" s="98">
        <v>44165</v>
      </c>
    </row>
    <row r="9" spans="1:4" ht="14.25">
      <c r="A9" s="97" t="s">
        <v>920</v>
      </c>
      <c r="B9" s="97" t="s">
        <v>1910</v>
      </c>
      <c r="C9" s="98">
        <v>500000</v>
      </c>
      <c r="D9" s="98">
        <v>500000</v>
      </c>
    </row>
    <row r="10" spans="1:4" ht="24">
      <c r="A10" s="97" t="s">
        <v>1903</v>
      </c>
      <c r="B10" s="97" t="s">
        <v>1911</v>
      </c>
      <c r="C10" s="98">
        <v>500000</v>
      </c>
      <c r="D10" s="98">
        <v>500000</v>
      </c>
    </row>
    <row r="11" spans="1:4" ht="14.25">
      <c r="A11" s="97" t="s">
        <v>34</v>
      </c>
      <c r="B11" s="97" t="s">
        <v>1912</v>
      </c>
      <c r="C11" s="98">
        <v>2000000</v>
      </c>
      <c r="D11" s="98">
        <v>2000000</v>
      </c>
    </row>
    <row r="12" spans="1:4" ht="24">
      <c r="A12" s="97" t="s">
        <v>1896</v>
      </c>
      <c r="B12" s="97" t="s">
        <v>1913</v>
      </c>
      <c r="C12" s="98">
        <v>50000</v>
      </c>
      <c r="D12" s="98">
        <v>50000</v>
      </c>
    </row>
    <row r="13" spans="1:4" ht="24">
      <c r="A13" s="97" t="s">
        <v>1896</v>
      </c>
      <c r="B13" s="97" t="s">
        <v>1914</v>
      </c>
      <c r="C13" s="98">
        <v>122000</v>
      </c>
      <c r="D13" s="98">
        <v>122000</v>
      </c>
    </row>
    <row r="14" spans="1:4" ht="14.25">
      <c r="A14" s="97" t="s">
        <v>1897</v>
      </c>
      <c r="B14" s="97" t="s">
        <v>1915</v>
      </c>
      <c r="C14" s="98">
        <v>150000</v>
      </c>
      <c r="D14" s="98">
        <v>150000</v>
      </c>
    </row>
    <row r="15" spans="1:4" ht="24">
      <c r="A15" s="97" t="s">
        <v>1898</v>
      </c>
      <c r="B15" s="97" t="s">
        <v>1915</v>
      </c>
      <c r="C15" s="98">
        <v>150000</v>
      </c>
      <c r="D15" s="98">
        <v>150000</v>
      </c>
    </row>
    <row r="16" spans="1:4" ht="24">
      <c r="A16" s="97" t="s">
        <v>1904</v>
      </c>
      <c r="B16" s="97" t="s">
        <v>1916</v>
      </c>
      <c r="C16" s="98">
        <v>100000</v>
      </c>
      <c r="D16" s="98">
        <v>100000</v>
      </c>
    </row>
  </sheetData>
  <sheetProtection/>
  <mergeCells count="2">
    <mergeCell ref="A1:D1"/>
    <mergeCell ref="A3:B3"/>
  </mergeCells>
  <printOptions/>
  <pageMargins left="0.7086614173228347" right="0.7086614173228347" top="0.7874015748031497" bottom="0.7874015748031497" header="0.31496062992125984" footer="0.31496062992125984"/>
  <pageSetup firstPageNumber="39" useFirstPageNumber="1" horizontalDpi="600" verticalDpi="600" orientation="portrait" paperSize="9" r:id="rId1"/>
  <headerFooter>
    <oddFooter>&amp;C&amp;P&amp;RPab.č.14 Dotační fond - individuální dotace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1.7109375" style="0" customWidth="1"/>
    <col min="2" max="2" width="37.421875" style="0" customWidth="1"/>
    <col min="3" max="3" width="12.421875" style="0" customWidth="1"/>
    <col min="4" max="4" width="13.00390625" style="0" customWidth="1"/>
  </cols>
  <sheetData>
    <row r="1" ht="14.25">
      <c r="D1" s="148" t="s">
        <v>2039</v>
      </c>
    </row>
    <row r="2" spans="1:4" ht="27">
      <c r="A2" s="121" t="s">
        <v>1919</v>
      </c>
      <c r="B2" s="121" t="s">
        <v>1920</v>
      </c>
      <c r="C2" s="121" t="s">
        <v>1921</v>
      </c>
      <c r="D2" s="122" t="s">
        <v>1922</v>
      </c>
    </row>
    <row r="3" spans="1:4" ht="26.25" customHeight="1">
      <c r="A3" s="167" t="s">
        <v>1918</v>
      </c>
      <c r="B3" s="168"/>
      <c r="C3" s="138">
        <f>SUM(C4:C163)</f>
        <v>26180000</v>
      </c>
      <c r="D3" s="138">
        <f>SUM(D4:D163)</f>
        <v>26180000</v>
      </c>
    </row>
    <row r="4" spans="1:4" ht="26.25" customHeight="1">
      <c r="A4" s="123" t="s">
        <v>1923</v>
      </c>
      <c r="B4" s="123" t="s">
        <v>1924</v>
      </c>
      <c r="C4" s="149">
        <v>490000</v>
      </c>
      <c r="D4" s="149">
        <v>490000</v>
      </c>
    </row>
    <row r="5" spans="1:4" ht="26.25" customHeight="1">
      <c r="A5" s="123" t="s">
        <v>1925</v>
      </c>
      <c r="B5" s="123" t="s">
        <v>1924</v>
      </c>
      <c r="C5" s="149">
        <v>415000</v>
      </c>
      <c r="D5" s="149">
        <v>415000</v>
      </c>
    </row>
    <row r="6" spans="1:4" ht="26.25" customHeight="1">
      <c r="A6" s="123" t="s">
        <v>1926</v>
      </c>
      <c r="B6" s="123" t="s">
        <v>1924</v>
      </c>
      <c r="C6" s="149">
        <v>209000</v>
      </c>
      <c r="D6" s="149">
        <v>209000</v>
      </c>
    </row>
    <row r="7" spans="1:4" ht="26.25" customHeight="1">
      <c r="A7" s="123" t="s">
        <v>32</v>
      </c>
      <c r="B7" s="123" t="s">
        <v>1924</v>
      </c>
      <c r="C7" s="149">
        <v>785000</v>
      </c>
      <c r="D7" s="149">
        <v>785000</v>
      </c>
    </row>
    <row r="8" spans="1:4" ht="26.25" customHeight="1">
      <c r="A8" s="123" t="s">
        <v>1927</v>
      </c>
      <c r="B8" s="123" t="s">
        <v>1924</v>
      </c>
      <c r="C8" s="149">
        <v>12000</v>
      </c>
      <c r="D8" s="149">
        <v>12000</v>
      </c>
    </row>
    <row r="9" spans="1:4" ht="26.25" customHeight="1">
      <c r="A9" s="123" t="s">
        <v>1928</v>
      </c>
      <c r="B9" s="123" t="s">
        <v>1924</v>
      </c>
      <c r="C9" s="149">
        <v>59000</v>
      </c>
      <c r="D9" s="149">
        <v>59000</v>
      </c>
    </row>
    <row r="10" spans="1:4" ht="26.25" customHeight="1">
      <c r="A10" s="123" t="s">
        <v>1929</v>
      </c>
      <c r="B10" s="123" t="s">
        <v>1924</v>
      </c>
      <c r="C10" s="149">
        <v>200000</v>
      </c>
      <c r="D10" s="149">
        <v>200000</v>
      </c>
    </row>
    <row r="11" spans="1:4" ht="26.25" customHeight="1">
      <c r="A11" s="123" t="s">
        <v>1930</v>
      </c>
      <c r="B11" s="123" t="s">
        <v>1924</v>
      </c>
      <c r="C11" s="149">
        <v>85000</v>
      </c>
      <c r="D11" s="149">
        <v>85000</v>
      </c>
    </row>
    <row r="12" spans="1:4" ht="26.25" customHeight="1">
      <c r="A12" s="123" t="s">
        <v>1927</v>
      </c>
      <c r="B12" s="123" t="s">
        <v>1924</v>
      </c>
      <c r="C12" s="149">
        <v>703000</v>
      </c>
      <c r="D12" s="149">
        <v>703000</v>
      </c>
    </row>
    <row r="13" spans="1:4" ht="26.25" customHeight="1">
      <c r="A13" s="123" t="s">
        <v>1931</v>
      </c>
      <c r="B13" s="123" t="s">
        <v>1924</v>
      </c>
      <c r="C13" s="149">
        <v>116000</v>
      </c>
      <c r="D13" s="149">
        <v>116000</v>
      </c>
    </row>
    <row r="14" spans="1:4" ht="26.25" customHeight="1">
      <c r="A14" s="123" t="s">
        <v>1925</v>
      </c>
      <c r="B14" s="123" t="s">
        <v>1924</v>
      </c>
      <c r="C14" s="149">
        <v>44000</v>
      </c>
      <c r="D14" s="149">
        <v>44000</v>
      </c>
    </row>
    <row r="15" spans="1:4" ht="26.25" customHeight="1">
      <c r="A15" s="123" t="s">
        <v>1932</v>
      </c>
      <c r="B15" s="123" t="s">
        <v>1924</v>
      </c>
      <c r="C15" s="149">
        <v>416000</v>
      </c>
      <c r="D15" s="149">
        <v>416000</v>
      </c>
    </row>
    <row r="16" spans="1:4" ht="26.25" customHeight="1">
      <c r="A16" s="123" t="s">
        <v>1933</v>
      </c>
      <c r="B16" s="123" t="s">
        <v>1924</v>
      </c>
      <c r="C16" s="149">
        <v>350000</v>
      </c>
      <c r="D16" s="149">
        <v>350000</v>
      </c>
    </row>
    <row r="17" spans="1:4" ht="26.25" customHeight="1">
      <c r="A17" s="123" t="s">
        <v>426</v>
      </c>
      <c r="B17" s="123" t="s">
        <v>1924</v>
      </c>
      <c r="C17" s="149">
        <v>49000</v>
      </c>
      <c r="D17" s="149">
        <v>49000</v>
      </c>
    </row>
    <row r="18" spans="1:4" ht="26.25" customHeight="1">
      <c r="A18" s="123" t="s">
        <v>1934</v>
      </c>
      <c r="B18" s="123" t="s">
        <v>1924</v>
      </c>
      <c r="C18" s="149">
        <v>65000</v>
      </c>
      <c r="D18" s="149">
        <v>65000</v>
      </c>
    </row>
    <row r="19" spans="1:4" ht="26.25" customHeight="1">
      <c r="A19" s="123" t="s">
        <v>1935</v>
      </c>
      <c r="B19" s="123" t="s">
        <v>1924</v>
      </c>
      <c r="C19" s="149">
        <v>1249000</v>
      </c>
      <c r="D19" s="149">
        <v>1249000</v>
      </c>
    </row>
    <row r="20" spans="1:4" ht="26.25" customHeight="1">
      <c r="A20" s="123" t="s">
        <v>1936</v>
      </c>
      <c r="B20" s="123" t="s">
        <v>1924</v>
      </c>
      <c r="C20" s="149">
        <v>118000</v>
      </c>
      <c r="D20" s="149">
        <v>118000</v>
      </c>
    </row>
    <row r="21" spans="1:4" ht="26.25" customHeight="1">
      <c r="A21" s="123" t="s">
        <v>1937</v>
      </c>
      <c r="B21" s="123" t="s">
        <v>1924</v>
      </c>
      <c r="C21" s="149">
        <v>544000</v>
      </c>
      <c r="D21" s="149">
        <v>544000</v>
      </c>
    </row>
    <row r="22" spans="1:4" ht="26.25" customHeight="1">
      <c r="A22" s="123" t="s">
        <v>1938</v>
      </c>
      <c r="B22" s="123" t="s">
        <v>1924</v>
      </c>
      <c r="C22" s="149">
        <v>30000</v>
      </c>
      <c r="D22" s="149">
        <v>30000</v>
      </c>
    </row>
    <row r="23" spans="1:4" ht="26.25" customHeight="1">
      <c r="A23" s="123" t="s">
        <v>1930</v>
      </c>
      <c r="B23" s="123" t="s">
        <v>1924</v>
      </c>
      <c r="C23" s="149">
        <v>228000</v>
      </c>
      <c r="D23" s="149">
        <v>228000</v>
      </c>
    </row>
    <row r="24" spans="1:4" ht="26.25" customHeight="1">
      <c r="A24" s="123" t="s">
        <v>143</v>
      </c>
      <c r="B24" s="123" t="s">
        <v>1924</v>
      </c>
      <c r="C24" s="149">
        <v>30000</v>
      </c>
      <c r="D24" s="149">
        <v>30000</v>
      </c>
    </row>
    <row r="25" spans="1:4" ht="26.25" customHeight="1">
      <c r="A25" s="123" t="s">
        <v>1938</v>
      </c>
      <c r="B25" s="123" t="s">
        <v>1924</v>
      </c>
      <c r="C25" s="149">
        <v>30000</v>
      </c>
      <c r="D25" s="149">
        <v>30000</v>
      </c>
    </row>
    <row r="26" spans="1:4" ht="26.25" customHeight="1">
      <c r="A26" s="123" t="s">
        <v>1939</v>
      </c>
      <c r="B26" s="123" t="s">
        <v>1924</v>
      </c>
      <c r="C26" s="149">
        <v>54000</v>
      </c>
      <c r="D26" s="149">
        <v>54000</v>
      </c>
    </row>
    <row r="27" spans="1:4" ht="26.25" customHeight="1">
      <c r="A27" s="123" t="s">
        <v>1930</v>
      </c>
      <c r="B27" s="123" t="s">
        <v>1924</v>
      </c>
      <c r="C27" s="149">
        <v>305000</v>
      </c>
      <c r="D27" s="149">
        <v>305000</v>
      </c>
    </row>
    <row r="28" spans="1:4" ht="26.25" customHeight="1">
      <c r="A28" s="123" t="s">
        <v>1940</v>
      </c>
      <c r="B28" s="123" t="s">
        <v>1924</v>
      </c>
      <c r="C28" s="149">
        <v>50000</v>
      </c>
      <c r="D28" s="149">
        <v>50000</v>
      </c>
    </row>
    <row r="29" spans="1:4" ht="26.25" customHeight="1">
      <c r="A29" s="123" t="s">
        <v>636</v>
      </c>
      <c r="B29" s="123" t="s">
        <v>1924</v>
      </c>
      <c r="C29" s="149">
        <v>300000</v>
      </c>
      <c r="D29" s="149">
        <v>300000</v>
      </c>
    </row>
    <row r="30" spans="1:4" ht="26.25" customHeight="1">
      <c r="A30" s="123" t="s">
        <v>1937</v>
      </c>
      <c r="B30" s="123" t="s">
        <v>1924</v>
      </c>
      <c r="C30" s="149">
        <v>174000</v>
      </c>
      <c r="D30" s="149">
        <v>174000</v>
      </c>
    </row>
    <row r="31" spans="1:4" ht="26.25" customHeight="1">
      <c r="A31" s="124" t="s">
        <v>1941</v>
      </c>
      <c r="B31" s="123" t="s">
        <v>1924</v>
      </c>
      <c r="C31" s="149">
        <v>93000</v>
      </c>
      <c r="D31" s="149">
        <v>93000</v>
      </c>
    </row>
    <row r="32" spans="1:4" ht="26.25" customHeight="1">
      <c r="A32" s="124" t="s">
        <v>1942</v>
      </c>
      <c r="B32" s="123" t="s">
        <v>1924</v>
      </c>
      <c r="C32" s="149">
        <v>30000</v>
      </c>
      <c r="D32" s="149">
        <v>30000</v>
      </c>
    </row>
    <row r="33" spans="1:4" ht="26.25" customHeight="1">
      <c r="A33" s="124" t="s">
        <v>1943</v>
      </c>
      <c r="B33" s="123" t="s">
        <v>1924</v>
      </c>
      <c r="C33" s="149">
        <v>229000</v>
      </c>
      <c r="D33" s="149">
        <v>229000</v>
      </c>
    </row>
    <row r="34" spans="1:4" ht="26.25" customHeight="1">
      <c r="A34" s="124" t="s">
        <v>1927</v>
      </c>
      <c r="B34" s="123" t="s">
        <v>1924</v>
      </c>
      <c r="C34" s="149">
        <v>52000</v>
      </c>
      <c r="D34" s="149">
        <v>52000</v>
      </c>
    </row>
    <row r="35" spans="1:4" ht="26.25" customHeight="1">
      <c r="A35" s="125" t="s">
        <v>1944</v>
      </c>
      <c r="B35" s="123" t="s">
        <v>1924</v>
      </c>
      <c r="C35" s="149">
        <v>70000</v>
      </c>
      <c r="D35" s="149">
        <v>70000</v>
      </c>
    </row>
    <row r="36" spans="1:4" ht="26.25" customHeight="1">
      <c r="A36" s="124" t="s">
        <v>1945</v>
      </c>
      <c r="B36" s="123" t="s">
        <v>1924</v>
      </c>
      <c r="C36" s="149">
        <v>50000</v>
      </c>
      <c r="D36" s="149">
        <v>50000</v>
      </c>
    </row>
    <row r="37" spans="1:4" ht="26.25" customHeight="1">
      <c r="A37" s="124" t="s">
        <v>1946</v>
      </c>
      <c r="B37" s="123" t="s">
        <v>1924</v>
      </c>
      <c r="C37" s="149">
        <v>53000</v>
      </c>
      <c r="D37" s="149">
        <v>53000</v>
      </c>
    </row>
    <row r="38" spans="1:4" ht="26.25" customHeight="1">
      <c r="A38" s="124" t="s">
        <v>463</v>
      </c>
      <c r="B38" s="123" t="s">
        <v>1924</v>
      </c>
      <c r="C38" s="149">
        <v>188000</v>
      </c>
      <c r="D38" s="149">
        <v>188000</v>
      </c>
    </row>
    <row r="39" spans="1:4" ht="26.25" customHeight="1">
      <c r="A39" s="124" t="s">
        <v>1947</v>
      </c>
      <c r="B39" s="123" t="s">
        <v>1924</v>
      </c>
      <c r="C39" s="149">
        <v>120000</v>
      </c>
      <c r="D39" s="149">
        <v>120000</v>
      </c>
    </row>
    <row r="40" spans="1:4" ht="26.25" customHeight="1">
      <c r="A40" s="125" t="s">
        <v>1948</v>
      </c>
      <c r="B40" s="123" t="s">
        <v>1924</v>
      </c>
      <c r="C40" s="149">
        <v>135000</v>
      </c>
      <c r="D40" s="149">
        <v>135000</v>
      </c>
    </row>
    <row r="41" spans="1:4" ht="26.25" customHeight="1">
      <c r="A41" s="124" t="s">
        <v>1949</v>
      </c>
      <c r="B41" s="123" t="s">
        <v>1924</v>
      </c>
      <c r="C41" s="149">
        <v>312000</v>
      </c>
      <c r="D41" s="149">
        <v>312000</v>
      </c>
    </row>
    <row r="42" spans="1:4" ht="26.25" customHeight="1">
      <c r="A42" s="124" t="s">
        <v>1950</v>
      </c>
      <c r="B42" s="123" t="s">
        <v>1924</v>
      </c>
      <c r="C42" s="149">
        <v>66000</v>
      </c>
      <c r="D42" s="149">
        <v>66000</v>
      </c>
    </row>
    <row r="43" spans="1:4" ht="26.25" customHeight="1">
      <c r="A43" s="124" t="s">
        <v>1951</v>
      </c>
      <c r="B43" s="123" t="s">
        <v>1924</v>
      </c>
      <c r="C43" s="149">
        <v>58000</v>
      </c>
      <c r="D43" s="149">
        <v>58000</v>
      </c>
    </row>
    <row r="44" spans="1:4" ht="26.25" customHeight="1">
      <c r="A44" s="124" t="s">
        <v>1952</v>
      </c>
      <c r="B44" s="123" t="s">
        <v>1924</v>
      </c>
      <c r="C44" s="149">
        <v>36000</v>
      </c>
      <c r="D44" s="149">
        <v>36000</v>
      </c>
    </row>
    <row r="45" spans="1:4" ht="26.25" customHeight="1">
      <c r="A45" s="124" t="s">
        <v>1953</v>
      </c>
      <c r="B45" s="123" t="s">
        <v>1924</v>
      </c>
      <c r="C45" s="149">
        <v>427000</v>
      </c>
      <c r="D45" s="149">
        <v>427000</v>
      </c>
    </row>
    <row r="46" spans="1:4" ht="26.25" customHeight="1">
      <c r="A46" s="124" t="s">
        <v>34</v>
      </c>
      <c r="B46" s="123" t="s">
        <v>1924</v>
      </c>
      <c r="C46" s="149">
        <v>1524000</v>
      </c>
      <c r="D46" s="149">
        <v>1524000</v>
      </c>
    </row>
    <row r="47" spans="1:4" ht="26.25" customHeight="1">
      <c r="A47" s="124" t="s">
        <v>1945</v>
      </c>
      <c r="B47" s="123" t="s">
        <v>1924</v>
      </c>
      <c r="C47" s="149">
        <v>50000</v>
      </c>
      <c r="D47" s="149">
        <v>50000</v>
      </c>
    </row>
    <row r="48" spans="1:4" ht="26.25" customHeight="1">
      <c r="A48" s="124" t="s">
        <v>1954</v>
      </c>
      <c r="B48" s="123" t="s">
        <v>1924</v>
      </c>
      <c r="C48" s="149">
        <v>308000</v>
      </c>
      <c r="D48" s="149">
        <v>308000</v>
      </c>
    </row>
    <row r="49" spans="1:4" ht="26.25" customHeight="1">
      <c r="A49" s="124" t="s">
        <v>1939</v>
      </c>
      <c r="B49" s="123" t="s">
        <v>1924</v>
      </c>
      <c r="C49" s="149">
        <v>30000</v>
      </c>
      <c r="D49" s="149">
        <v>30000</v>
      </c>
    </row>
    <row r="50" spans="1:4" ht="26.25" customHeight="1">
      <c r="A50" s="124" t="s">
        <v>1945</v>
      </c>
      <c r="B50" s="123" t="s">
        <v>1924</v>
      </c>
      <c r="C50" s="149">
        <v>50000</v>
      </c>
      <c r="D50" s="149">
        <v>50000</v>
      </c>
    </row>
    <row r="51" spans="1:4" ht="26.25" customHeight="1">
      <c r="A51" s="124" t="s">
        <v>1947</v>
      </c>
      <c r="B51" s="123" t="s">
        <v>1924</v>
      </c>
      <c r="C51" s="149">
        <v>139000</v>
      </c>
      <c r="D51" s="149">
        <v>139000</v>
      </c>
    </row>
    <row r="52" spans="1:4" ht="26.25" customHeight="1">
      <c r="A52" s="124" t="s">
        <v>1955</v>
      </c>
      <c r="B52" s="123" t="s">
        <v>1924</v>
      </c>
      <c r="C52" s="149">
        <v>890000</v>
      </c>
      <c r="D52" s="149">
        <v>890000</v>
      </c>
    </row>
    <row r="53" spans="1:4" ht="26.25" customHeight="1">
      <c r="A53" s="124" t="s">
        <v>13</v>
      </c>
      <c r="B53" s="123" t="s">
        <v>1924</v>
      </c>
      <c r="C53" s="149">
        <v>90000</v>
      </c>
      <c r="D53" s="149">
        <v>90000</v>
      </c>
    </row>
    <row r="54" spans="1:4" ht="26.25" customHeight="1">
      <c r="A54" s="124" t="s">
        <v>1951</v>
      </c>
      <c r="B54" s="123" t="s">
        <v>1924</v>
      </c>
      <c r="C54" s="149">
        <v>800000</v>
      </c>
      <c r="D54" s="149">
        <v>800000</v>
      </c>
    </row>
    <row r="55" spans="1:4" ht="26.25" customHeight="1">
      <c r="A55" s="124" t="s">
        <v>1956</v>
      </c>
      <c r="B55" s="123" t="s">
        <v>1924</v>
      </c>
      <c r="C55" s="149">
        <v>571000</v>
      </c>
      <c r="D55" s="149">
        <v>571000</v>
      </c>
    </row>
    <row r="56" spans="1:4" ht="26.25" customHeight="1">
      <c r="A56" s="124" t="s">
        <v>1940</v>
      </c>
      <c r="B56" s="123" t="s">
        <v>1924</v>
      </c>
      <c r="C56" s="149">
        <v>853000</v>
      </c>
      <c r="D56" s="149">
        <v>853000</v>
      </c>
    </row>
    <row r="57" spans="1:4" ht="26.25" customHeight="1">
      <c r="A57" s="125" t="s">
        <v>1957</v>
      </c>
      <c r="B57" s="123" t="s">
        <v>1924</v>
      </c>
      <c r="C57" s="149">
        <v>108000</v>
      </c>
      <c r="D57" s="149">
        <v>108000</v>
      </c>
    </row>
    <row r="58" spans="1:4" ht="26.25" customHeight="1">
      <c r="A58" s="124" t="s">
        <v>1958</v>
      </c>
      <c r="B58" s="123" t="s">
        <v>1924</v>
      </c>
      <c r="C58" s="149">
        <v>234000</v>
      </c>
      <c r="D58" s="149">
        <v>234000</v>
      </c>
    </row>
    <row r="59" spans="1:4" ht="26.25" customHeight="1">
      <c r="A59" s="124" t="s">
        <v>1937</v>
      </c>
      <c r="B59" s="123" t="s">
        <v>1924</v>
      </c>
      <c r="C59" s="149">
        <v>388000</v>
      </c>
      <c r="D59" s="149">
        <v>388000</v>
      </c>
    </row>
    <row r="60" spans="1:4" ht="26.25" customHeight="1">
      <c r="A60" s="124" t="s">
        <v>1959</v>
      </c>
      <c r="B60" s="123" t="s">
        <v>1924</v>
      </c>
      <c r="C60" s="149">
        <v>343000</v>
      </c>
      <c r="D60" s="149">
        <v>343000</v>
      </c>
    </row>
    <row r="61" spans="1:4" ht="26.25" customHeight="1">
      <c r="A61" s="124" t="s">
        <v>1960</v>
      </c>
      <c r="B61" s="123" t="s">
        <v>1924</v>
      </c>
      <c r="C61" s="149">
        <v>45000</v>
      </c>
      <c r="D61" s="149">
        <v>45000</v>
      </c>
    </row>
    <row r="62" spans="1:4" ht="26.25" customHeight="1">
      <c r="A62" s="124" t="s">
        <v>1961</v>
      </c>
      <c r="B62" s="123" t="s">
        <v>1924</v>
      </c>
      <c r="C62" s="149">
        <v>24000</v>
      </c>
      <c r="D62" s="149">
        <v>24000</v>
      </c>
    </row>
    <row r="63" spans="1:4" ht="26.25" customHeight="1">
      <c r="A63" s="124" t="s">
        <v>1949</v>
      </c>
      <c r="B63" s="123" t="s">
        <v>1924</v>
      </c>
      <c r="C63" s="149">
        <v>204000</v>
      </c>
      <c r="D63" s="149">
        <v>204000</v>
      </c>
    </row>
    <row r="64" spans="1:4" ht="26.25" customHeight="1">
      <c r="A64" s="124" t="s">
        <v>1927</v>
      </c>
      <c r="B64" s="123" t="s">
        <v>1924</v>
      </c>
      <c r="C64" s="149">
        <v>586000</v>
      </c>
      <c r="D64" s="149">
        <v>586000</v>
      </c>
    </row>
    <row r="65" spans="1:4" ht="26.25" customHeight="1">
      <c r="A65" s="124" t="s">
        <v>1929</v>
      </c>
      <c r="B65" s="123" t="s">
        <v>1924</v>
      </c>
      <c r="C65" s="149">
        <v>1200000</v>
      </c>
      <c r="D65" s="149">
        <v>1200000</v>
      </c>
    </row>
    <row r="66" spans="1:4" ht="26.25" customHeight="1">
      <c r="A66" s="124" t="s">
        <v>463</v>
      </c>
      <c r="B66" s="123" t="s">
        <v>1924</v>
      </c>
      <c r="C66" s="149">
        <v>351000</v>
      </c>
      <c r="D66" s="149">
        <v>351000</v>
      </c>
    </row>
    <row r="67" spans="1:4" ht="26.25" customHeight="1">
      <c r="A67" s="124" t="s">
        <v>1962</v>
      </c>
      <c r="B67" s="123" t="s">
        <v>1924</v>
      </c>
      <c r="C67" s="149">
        <v>109000</v>
      </c>
      <c r="D67" s="149">
        <v>109000</v>
      </c>
    </row>
    <row r="68" spans="1:4" ht="26.25" customHeight="1">
      <c r="A68" s="124" t="s">
        <v>1963</v>
      </c>
      <c r="B68" s="123" t="s">
        <v>1924</v>
      </c>
      <c r="C68" s="149">
        <v>76000</v>
      </c>
      <c r="D68" s="149">
        <v>76000</v>
      </c>
    </row>
    <row r="69" spans="1:4" ht="26.25" customHeight="1">
      <c r="A69" s="124" t="s">
        <v>1946</v>
      </c>
      <c r="B69" s="123" t="s">
        <v>1924</v>
      </c>
      <c r="C69" s="149">
        <v>88000</v>
      </c>
      <c r="D69" s="149">
        <v>88000</v>
      </c>
    </row>
    <row r="70" spans="1:4" ht="26.25" customHeight="1">
      <c r="A70" s="124" t="s">
        <v>1949</v>
      </c>
      <c r="B70" s="123" t="s">
        <v>1924</v>
      </c>
      <c r="C70" s="149">
        <v>5000</v>
      </c>
      <c r="D70" s="149">
        <v>5000</v>
      </c>
    </row>
    <row r="71" spans="1:4" ht="26.25" customHeight="1">
      <c r="A71" s="124" t="s">
        <v>660</v>
      </c>
      <c r="B71" s="123" t="s">
        <v>1924</v>
      </c>
      <c r="C71" s="149">
        <v>299000</v>
      </c>
      <c r="D71" s="149">
        <v>299000</v>
      </c>
    </row>
    <row r="72" spans="1:4" ht="26.25" customHeight="1">
      <c r="A72" s="125" t="s">
        <v>1931</v>
      </c>
      <c r="B72" s="123" t="s">
        <v>1924</v>
      </c>
      <c r="C72" s="149">
        <v>179000</v>
      </c>
      <c r="D72" s="149">
        <v>179000</v>
      </c>
    </row>
    <row r="73" spans="1:4" ht="26.25" customHeight="1">
      <c r="A73" s="124" t="s">
        <v>34</v>
      </c>
      <c r="B73" s="123" t="s">
        <v>1924</v>
      </c>
      <c r="C73" s="149">
        <v>69000</v>
      </c>
      <c r="D73" s="149">
        <v>69000</v>
      </c>
    </row>
    <row r="74" spans="1:4" ht="26.25" customHeight="1">
      <c r="A74" s="124" t="s">
        <v>1964</v>
      </c>
      <c r="B74" s="123" t="s">
        <v>1924</v>
      </c>
      <c r="C74" s="149">
        <v>46000</v>
      </c>
      <c r="D74" s="149">
        <v>46000</v>
      </c>
    </row>
    <row r="75" spans="1:4" ht="26.25" customHeight="1">
      <c r="A75" s="124" t="s">
        <v>1965</v>
      </c>
      <c r="B75" s="123" t="s">
        <v>1924</v>
      </c>
      <c r="C75" s="149">
        <v>50000</v>
      </c>
      <c r="D75" s="149">
        <v>50000</v>
      </c>
    </row>
    <row r="76" spans="1:4" ht="26.25" customHeight="1">
      <c r="A76" s="124" t="s">
        <v>1950</v>
      </c>
      <c r="B76" s="123" t="s">
        <v>1924</v>
      </c>
      <c r="C76" s="149">
        <v>16000</v>
      </c>
      <c r="D76" s="149">
        <v>16000</v>
      </c>
    </row>
    <row r="77" spans="1:4" ht="26.25" customHeight="1">
      <c r="A77" s="124" t="s">
        <v>1966</v>
      </c>
      <c r="B77" s="123" t="s">
        <v>1924</v>
      </c>
      <c r="C77" s="149">
        <v>50000</v>
      </c>
      <c r="D77" s="149">
        <v>50000</v>
      </c>
    </row>
    <row r="78" spans="1:4" ht="26.25" customHeight="1">
      <c r="A78" s="124" t="s">
        <v>866</v>
      </c>
      <c r="B78" s="123" t="s">
        <v>1924</v>
      </c>
      <c r="C78" s="149">
        <v>30000</v>
      </c>
      <c r="D78" s="149">
        <v>30000</v>
      </c>
    </row>
    <row r="79" spans="1:4" ht="26.25" customHeight="1">
      <c r="A79" s="124" t="s">
        <v>1967</v>
      </c>
      <c r="B79" s="123" t="s">
        <v>1924</v>
      </c>
      <c r="C79" s="149">
        <v>50000</v>
      </c>
      <c r="D79" s="149">
        <v>50000</v>
      </c>
    </row>
    <row r="80" spans="1:4" ht="26.25" customHeight="1">
      <c r="A80" s="124" t="s">
        <v>1960</v>
      </c>
      <c r="B80" s="123" t="s">
        <v>1924</v>
      </c>
      <c r="C80" s="149">
        <v>560000</v>
      </c>
      <c r="D80" s="149">
        <v>560000</v>
      </c>
    </row>
    <row r="81" spans="1:4" ht="26.25" customHeight="1">
      <c r="A81" s="124" t="s">
        <v>1959</v>
      </c>
      <c r="B81" s="123" t="s">
        <v>1924</v>
      </c>
      <c r="C81" s="149">
        <v>50000</v>
      </c>
      <c r="D81" s="149">
        <v>50000</v>
      </c>
    </row>
    <row r="82" spans="1:4" ht="26.25" customHeight="1">
      <c r="A82" s="124" t="s">
        <v>1949</v>
      </c>
      <c r="B82" s="123" t="s">
        <v>1924</v>
      </c>
      <c r="C82" s="149">
        <v>61000</v>
      </c>
      <c r="D82" s="149">
        <v>61000</v>
      </c>
    </row>
    <row r="83" spans="1:4" ht="26.25" customHeight="1">
      <c r="A83" s="124" t="s">
        <v>1968</v>
      </c>
      <c r="B83" s="123" t="s">
        <v>1924</v>
      </c>
      <c r="C83" s="149">
        <v>30000</v>
      </c>
      <c r="D83" s="149">
        <v>30000</v>
      </c>
    </row>
    <row r="84" spans="1:4" ht="26.25" customHeight="1">
      <c r="A84" s="124" t="s">
        <v>1969</v>
      </c>
      <c r="B84" s="123" t="s">
        <v>1924</v>
      </c>
      <c r="C84" s="149">
        <v>65000</v>
      </c>
      <c r="D84" s="149">
        <v>65000</v>
      </c>
    </row>
    <row r="85" spans="1:4" ht="26.25" customHeight="1">
      <c r="A85" s="124" t="s">
        <v>1970</v>
      </c>
      <c r="B85" s="123" t="s">
        <v>1924</v>
      </c>
      <c r="C85" s="149">
        <v>854000</v>
      </c>
      <c r="D85" s="149">
        <v>854000</v>
      </c>
    </row>
    <row r="86" spans="1:4" ht="26.25" customHeight="1">
      <c r="A86" s="124" t="s">
        <v>59</v>
      </c>
      <c r="B86" s="123" t="s">
        <v>1924</v>
      </c>
      <c r="C86" s="149">
        <v>77000</v>
      </c>
      <c r="D86" s="149">
        <v>77000</v>
      </c>
    </row>
    <row r="87" spans="1:4" ht="26.25" customHeight="1">
      <c r="A87" s="125" t="s">
        <v>1931</v>
      </c>
      <c r="B87" s="123" t="s">
        <v>1924</v>
      </c>
      <c r="C87" s="149">
        <v>30000</v>
      </c>
      <c r="D87" s="149">
        <v>30000</v>
      </c>
    </row>
    <row r="88" spans="1:4" ht="26.25" customHeight="1">
      <c r="A88" s="124" t="s">
        <v>1937</v>
      </c>
      <c r="B88" s="123" t="s">
        <v>1924</v>
      </c>
      <c r="C88" s="149">
        <v>100000</v>
      </c>
      <c r="D88" s="149">
        <v>100000</v>
      </c>
    </row>
    <row r="89" spans="1:4" ht="26.25" customHeight="1">
      <c r="A89" s="124" t="s">
        <v>1925</v>
      </c>
      <c r="B89" s="123" t="s">
        <v>1924</v>
      </c>
      <c r="C89" s="149">
        <v>185000</v>
      </c>
      <c r="D89" s="149">
        <v>185000</v>
      </c>
    </row>
    <row r="90" spans="1:4" ht="26.25" customHeight="1">
      <c r="A90" s="124" t="s">
        <v>143</v>
      </c>
      <c r="B90" s="123" t="s">
        <v>1924</v>
      </c>
      <c r="C90" s="149">
        <v>30000</v>
      </c>
      <c r="D90" s="149">
        <v>30000</v>
      </c>
    </row>
    <row r="91" spans="1:4" ht="26.25" customHeight="1">
      <c r="A91" s="124" t="s">
        <v>1971</v>
      </c>
      <c r="B91" s="123" t="s">
        <v>1924</v>
      </c>
      <c r="C91" s="149">
        <v>12000</v>
      </c>
      <c r="D91" s="149">
        <v>12000</v>
      </c>
    </row>
    <row r="92" spans="1:4" ht="26.25" customHeight="1">
      <c r="A92" s="124" t="s">
        <v>1972</v>
      </c>
      <c r="B92" s="123" t="s">
        <v>1924</v>
      </c>
      <c r="C92" s="149">
        <v>72000</v>
      </c>
      <c r="D92" s="149">
        <v>72000</v>
      </c>
    </row>
    <row r="93" spans="1:4" ht="26.25" customHeight="1">
      <c r="A93" s="124" t="s">
        <v>1939</v>
      </c>
      <c r="B93" s="123" t="s">
        <v>1924</v>
      </c>
      <c r="C93" s="149">
        <v>55000</v>
      </c>
      <c r="D93" s="149">
        <v>55000</v>
      </c>
    </row>
    <row r="94" spans="1:4" ht="26.25" customHeight="1">
      <c r="A94" s="124" t="s">
        <v>1966</v>
      </c>
      <c r="B94" s="123" t="s">
        <v>1924</v>
      </c>
      <c r="C94" s="149">
        <v>459000</v>
      </c>
      <c r="D94" s="149">
        <v>459000</v>
      </c>
    </row>
    <row r="95" spans="1:4" ht="26.25" customHeight="1">
      <c r="A95" s="124" t="s">
        <v>1939</v>
      </c>
      <c r="B95" s="123" t="s">
        <v>1924</v>
      </c>
      <c r="C95" s="149">
        <v>89000</v>
      </c>
      <c r="D95" s="149">
        <v>89000</v>
      </c>
    </row>
    <row r="96" spans="1:4" ht="26.25" customHeight="1">
      <c r="A96" s="124" t="s">
        <v>1945</v>
      </c>
      <c r="B96" s="123" t="s">
        <v>1924</v>
      </c>
      <c r="C96" s="149">
        <v>30000</v>
      </c>
      <c r="D96" s="149">
        <v>30000</v>
      </c>
    </row>
    <row r="97" spans="1:4" ht="26.25" customHeight="1">
      <c r="A97" s="124" t="s">
        <v>1941</v>
      </c>
      <c r="B97" s="123" t="s">
        <v>1924</v>
      </c>
      <c r="C97" s="149">
        <v>76000</v>
      </c>
      <c r="D97" s="149">
        <v>76000</v>
      </c>
    </row>
    <row r="98" spans="1:4" ht="26.25" customHeight="1">
      <c r="A98" s="124" t="s">
        <v>1925</v>
      </c>
      <c r="B98" s="123" t="s">
        <v>1924</v>
      </c>
      <c r="C98" s="149">
        <v>300000</v>
      </c>
      <c r="D98" s="149">
        <v>300000</v>
      </c>
    </row>
    <row r="99" spans="1:4" ht="26.25" customHeight="1">
      <c r="A99" s="124" t="s">
        <v>137</v>
      </c>
      <c r="B99" s="123" t="s">
        <v>1924</v>
      </c>
      <c r="C99" s="149">
        <v>30000</v>
      </c>
      <c r="D99" s="149">
        <v>30000</v>
      </c>
    </row>
    <row r="100" spans="1:4" ht="26.25" customHeight="1">
      <c r="A100" s="124" t="s">
        <v>1941</v>
      </c>
      <c r="B100" s="123" t="s">
        <v>1924</v>
      </c>
      <c r="C100" s="149">
        <v>136000</v>
      </c>
      <c r="D100" s="149">
        <v>136000</v>
      </c>
    </row>
    <row r="101" spans="1:4" ht="26.25" customHeight="1">
      <c r="A101" s="124" t="s">
        <v>1973</v>
      </c>
      <c r="B101" s="123" t="s">
        <v>1924</v>
      </c>
      <c r="C101" s="149">
        <v>363000</v>
      </c>
      <c r="D101" s="149">
        <v>363000</v>
      </c>
    </row>
    <row r="102" spans="1:4" ht="26.25" customHeight="1">
      <c r="A102" s="124" t="s">
        <v>1903</v>
      </c>
      <c r="B102" s="123" t="s">
        <v>1924</v>
      </c>
      <c r="C102" s="149">
        <v>86000</v>
      </c>
      <c r="D102" s="149">
        <v>86000</v>
      </c>
    </row>
    <row r="103" spans="1:4" ht="26.25" customHeight="1">
      <c r="A103" s="124" t="s">
        <v>1965</v>
      </c>
      <c r="B103" s="123" t="s">
        <v>1924</v>
      </c>
      <c r="C103" s="149">
        <v>133000</v>
      </c>
      <c r="D103" s="149">
        <v>133000</v>
      </c>
    </row>
    <row r="104" spans="1:4" ht="26.25" customHeight="1">
      <c r="A104" s="124" t="s">
        <v>1959</v>
      </c>
      <c r="B104" s="123" t="s">
        <v>1924</v>
      </c>
      <c r="C104" s="149">
        <v>60000</v>
      </c>
      <c r="D104" s="149">
        <v>60000</v>
      </c>
    </row>
    <row r="105" spans="1:4" ht="26.25" customHeight="1">
      <c r="A105" s="125" t="s">
        <v>1974</v>
      </c>
      <c r="B105" s="123" t="s">
        <v>1924</v>
      </c>
      <c r="C105" s="149">
        <v>80000</v>
      </c>
      <c r="D105" s="149">
        <v>80000</v>
      </c>
    </row>
    <row r="106" spans="1:4" ht="26.25" customHeight="1">
      <c r="A106" s="124" t="s">
        <v>1975</v>
      </c>
      <c r="B106" s="123" t="s">
        <v>1924</v>
      </c>
      <c r="C106" s="149">
        <v>101000</v>
      </c>
      <c r="D106" s="149">
        <v>101000</v>
      </c>
    </row>
    <row r="107" spans="1:4" ht="26.25" customHeight="1">
      <c r="A107" s="124" t="s">
        <v>1976</v>
      </c>
      <c r="B107" s="123" t="s">
        <v>1924</v>
      </c>
      <c r="C107" s="149">
        <v>451000</v>
      </c>
      <c r="D107" s="149">
        <v>451000</v>
      </c>
    </row>
    <row r="108" spans="1:4" ht="26.25" customHeight="1">
      <c r="A108" s="124" t="s">
        <v>1939</v>
      </c>
      <c r="B108" s="123" t="s">
        <v>1924</v>
      </c>
      <c r="C108" s="149">
        <v>100000</v>
      </c>
      <c r="D108" s="149">
        <v>100000</v>
      </c>
    </row>
    <row r="109" spans="1:4" ht="26.25" customHeight="1">
      <c r="A109" s="124" t="s">
        <v>1938</v>
      </c>
      <c r="B109" s="123" t="s">
        <v>1924</v>
      </c>
      <c r="C109" s="149">
        <v>271000</v>
      </c>
      <c r="D109" s="149">
        <v>271000</v>
      </c>
    </row>
    <row r="110" spans="1:4" ht="26.25" customHeight="1">
      <c r="A110" s="124" t="s">
        <v>1934</v>
      </c>
      <c r="B110" s="123" t="s">
        <v>1924</v>
      </c>
      <c r="C110" s="149">
        <v>200000</v>
      </c>
      <c r="D110" s="149">
        <v>200000</v>
      </c>
    </row>
    <row r="111" spans="1:4" ht="26.25" customHeight="1">
      <c r="A111" s="124" t="s">
        <v>1945</v>
      </c>
      <c r="B111" s="123" t="s">
        <v>1924</v>
      </c>
      <c r="C111" s="149">
        <v>50000</v>
      </c>
      <c r="D111" s="149">
        <v>50000</v>
      </c>
    </row>
    <row r="112" spans="1:4" ht="26.25" customHeight="1">
      <c r="A112" s="124" t="s">
        <v>1949</v>
      </c>
      <c r="B112" s="123" t="s">
        <v>1924</v>
      </c>
      <c r="C112" s="149">
        <v>70000</v>
      </c>
      <c r="D112" s="149">
        <v>70000</v>
      </c>
    </row>
    <row r="113" spans="1:4" ht="26.25" customHeight="1">
      <c r="A113" s="125" t="s">
        <v>1931</v>
      </c>
      <c r="B113" s="123" t="s">
        <v>1924</v>
      </c>
      <c r="C113" s="149">
        <v>30000</v>
      </c>
      <c r="D113" s="149">
        <v>30000</v>
      </c>
    </row>
    <row r="114" spans="1:4" ht="26.25" customHeight="1">
      <c r="A114" s="125" t="s">
        <v>1977</v>
      </c>
      <c r="B114" s="123" t="s">
        <v>1978</v>
      </c>
      <c r="C114" s="149">
        <v>14000</v>
      </c>
      <c r="D114" s="149">
        <v>14000</v>
      </c>
    </row>
    <row r="115" spans="1:4" ht="26.25" customHeight="1">
      <c r="A115" s="125" t="s">
        <v>1935</v>
      </c>
      <c r="B115" s="123" t="s">
        <v>1978</v>
      </c>
      <c r="C115" s="149">
        <v>44000</v>
      </c>
      <c r="D115" s="149">
        <v>44000</v>
      </c>
    </row>
    <row r="116" spans="1:4" ht="26.25" customHeight="1">
      <c r="A116" s="125" t="s">
        <v>1979</v>
      </c>
      <c r="B116" s="123" t="s">
        <v>1978</v>
      </c>
      <c r="C116" s="149">
        <v>53000</v>
      </c>
      <c r="D116" s="149">
        <v>53000</v>
      </c>
    </row>
    <row r="117" spans="1:4" ht="26.25" customHeight="1">
      <c r="A117" s="125" t="s">
        <v>1980</v>
      </c>
      <c r="B117" s="123" t="s">
        <v>1978</v>
      </c>
      <c r="C117" s="149">
        <v>37000</v>
      </c>
      <c r="D117" s="149">
        <v>37000</v>
      </c>
    </row>
    <row r="118" spans="1:4" ht="26.25" customHeight="1">
      <c r="A118" s="125" t="s">
        <v>1981</v>
      </c>
      <c r="B118" s="123" t="s">
        <v>1978</v>
      </c>
      <c r="C118" s="149">
        <v>29000</v>
      </c>
      <c r="D118" s="149">
        <v>29000</v>
      </c>
    </row>
    <row r="119" spans="1:4" ht="26.25" customHeight="1">
      <c r="A119" s="125" t="s">
        <v>1982</v>
      </c>
      <c r="B119" s="123" t="s">
        <v>1978</v>
      </c>
      <c r="C119" s="149">
        <v>70000</v>
      </c>
      <c r="D119" s="149">
        <v>70000</v>
      </c>
    </row>
    <row r="120" spans="1:4" ht="26.25" customHeight="1">
      <c r="A120" s="125" t="s">
        <v>1940</v>
      </c>
      <c r="B120" s="123" t="s">
        <v>1978</v>
      </c>
      <c r="C120" s="149">
        <v>55000</v>
      </c>
      <c r="D120" s="149">
        <v>55000</v>
      </c>
    </row>
    <row r="121" spans="1:4" ht="26.25" customHeight="1">
      <c r="A121" s="125" t="s">
        <v>1940</v>
      </c>
      <c r="B121" s="123" t="s">
        <v>1978</v>
      </c>
      <c r="C121" s="149">
        <v>36000</v>
      </c>
      <c r="D121" s="149">
        <v>36000</v>
      </c>
    </row>
    <row r="122" spans="1:4" ht="26.25" customHeight="1">
      <c r="A122" s="125" t="s">
        <v>1968</v>
      </c>
      <c r="B122" s="123" t="s">
        <v>1978</v>
      </c>
      <c r="C122" s="149">
        <v>53000</v>
      </c>
      <c r="D122" s="149">
        <v>53000</v>
      </c>
    </row>
    <row r="123" spans="1:4" ht="26.25" customHeight="1">
      <c r="A123" s="125" t="s">
        <v>1941</v>
      </c>
      <c r="B123" s="123" t="s">
        <v>1978</v>
      </c>
      <c r="C123" s="149">
        <v>19000</v>
      </c>
      <c r="D123" s="149">
        <v>19000</v>
      </c>
    </row>
    <row r="124" spans="1:4" ht="26.25" customHeight="1">
      <c r="A124" s="125" t="s">
        <v>1937</v>
      </c>
      <c r="B124" s="123" t="s">
        <v>1978</v>
      </c>
      <c r="C124" s="149">
        <v>30000</v>
      </c>
      <c r="D124" s="149">
        <v>30000</v>
      </c>
    </row>
    <row r="125" spans="1:4" ht="26.25" customHeight="1">
      <c r="A125" s="125" t="s">
        <v>1938</v>
      </c>
      <c r="B125" s="123" t="s">
        <v>1978</v>
      </c>
      <c r="C125" s="149">
        <v>36000</v>
      </c>
      <c r="D125" s="149">
        <v>36000</v>
      </c>
    </row>
    <row r="126" spans="1:4" ht="26.25" customHeight="1">
      <c r="A126" s="125" t="s">
        <v>1938</v>
      </c>
      <c r="B126" s="123" t="s">
        <v>1978</v>
      </c>
      <c r="C126" s="149">
        <v>51000</v>
      </c>
      <c r="D126" s="149">
        <v>51000</v>
      </c>
    </row>
    <row r="127" spans="1:4" ht="26.25" customHeight="1">
      <c r="A127" s="125" t="s">
        <v>1983</v>
      </c>
      <c r="B127" s="123" t="s">
        <v>1978</v>
      </c>
      <c r="C127" s="149">
        <v>18000</v>
      </c>
      <c r="D127" s="149">
        <v>18000</v>
      </c>
    </row>
    <row r="128" spans="1:4" ht="26.25" customHeight="1">
      <c r="A128" s="125" t="s">
        <v>1983</v>
      </c>
      <c r="B128" s="123" t="s">
        <v>1978</v>
      </c>
      <c r="C128" s="149">
        <v>35000</v>
      </c>
      <c r="D128" s="149">
        <v>35000</v>
      </c>
    </row>
    <row r="129" spans="1:4" ht="26.25" customHeight="1">
      <c r="A129" s="125" t="s">
        <v>143</v>
      </c>
      <c r="B129" s="123" t="s">
        <v>1978</v>
      </c>
      <c r="C129" s="149">
        <v>29000</v>
      </c>
      <c r="D129" s="149">
        <v>29000</v>
      </c>
    </row>
    <row r="130" spans="1:4" ht="26.25" customHeight="1">
      <c r="A130" s="125" t="s">
        <v>1945</v>
      </c>
      <c r="B130" s="123" t="s">
        <v>1978</v>
      </c>
      <c r="C130" s="149">
        <v>58000</v>
      </c>
      <c r="D130" s="149">
        <v>58000</v>
      </c>
    </row>
    <row r="131" spans="1:4" ht="26.25" customHeight="1">
      <c r="A131" s="125" t="s">
        <v>1945</v>
      </c>
      <c r="B131" s="123" t="s">
        <v>1978</v>
      </c>
      <c r="C131" s="149">
        <v>47000</v>
      </c>
      <c r="D131" s="149">
        <v>47000</v>
      </c>
    </row>
    <row r="132" spans="1:4" ht="26.25" customHeight="1">
      <c r="A132" s="125" t="s">
        <v>1945</v>
      </c>
      <c r="B132" s="123" t="s">
        <v>1978</v>
      </c>
      <c r="C132" s="149">
        <v>66000</v>
      </c>
      <c r="D132" s="149">
        <v>66000</v>
      </c>
    </row>
    <row r="133" spans="1:4" ht="26.25" customHeight="1">
      <c r="A133" s="125" t="s">
        <v>1984</v>
      </c>
      <c r="B133" s="123" t="s">
        <v>1978</v>
      </c>
      <c r="C133" s="149">
        <v>51000</v>
      </c>
      <c r="D133" s="149">
        <v>51000</v>
      </c>
    </row>
    <row r="134" spans="1:4" ht="26.25" customHeight="1">
      <c r="A134" s="125" t="s">
        <v>1985</v>
      </c>
      <c r="B134" s="123" t="s">
        <v>1978</v>
      </c>
      <c r="C134" s="149">
        <v>42000</v>
      </c>
      <c r="D134" s="149">
        <v>42000</v>
      </c>
    </row>
    <row r="135" spans="1:4" ht="26.25" customHeight="1">
      <c r="A135" s="125" t="s">
        <v>1986</v>
      </c>
      <c r="B135" s="123" t="s">
        <v>1978</v>
      </c>
      <c r="C135" s="149">
        <v>28000</v>
      </c>
      <c r="D135" s="149">
        <v>28000</v>
      </c>
    </row>
    <row r="136" spans="1:4" ht="26.25" customHeight="1">
      <c r="A136" s="125" t="s">
        <v>1987</v>
      </c>
      <c r="B136" s="123" t="s">
        <v>1978</v>
      </c>
      <c r="C136" s="149">
        <v>45000</v>
      </c>
      <c r="D136" s="149">
        <v>45000</v>
      </c>
    </row>
    <row r="137" spans="1:4" ht="26.25" customHeight="1">
      <c r="A137" s="125" t="s">
        <v>1988</v>
      </c>
      <c r="B137" s="123" t="s">
        <v>1978</v>
      </c>
      <c r="C137" s="149">
        <v>69000</v>
      </c>
      <c r="D137" s="149">
        <v>69000</v>
      </c>
    </row>
    <row r="138" spans="1:4" ht="26.25" customHeight="1">
      <c r="A138" s="125" t="s">
        <v>1989</v>
      </c>
      <c r="B138" s="123" t="s">
        <v>1978</v>
      </c>
      <c r="C138" s="149">
        <v>26000</v>
      </c>
      <c r="D138" s="149">
        <v>26000</v>
      </c>
    </row>
    <row r="139" spans="1:4" ht="26.25" customHeight="1">
      <c r="A139" s="125" t="s">
        <v>181</v>
      </c>
      <c r="B139" s="123" t="s">
        <v>1978</v>
      </c>
      <c r="C139" s="149">
        <v>63000</v>
      </c>
      <c r="D139" s="149">
        <v>63000</v>
      </c>
    </row>
    <row r="140" spans="1:4" ht="26.25" customHeight="1">
      <c r="A140" s="125" t="s">
        <v>1990</v>
      </c>
      <c r="B140" s="123" t="s">
        <v>1978</v>
      </c>
      <c r="C140" s="149">
        <v>38000</v>
      </c>
      <c r="D140" s="149">
        <v>38000</v>
      </c>
    </row>
    <row r="141" spans="1:4" ht="26.25" customHeight="1">
      <c r="A141" s="125" t="s">
        <v>1959</v>
      </c>
      <c r="B141" s="123" t="s">
        <v>1978</v>
      </c>
      <c r="C141" s="149">
        <v>17000</v>
      </c>
      <c r="D141" s="149">
        <v>17000</v>
      </c>
    </row>
    <row r="142" spans="1:4" ht="26.25" customHeight="1">
      <c r="A142" s="125" t="s">
        <v>1959</v>
      </c>
      <c r="B142" s="123" t="s">
        <v>1978</v>
      </c>
      <c r="C142" s="149">
        <v>53000</v>
      </c>
      <c r="D142" s="149">
        <v>53000</v>
      </c>
    </row>
    <row r="143" spans="1:4" ht="26.25" customHeight="1">
      <c r="A143" s="125" t="s">
        <v>1959</v>
      </c>
      <c r="B143" s="123" t="s">
        <v>1978</v>
      </c>
      <c r="C143" s="149">
        <v>19000</v>
      </c>
      <c r="D143" s="149">
        <v>19000</v>
      </c>
    </row>
    <row r="144" spans="1:4" ht="26.25" customHeight="1">
      <c r="A144" s="125" t="s">
        <v>1991</v>
      </c>
      <c r="B144" s="123" t="s">
        <v>1978</v>
      </c>
      <c r="C144" s="149">
        <v>45000</v>
      </c>
      <c r="D144" s="149">
        <v>45000</v>
      </c>
    </row>
    <row r="145" spans="1:4" ht="26.25" customHeight="1">
      <c r="A145" s="125" t="s">
        <v>1992</v>
      </c>
      <c r="B145" s="123" t="s">
        <v>1978</v>
      </c>
      <c r="C145" s="149">
        <v>45000</v>
      </c>
      <c r="D145" s="149">
        <v>45000</v>
      </c>
    </row>
    <row r="146" spans="1:4" ht="26.25" customHeight="1">
      <c r="A146" s="125" t="s">
        <v>1993</v>
      </c>
      <c r="B146" s="123" t="s">
        <v>1978</v>
      </c>
      <c r="C146" s="149">
        <v>10000</v>
      </c>
      <c r="D146" s="149">
        <v>10000</v>
      </c>
    </row>
    <row r="147" spans="1:4" ht="26.25" customHeight="1">
      <c r="A147" s="125" t="s">
        <v>1994</v>
      </c>
      <c r="B147" s="123" t="s">
        <v>1978</v>
      </c>
      <c r="C147" s="149">
        <v>40000</v>
      </c>
      <c r="D147" s="149">
        <v>40000</v>
      </c>
    </row>
    <row r="148" spans="1:4" ht="26.25" customHeight="1">
      <c r="A148" s="125" t="s">
        <v>34</v>
      </c>
      <c r="B148" s="123" t="s">
        <v>1978</v>
      </c>
      <c r="C148" s="149">
        <v>24000</v>
      </c>
      <c r="D148" s="149">
        <v>24000</v>
      </c>
    </row>
    <row r="149" spans="1:4" ht="26.25" customHeight="1">
      <c r="A149" s="125" t="s">
        <v>34</v>
      </c>
      <c r="B149" s="123" t="s">
        <v>1978</v>
      </c>
      <c r="C149" s="149">
        <v>28000</v>
      </c>
      <c r="D149" s="149">
        <v>28000</v>
      </c>
    </row>
    <row r="150" spans="1:4" ht="26.25" customHeight="1">
      <c r="A150" s="125" t="s">
        <v>34</v>
      </c>
      <c r="B150" s="123" t="s">
        <v>1978</v>
      </c>
      <c r="C150" s="149">
        <v>13000</v>
      </c>
      <c r="D150" s="149">
        <v>13000</v>
      </c>
    </row>
    <row r="151" spans="1:4" ht="26.25" customHeight="1">
      <c r="A151" s="125" t="s">
        <v>1995</v>
      </c>
      <c r="B151" s="123" t="s">
        <v>1978</v>
      </c>
      <c r="C151" s="149">
        <v>25000</v>
      </c>
      <c r="D151" s="149">
        <v>25000</v>
      </c>
    </row>
    <row r="152" spans="1:4" ht="26.25" customHeight="1">
      <c r="A152" s="125" t="s">
        <v>1996</v>
      </c>
      <c r="B152" s="123" t="s">
        <v>1978</v>
      </c>
      <c r="C152" s="149">
        <v>50000</v>
      </c>
      <c r="D152" s="149">
        <v>50000</v>
      </c>
    </row>
    <row r="153" spans="1:4" ht="26.25" customHeight="1">
      <c r="A153" s="125" t="s">
        <v>1997</v>
      </c>
      <c r="B153" s="123" t="s">
        <v>1978</v>
      </c>
      <c r="C153" s="149">
        <v>20000</v>
      </c>
      <c r="D153" s="149">
        <v>20000</v>
      </c>
    </row>
    <row r="154" spans="1:4" ht="26.25" customHeight="1">
      <c r="A154" s="125" t="s">
        <v>1998</v>
      </c>
      <c r="B154" s="123" t="s">
        <v>1978</v>
      </c>
      <c r="C154" s="149">
        <v>41000</v>
      </c>
      <c r="D154" s="149">
        <v>41000</v>
      </c>
    </row>
    <row r="155" spans="1:4" ht="26.25" customHeight="1">
      <c r="A155" s="125" t="s">
        <v>1999</v>
      </c>
      <c r="B155" s="123" t="s">
        <v>1978</v>
      </c>
      <c r="C155" s="149">
        <v>48000</v>
      </c>
      <c r="D155" s="149">
        <v>48000</v>
      </c>
    </row>
    <row r="156" spans="1:4" ht="26.25" customHeight="1">
      <c r="A156" s="125" t="s">
        <v>1932</v>
      </c>
      <c r="B156" s="123" t="s">
        <v>1978</v>
      </c>
      <c r="C156" s="149">
        <v>32000</v>
      </c>
      <c r="D156" s="149">
        <v>32000</v>
      </c>
    </row>
    <row r="157" spans="1:4" ht="26.25" customHeight="1">
      <c r="A157" s="125" t="s">
        <v>2000</v>
      </c>
      <c r="B157" s="123" t="s">
        <v>1978</v>
      </c>
      <c r="C157" s="149">
        <v>67000</v>
      </c>
      <c r="D157" s="149">
        <v>67000</v>
      </c>
    </row>
    <row r="158" spans="1:4" ht="26.25" customHeight="1">
      <c r="A158" s="125" t="s">
        <v>2000</v>
      </c>
      <c r="B158" s="123" t="s">
        <v>1978</v>
      </c>
      <c r="C158" s="149">
        <v>30000</v>
      </c>
      <c r="D158" s="149">
        <v>30000</v>
      </c>
    </row>
    <row r="159" spans="1:4" ht="26.25" customHeight="1">
      <c r="A159" s="125" t="s">
        <v>2000</v>
      </c>
      <c r="B159" s="123" t="s">
        <v>1978</v>
      </c>
      <c r="C159" s="149">
        <v>66000</v>
      </c>
      <c r="D159" s="149">
        <v>66000</v>
      </c>
    </row>
    <row r="160" spans="1:4" ht="26.25" customHeight="1">
      <c r="A160" s="125" t="s">
        <v>2000</v>
      </c>
      <c r="B160" s="123" t="s">
        <v>1978</v>
      </c>
      <c r="C160" s="149">
        <v>46000</v>
      </c>
      <c r="D160" s="149">
        <v>46000</v>
      </c>
    </row>
    <row r="161" spans="1:4" ht="26.25" customHeight="1">
      <c r="A161" s="125" t="s">
        <v>2000</v>
      </c>
      <c r="B161" s="123" t="s">
        <v>1978</v>
      </c>
      <c r="C161" s="149">
        <v>51000</v>
      </c>
      <c r="D161" s="149">
        <v>51000</v>
      </c>
    </row>
    <row r="162" spans="1:4" ht="26.25" customHeight="1">
      <c r="A162" s="125" t="s">
        <v>2000</v>
      </c>
      <c r="B162" s="123" t="s">
        <v>1978</v>
      </c>
      <c r="C162" s="149">
        <v>61000</v>
      </c>
      <c r="D162" s="149">
        <v>61000</v>
      </c>
    </row>
    <row r="163" spans="1:4" ht="26.25" customHeight="1">
      <c r="A163" s="125" t="s">
        <v>2001</v>
      </c>
      <c r="B163" s="123" t="s">
        <v>1978</v>
      </c>
      <c r="C163" s="149">
        <v>27000</v>
      </c>
      <c r="D163" s="149">
        <v>27000</v>
      </c>
    </row>
    <row r="164" ht="26.25" customHeight="1"/>
    <row r="165" ht="26.25" customHeight="1"/>
    <row r="166" ht="26.25" customHeight="1"/>
  </sheetData>
  <sheetProtection/>
  <mergeCells count="1">
    <mergeCell ref="A3:B3"/>
  </mergeCells>
  <printOptions horizontalCentered="1"/>
  <pageMargins left="0.7086614173228347" right="0.7086614173228347" top="0.7874015748031497" bottom="0.7874015748031497" header="0.31496062992125984" footer="0.31496062992125984"/>
  <pageSetup firstPageNumber="40" useFirstPageNumber="1" horizontalDpi="600" verticalDpi="600" orientation="portrait" paperSize="9" scale="92" r:id="rId1"/>
  <headerFooter>
    <oddFooter>&amp;C&amp;P&amp;RTab.č.14  Krajské dotace kapitoly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99"/>
  </sheetPr>
  <dimension ref="A1:E121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9.7109375" style="95" customWidth="1"/>
    <col min="2" max="2" width="31.28125" style="95" customWidth="1"/>
    <col min="3" max="3" width="12.57421875" style="81" customWidth="1"/>
    <col min="4" max="4" width="12.57421875" style="80" customWidth="1"/>
  </cols>
  <sheetData>
    <row r="1" spans="1:5" ht="14.25" customHeight="1">
      <c r="A1" s="154" t="s">
        <v>1619</v>
      </c>
      <c r="B1" s="154"/>
      <c r="C1" s="154"/>
      <c r="D1" s="154"/>
      <c r="E1" s="93"/>
    </row>
    <row r="2" spans="1:5" ht="14.25" customHeight="1">
      <c r="A2" s="154" t="s">
        <v>1863</v>
      </c>
      <c r="B2" s="154"/>
      <c r="C2" s="154"/>
      <c r="D2" s="154"/>
      <c r="E2" s="92"/>
    </row>
    <row r="3" spans="1:5" ht="12.75" customHeight="1">
      <c r="A3" s="154" t="s">
        <v>1864</v>
      </c>
      <c r="B3" s="154"/>
      <c r="C3" s="154"/>
      <c r="D3" s="154"/>
      <c r="E3" s="92"/>
    </row>
    <row r="4" spans="1:5" ht="13.5" customHeight="1">
      <c r="A4" s="154" t="s">
        <v>1865</v>
      </c>
      <c r="B4" s="154"/>
      <c r="C4" s="154"/>
      <c r="D4" s="154"/>
      <c r="E4" s="92"/>
    </row>
    <row r="5" spans="1:5" ht="14.25" customHeight="1">
      <c r="A5" s="154" t="s">
        <v>1870</v>
      </c>
      <c r="B5" s="154"/>
      <c r="C5" s="154"/>
      <c r="D5" s="154"/>
      <c r="E5" s="92"/>
    </row>
    <row r="6" spans="1:5" ht="13.5" customHeight="1">
      <c r="A6" s="154" t="s">
        <v>1871</v>
      </c>
      <c r="B6" s="154"/>
      <c r="C6" s="154"/>
      <c r="D6" s="154"/>
      <c r="E6" s="92"/>
    </row>
    <row r="7" spans="1:4" ht="14.25">
      <c r="A7" s="94"/>
      <c r="B7" s="94"/>
      <c r="C7" s="94"/>
      <c r="D7" s="94"/>
    </row>
    <row r="8" spans="1:4" ht="22.5">
      <c r="A8" s="131" t="s">
        <v>1837</v>
      </c>
      <c r="B8" s="131" t="s">
        <v>0</v>
      </c>
      <c r="C8" s="132" t="s">
        <v>928</v>
      </c>
      <c r="D8" s="132" t="s">
        <v>1820</v>
      </c>
    </row>
    <row r="9" spans="1:4" ht="24" customHeight="1">
      <c r="A9" s="152" t="s">
        <v>2025</v>
      </c>
      <c r="B9" s="153"/>
      <c r="C9" s="135">
        <f>C119+C109+C88+C82+C77+C51</f>
        <v>3751000</v>
      </c>
      <c r="D9" s="135">
        <f>D119+D109+D88+D82+D77+D51</f>
        <v>3670269</v>
      </c>
    </row>
    <row r="10" spans="1:4" ht="14.25">
      <c r="A10" s="49" t="s">
        <v>148</v>
      </c>
      <c r="B10" s="49" t="s">
        <v>1484</v>
      </c>
      <c r="C10" s="73">
        <v>14000</v>
      </c>
      <c r="D10" s="73">
        <v>14000</v>
      </c>
    </row>
    <row r="11" spans="1:4" ht="14.25">
      <c r="A11" s="49" t="s">
        <v>201</v>
      </c>
      <c r="B11" s="49" t="s">
        <v>1485</v>
      </c>
      <c r="C11" s="73">
        <v>25000</v>
      </c>
      <c r="D11" s="73">
        <v>25000</v>
      </c>
    </row>
    <row r="12" spans="1:4" ht="14.25">
      <c r="A12" s="49" t="s">
        <v>154</v>
      </c>
      <c r="B12" s="49" t="s">
        <v>155</v>
      </c>
      <c r="C12" s="73">
        <v>19000</v>
      </c>
      <c r="D12" s="73">
        <v>19000</v>
      </c>
    </row>
    <row r="13" spans="1:4" ht="24">
      <c r="A13" s="49" t="s">
        <v>39</v>
      </c>
      <c r="B13" s="49" t="s">
        <v>1486</v>
      </c>
      <c r="C13" s="73">
        <v>14000</v>
      </c>
      <c r="D13" s="73">
        <v>14000</v>
      </c>
    </row>
    <row r="14" spans="1:4" ht="24">
      <c r="A14" s="49" t="s">
        <v>1487</v>
      </c>
      <c r="B14" s="49" t="s">
        <v>1488</v>
      </c>
      <c r="C14" s="73">
        <v>13000</v>
      </c>
      <c r="D14" s="73">
        <v>13000</v>
      </c>
    </row>
    <row r="15" spans="1:4" ht="14.25">
      <c r="A15" s="49" t="s">
        <v>152</v>
      </c>
      <c r="B15" s="49" t="s">
        <v>1489</v>
      </c>
      <c r="C15" s="73">
        <v>19000</v>
      </c>
      <c r="D15" s="73">
        <v>19000</v>
      </c>
    </row>
    <row r="16" spans="1:4" ht="14.25">
      <c r="A16" s="49" t="s">
        <v>162</v>
      </c>
      <c r="B16" s="49" t="s">
        <v>163</v>
      </c>
      <c r="C16" s="73">
        <v>19000</v>
      </c>
      <c r="D16" s="73">
        <v>19000</v>
      </c>
    </row>
    <row r="17" spans="1:4" ht="24">
      <c r="A17" s="49" t="s">
        <v>153</v>
      </c>
      <c r="B17" s="49" t="s">
        <v>1490</v>
      </c>
      <c r="C17" s="73">
        <v>26000</v>
      </c>
      <c r="D17" s="73">
        <v>26000</v>
      </c>
    </row>
    <row r="18" spans="1:4" ht="14.25">
      <c r="A18" s="49" t="s">
        <v>161</v>
      </c>
      <c r="B18" s="49" t="s">
        <v>1491</v>
      </c>
      <c r="C18" s="73">
        <v>29000</v>
      </c>
      <c r="D18" s="73">
        <v>29000</v>
      </c>
    </row>
    <row r="19" spans="1:4" ht="24">
      <c r="A19" s="49" t="s">
        <v>27</v>
      </c>
      <c r="B19" s="49" t="s">
        <v>1492</v>
      </c>
      <c r="C19" s="73">
        <v>18000</v>
      </c>
      <c r="D19" s="73">
        <v>18000</v>
      </c>
    </row>
    <row r="20" spans="1:4" ht="14.25">
      <c r="A20" s="49" t="s">
        <v>1493</v>
      </c>
      <c r="B20" s="49" t="s">
        <v>1494</v>
      </c>
      <c r="C20" s="73">
        <v>14000</v>
      </c>
      <c r="D20" s="73">
        <v>14000</v>
      </c>
    </row>
    <row r="21" spans="1:4" ht="14.25">
      <c r="A21" s="49" t="s">
        <v>158</v>
      </c>
      <c r="B21" s="49" t="s">
        <v>1495</v>
      </c>
      <c r="C21" s="73">
        <v>24000</v>
      </c>
      <c r="D21" s="73">
        <v>24000</v>
      </c>
    </row>
    <row r="22" spans="1:4" ht="24">
      <c r="A22" s="49" t="s">
        <v>1496</v>
      </c>
      <c r="B22" s="49" t="s">
        <v>1497</v>
      </c>
      <c r="C22" s="73">
        <v>13000</v>
      </c>
      <c r="D22" s="73">
        <v>0</v>
      </c>
    </row>
    <row r="23" spans="1:4" ht="14.25">
      <c r="A23" s="49" t="s">
        <v>151</v>
      </c>
      <c r="B23" s="49" t="s">
        <v>1498</v>
      </c>
      <c r="C23" s="73">
        <v>13000</v>
      </c>
      <c r="D23" s="73">
        <v>13000</v>
      </c>
    </row>
    <row r="24" spans="1:4" ht="14.25">
      <c r="A24" s="49" t="s">
        <v>46</v>
      </c>
      <c r="B24" s="49" t="s">
        <v>156</v>
      </c>
      <c r="C24" s="73">
        <v>29000</v>
      </c>
      <c r="D24" s="73">
        <v>29000</v>
      </c>
    </row>
    <row r="25" spans="1:4" ht="24">
      <c r="A25" s="49" t="s">
        <v>29</v>
      </c>
      <c r="B25" s="49" t="s">
        <v>1499</v>
      </c>
      <c r="C25" s="73">
        <v>28000</v>
      </c>
      <c r="D25" s="73">
        <v>28000</v>
      </c>
    </row>
    <row r="26" spans="1:4" ht="24">
      <c r="A26" s="49" t="s">
        <v>167</v>
      </c>
      <c r="B26" s="49" t="s">
        <v>1500</v>
      </c>
      <c r="C26" s="73">
        <v>21000</v>
      </c>
      <c r="D26" s="73">
        <v>21000</v>
      </c>
    </row>
    <row r="27" spans="1:4" ht="14.25">
      <c r="A27" s="49" t="s">
        <v>164</v>
      </c>
      <c r="B27" s="49" t="s">
        <v>1501</v>
      </c>
      <c r="C27" s="73">
        <v>15000</v>
      </c>
      <c r="D27" s="73">
        <v>15000</v>
      </c>
    </row>
    <row r="28" spans="1:4" ht="14.25">
      <c r="A28" s="49" t="s">
        <v>149</v>
      </c>
      <c r="B28" s="49" t="s">
        <v>150</v>
      </c>
      <c r="C28" s="73">
        <v>23000</v>
      </c>
      <c r="D28" s="73">
        <v>23000</v>
      </c>
    </row>
    <row r="29" spans="1:4" ht="24">
      <c r="A29" s="49" t="s">
        <v>1502</v>
      </c>
      <c r="B29" s="49" t="s">
        <v>1503</v>
      </c>
      <c r="C29" s="73">
        <v>19000</v>
      </c>
      <c r="D29" s="73">
        <v>19000</v>
      </c>
    </row>
    <row r="30" spans="1:4" ht="24">
      <c r="A30" s="49" t="s">
        <v>157</v>
      </c>
      <c r="B30" s="49" t="s">
        <v>1504</v>
      </c>
      <c r="C30" s="73">
        <v>16000</v>
      </c>
      <c r="D30" s="73">
        <v>16000</v>
      </c>
    </row>
    <row r="31" spans="1:4" ht="24">
      <c r="A31" s="49" t="s">
        <v>1505</v>
      </c>
      <c r="B31" s="49" t="s">
        <v>1506</v>
      </c>
      <c r="C31" s="73">
        <v>22000</v>
      </c>
      <c r="D31" s="73">
        <v>22000</v>
      </c>
    </row>
    <row r="32" spans="1:4" ht="14.25">
      <c r="A32" s="49" t="s">
        <v>176</v>
      </c>
      <c r="B32" s="49" t="s">
        <v>177</v>
      </c>
      <c r="C32" s="73">
        <v>28000</v>
      </c>
      <c r="D32" s="73">
        <v>28000</v>
      </c>
    </row>
    <row r="33" spans="1:4" ht="24">
      <c r="A33" s="49" t="s">
        <v>204</v>
      </c>
      <c r="B33" s="49" t="s">
        <v>1507</v>
      </c>
      <c r="C33" s="73">
        <v>31000</v>
      </c>
      <c r="D33" s="73">
        <v>31000</v>
      </c>
    </row>
    <row r="34" spans="1:4" ht="24">
      <c r="A34" s="49" t="s">
        <v>174</v>
      </c>
      <c r="B34" s="49" t="s">
        <v>1508</v>
      </c>
      <c r="C34" s="73">
        <v>21000</v>
      </c>
      <c r="D34" s="73">
        <v>21000</v>
      </c>
    </row>
    <row r="35" spans="1:4" ht="24">
      <c r="A35" s="49" t="s">
        <v>166</v>
      </c>
      <c r="B35" s="49" t="s">
        <v>1509</v>
      </c>
      <c r="C35" s="73">
        <v>19000</v>
      </c>
      <c r="D35" s="73">
        <v>19000</v>
      </c>
    </row>
    <row r="36" spans="1:4" ht="14.25">
      <c r="A36" s="49" t="s">
        <v>175</v>
      </c>
      <c r="B36" s="49" t="s">
        <v>1510</v>
      </c>
      <c r="C36" s="73">
        <v>30000</v>
      </c>
      <c r="D36" s="73">
        <v>30000</v>
      </c>
    </row>
    <row r="37" spans="1:4" ht="14.25">
      <c r="A37" s="49" t="s">
        <v>159</v>
      </c>
      <c r="B37" s="49" t="s">
        <v>1511</v>
      </c>
      <c r="C37" s="73">
        <v>22000</v>
      </c>
      <c r="D37" s="73">
        <v>22000</v>
      </c>
    </row>
    <row r="38" spans="1:4" ht="24">
      <c r="A38" s="49" t="s">
        <v>45</v>
      </c>
      <c r="B38" s="49" t="s">
        <v>1512</v>
      </c>
      <c r="C38" s="73">
        <v>15000</v>
      </c>
      <c r="D38" s="73">
        <v>15000</v>
      </c>
    </row>
    <row r="39" spans="1:4" ht="24">
      <c r="A39" s="49" t="s">
        <v>181</v>
      </c>
      <c r="B39" s="49" t="s">
        <v>1513</v>
      </c>
      <c r="C39" s="73">
        <v>18000</v>
      </c>
      <c r="D39" s="73">
        <v>18000</v>
      </c>
    </row>
    <row r="40" spans="1:4" ht="24">
      <c r="A40" s="49" t="s">
        <v>1514</v>
      </c>
      <c r="B40" s="49" t="s">
        <v>1515</v>
      </c>
      <c r="C40" s="73">
        <v>20000</v>
      </c>
      <c r="D40" s="73">
        <v>20000</v>
      </c>
    </row>
    <row r="41" spans="1:4" ht="14.25">
      <c r="A41" s="49" t="s">
        <v>165</v>
      </c>
      <c r="B41" s="49" t="s">
        <v>1516</v>
      </c>
      <c r="C41" s="73">
        <v>14000</v>
      </c>
      <c r="D41" s="73">
        <v>14000</v>
      </c>
    </row>
    <row r="42" spans="1:4" ht="24">
      <c r="A42" s="49" t="s">
        <v>172</v>
      </c>
      <c r="B42" s="49" t="s">
        <v>173</v>
      </c>
      <c r="C42" s="73">
        <v>24000</v>
      </c>
      <c r="D42" s="73">
        <v>24000</v>
      </c>
    </row>
    <row r="43" spans="1:4" ht="14.25">
      <c r="A43" s="49" t="s">
        <v>168</v>
      </c>
      <c r="B43" s="49" t="s">
        <v>1517</v>
      </c>
      <c r="C43" s="73">
        <v>21000</v>
      </c>
      <c r="D43" s="73">
        <v>21000</v>
      </c>
    </row>
    <row r="44" spans="1:4" ht="24">
      <c r="A44" s="49" t="s">
        <v>170</v>
      </c>
      <c r="B44" s="49" t="s">
        <v>171</v>
      </c>
      <c r="C44" s="73">
        <v>21000</v>
      </c>
      <c r="D44" s="73">
        <v>21000</v>
      </c>
    </row>
    <row r="45" spans="1:4" ht="24">
      <c r="A45" s="49" t="s">
        <v>182</v>
      </c>
      <c r="B45" s="49" t="s">
        <v>183</v>
      </c>
      <c r="C45" s="73">
        <v>24000</v>
      </c>
      <c r="D45" s="73">
        <v>24000</v>
      </c>
    </row>
    <row r="46" spans="1:4" ht="24">
      <c r="A46" s="49" t="s">
        <v>1518</v>
      </c>
      <c r="B46" s="49" t="s">
        <v>1519</v>
      </c>
      <c r="C46" s="73">
        <v>19000</v>
      </c>
      <c r="D46" s="73">
        <v>19000</v>
      </c>
    </row>
    <row r="47" spans="1:4" ht="14.25">
      <c r="A47" s="49" t="s">
        <v>200</v>
      </c>
      <c r="B47" s="49" t="s">
        <v>1520</v>
      </c>
      <c r="C47" s="73">
        <v>24000</v>
      </c>
      <c r="D47" s="73">
        <v>24000</v>
      </c>
    </row>
    <row r="48" spans="1:4" ht="24">
      <c r="A48" s="49" t="s">
        <v>169</v>
      </c>
      <c r="B48" s="49" t="s">
        <v>1521</v>
      </c>
      <c r="C48" s="73">
        <v>23000</v>
      </c>
      <c r="D48" s="73">
        <v>23000</v>
      </c>
    </row>
    <row r="49" spans="1:4" ht="24">
      <c r="A49" s="49" t="s">
        <v>180</v>
      </c>
      <c r="B49" s="49" t="s">
        <v>1522</v>
      </c>
      <c r="C49" s="73">
        <v>24000</v>
      </c>
      <c r="D49" s="73">
        <v>24000</v>
      </c>
    </row>
    <row r="50" spans="1:4" ht="24">
      <c r="A50" s="49" t="s">
        <v>179</v>
      </c>
      <c r="B50" s="49" t="s">
        <v>1523</v>
      </c>
      <c r="C50" s="73">
        <v>29000</v>
      </c>
      <c r="D50" s="73">
        <v>29000</v>
      </c>
    </row>
    <row r="51" spans="1:4" s="36" customFormat="1" ht="14.25">
      <c r="A51" s="42" t="s">
        <v>1866</v>
      </c>
      <c r="B51" s="43"/>
      <c r="C51" s="43">
        <f>SUM(C10:C50)</f>
        <v>860000</v>
      </c>
      <c r="D51" s="43">
        <f>SUM(D10:D50)</f>
        <v>847000</v>
      </c>
    </row>
    <row r="52" spans="1:4" ht="24">
      <c r="A52" s="49" t="s">
        <v>1525</v>
      </c>
      <c r="B52" s="49" t="s">
        <v>1526</v>
      </c>
      <c r="C52" s="73">
        <v>21000</v>
      </c>
      <c r="D52" s="73">
        <v>21000</v>
      </c>
    </row>
    <row r="53" spans="1:4" ht="24">
      <c r="A53" s="49" t="s">
        <v>184</v>
      </c>
      <c r="B53" s="49" t="s">
        <v>1527</v>
      </c>
      <c r="C53" s="73">
        <v>17000</v>
      </c>
      <c r="D53" s="73">
        <v>17000</v>
      </c>
    </row>
    <row r="54" spans="1:4" ht="14.25">
      <c r="A54" s="49" t="s">
        <v>1303</v>
      </c>
      <c r="B54" s="49" t="s">
        <v>1528</v>
      </c>
      <c r="C54" s="73">
        <v>10000</v>
      </c>
      <c r="D54" s="73">
        <v>10000</v>
      </c>
    </row>
    <row r="55" spans="1:4" ht="14.25">
      <c r="A55" s="49" t="s">
        <v>97</v>
      </c>
      <c r="B55" s="49" t="s">
        <v>1529</v>
      </c>
      <c r="C55" s="73">
        <v>10000</v>
      </c>
      <c r="D55" s="73">
        <v>10000</v>
      </c>
    </row>
    <row r="56" spans="1:4" ht="14.25">
      <c r="A56" s="49" t="s">
        <v>52</v>
      </c>
      <c r="B56" s="49" t="s">
        <v>1530</v>
      </c>
      <c r="C56" s="73">
        <v>18000</v>
      </c>
      <c r="D56" s="73">
        <v>18000</v>
      </c>
    </row>
    <row r="57" spans="1:4" ht="24">
      <c r="A57" s="49" t="s">
        <v>1531</v>
      </c>
      <c r="B57" s="49" t="s">
        <v>1532</v>
      </c>
      <c r="C57" s="73">
        <v>19000</v>
      </c>
      <c r="D57" s="73">
        <v>19000</v>
      </c>
    </row>
    <row r="58" spans="1:4" ht="24">
      <c r="A58" s="49" t="s">
        <v>1533</v>
      </c>
      <c r="B58" s="49" t="s">
        <v>1534</v>
      </c>
      <c r="C58" s="73">
        <v>21000</v>
      </c>
      <c r="D58" s="73">
        <v>21000</v>
      </c>
    </row>
    <row r="59" spans="1:4" ht="24">
      <c r="A59" s="49" t="s">
        <v>36</v>
      </c>
      <c r="B59" s="49" t="s">
        <v>1535</v>
      </c>
      <c r="C59" s="73">
        <v>13000</v>
      </c>
      <c r="D59" s="73">
        <v>13000</v>
      </c>
    </row>
    <row r="60" spans="1:4" ht="14.25">
      <c r="A60" s="49" t="s">
        <v>189</v>
      </c>
      <c r="B60" s="49" t="s">
        <v>1536</v>
      </c>
      <c r="C60" s="73">
        <v>21000</v>
      </c>
      <c r="D60" s="73">
        <v>21000</v>
      </c>
    </row>
    <row r="61" spans="1:4" ht="14.25">
      <c r="A61" s="49" t="s">
        <v>1537</v>
      </c>
      <c r="B61" s="49" t="s">
        <v>1538</v>
      </c>
      <c r="C61" s="73">
        <v>20000</v>
      </c>
      <c r="D61" s="73">
        <v>20000</v>
      </c>
    </row>
    <row r="62" spans="1:4" ht="24">
      <c r="A62" s="49" t="s">
        <v>1539</v>
      </c>
      <c r="B62" s="49" t="s">
        <v>1540</v>
      </c>
      <c r="C62" s="73">
        <v>10000</v>
      </c>
      <c r="D62" s="73">
        <v>10000</v>
      </c>
    </row>
    <row r="63" spans="1:4" ht="14.25">
      <c r="A63" s="49" t="s">
        <v>1541</v>
      </c>
      <c r="B63" s="49" t="s">
        <v>1542</v>
      </c>
      <c r="C63" s="73">
        <v>10000</v>
      </c>
      <c r="D63" s="73">
        <f>C63-2500</f>
        <v>7500</v>
      </c>
    </row>
    <row r="64" spans="1:4" ht="14.25">
      <c r="A64" s="49" t="s">
        <v>1543</v>
      </c>
      <c r="B64" s="49" t="s">
        <v>1544</v>
      </c>
      <c r="C64" s="73">
        <v>23000</v>
      </c>
      <c r="D64" s="73">
        <v>23000</v>
      </c>
    </row>
    <row r="65" spans="1:4" ht="14.25">
      <c r="A65" s="49" t="s">
        <v>433</v>
      </c>
      <c r="B65" s="49" t="s">
        <v>1545</v>
      </c>
      <c r="C65" s="73">
        <v>10000</v>
      </c>
      <c r="D65" s="73">
        <v>10000</v>
      </c>
    </row>
    <row r="66" spans="1:4" ht="24">
      <c r="A66" s="49" t="s">
        <v>1546</v>
      </c>
      <c r="B66" s="49" t="s">
        <v>1547</v>
      </c>
      <c r="C66" s="73">
        <v>11000</v>
      </c>
      <c r="D66" s="73">
        <v>11000</v>
      </c>
    </row>
    <row r="67" spans="1:4" ht="14.25">
      <c r="A67" s="49" t="s">
        <v>1548</v>
      </c>
      <c r="B67" s="49" t="s">
        <v>1549</v>
      </c>
      <c r="C67" s="73">
        <v>18000</v>
      </c>
      <c r="D67" s="73">
        <v>18000</v>
      </c>
    </row>
    <row r="68" spans="1:4" ht="14.25">
      <c r="A68" s="49" t="s">
        <v>187</v>
      </c>
      <c r="B68" s="49" t="s">
        <v>188</v>
      </c>
      <c r="C68" s="73">
        <v>21000</v>
      </c>
      <c r="D68" s="73">
        <v>21000</v>
      </c>
    </row>
    <row r="69" spans="1:4" ht="14.25">
      <c r="A69" s="49" t="s">
        <v>1550</v>
      </c>
      <c r="B69" s="49" t="s">
        <v>1551</v>
      </c>
      <c r="C69" s="73">
        <v>21000</v>
      </c>
      <c r="D69" s="73">
        <v>21000</v>
      </c>
    </row>
    <row r="70" spans="1:4" ht="14.25">
      <c r="A70" s="49" t="s">
        <v>59</v>
      </c>
      <c r="B70" s="49" t="s">
        <v>1552</v>
      </c>
      <c r="C70" s="73">
        <v>17000</v>
      </c>
      <c r="D70" s="73">
        <v>0</v>
      </c>
    </row>
    <row r="71" spans="1:4" ht="14.25">
      <c r="A71" s="49" t="s">
        <v>1553</v>
      </c>
      <c r="B71" s="49" t="s">
        <v>1554</v>
      </c>
      <c r="C71" s="73">
        <v>18000</v>
      </c>
      <c r="D71" s="73">
        <v>18000</v>
      </c>
    </row>
    <row r="72" spans="1:4" ht="14.25">
      <c r="A72" s="49" t="s">
        <v>1555</v>
      </c>
      <c r="B72" s="49" t="s">
        <v>1524</v>
      </c>
      <c r="C72" s="73">
        <v>13000</v>
      </c>
      <c r="D72" s="73">
        <v>13000</v>
      </c>
    </row>
    <row r="73" spans="1:4" ht="24">
      <c r="A73" s="49" t="s">
        <v>1556</v>
      </c>
      <c r="B73" s="49" t="s">
        <v>1557</v>
      </c>
      <c r="C73" s="73">
        <v>11000</v>
      </c>
      <c r="D73" s="73">
        <v>11000</v>
      </c>
    </row>
    <row r="74" spans="1:4" ht="14.25">
      <c r="A74" s="49" t="s">
        <v>1558</v>
      </c>
      <c r="B74" s="49" t="s">
        <v>1559</v>
      </c>
      <c r="C74" s="73">
        <v>14000</v>
      </c>
      <c r="D74" s="73">
        <v>0</v>
      </c>
    </row>
    <row r="75" spans="1:4" ht="14.25">
      <c r="A75" s="49" t="s">
        <v>60</v>
      </c>
      <c r="B75" s="49" t="s">
        <v>1560</v>
      </c>
      <c r="C75" s="73">
        <v>14000</v>
      </c>
      <c r="D75" s="73">
        <v>14000</v>
      </c>
    </row>
    <row r="76" spans="1:4" ht="14.25">
      <c r="A76" s="49" t="s">
        <v>190</v>
      </c>
      <c r="B76" s="49" t="s">
        <v>1561</v>
      </c>
      <c r="C76" s="73">
        <v>15000</v>
      </c>
      <c r="D76" s="73">
        <v>15000</v>
      </c>
    </row>
    <row r="77" spans="1:4" s="36" customFormat="1" ht="14.25">
      <c r="A77" s="42" t="s">
        <v>1867</v>
      </c>
      <c r="B77" s="43"/>
      <c r="C77" s="43">
        <f>SUM(C52:C76)</f>
        <v>396000</v>
      </c>
      <c r="D77" s="43">
        <f>SUM(D52:D76)</f>
        <v>362500</v>
      </c>
    </row>
    <row r="78" spans="1:4" ht="24">
      <c r="A78" s="47" t="s">
        <v>1562</v>
      </c>
      <c r="B78" s="47" t="s">
        <v>1563</v>
      </c>
      <c r="C78" s="73">
        <v>400000</v>
      </c>
      <c r="D78" s="73">
        <v>400000</v>
      </c>
    </row>
    <row r="79" spans="1:4" ht="14.25">
      <c r="A79" s="47" t="s">
        <v>192</v>
      </c>
      <c r="B79" s="47" t="s">
        <v>1564</v>
      </c>
      <c r="C79" s="73">
        <v>90000</v>
      </c>
      <c r="D79" s="73">
        <v>90000</v>
      </c>
    </row>
    <row r="80" spans="1:4" ht="24">
      <c r="A80" s="47" t="s">
        <v>191</v>
      </c>
      <c r="B80" s="47" t="s">
        <v>1565</v>
      </c>
      <c r="C80" s="73">
        <v>550000</v>
      </c>
      <c r="D80" s="73">
        <v>550000</v>
      </c>
    </row>
    <row r="81" spans="1:4" ht="14.25">
      <c r="A81" s="47" t="s">
        <v>1566</v>
      </c>
      <c r="B81" s="47" t="s">
        <v>1567</v>
      </c>
      <c r="C81" s="73">
        <v>80000</v>
      </c>
      <c r="D81" s="73">
        <v>80000</v>
      </c>
    </row>
    <row r="82" spans="1:4" s="36" customFormat="1" ht="14.25">
      <c r="A82" s="42" t="s">
        <v>1868</v>
      </c>
      <c r="B82" s="43"/>
      <c r="C82" s="43">
        <f>SUM(C78:C81)</f>
        <v>1120000</v>
      </c>
      <c r="D82" s="43">
        <f>SUM(D78:D81)</f>
        <v>1120000</v>
      </c>
    </row>
    <row r="83" spans="1:4" ht="24">
      <c r="A83" s="47" t="s">
        <v>195</v>
      </c>
      <c r="B83" s="47" t="s">
        <v>1568</v>
      </c>
      <c r="C83" s="73">
        <v>70000</v>
      </c>
      <c r="D83" s="73">
        <v>70000</v>
      </c>
    </row>
    <row r="84" spans="1:4" ht="24">
      <c r="A84" s="47" t="s">
        <v>193</v>
      </c>
      <c r="B84" s="47" t="s">
        <v>194</v>
      </c>
      <c r="C84" s="73">
        <v>75000</v>
      </c>
      <c r="D84" s="73">
        <v>75000</v>
      </c>
    </row>
    <row r="85" spans="1:4" ht="24">
      <c r="A85" s="47" t="s">
        <v>197</v>
      </c>
      <c r="B85" s="47" t="s">
        <v>1569</v>
      </c>
      <c r="C85" s="73">
        <v>65000</v>
      </c>
      <c r="D85" s="73">
        <v>65000</v>
      </c>
    </row>
    <row r="86" spans="1:4" ht="36">
      <c r="A86" s="47" t="s">
        <v>196</v>
      </c>
      <c r="B86" s="47" t="s">
        <v>1570</v>
      </c>
      <c r="C86" s="73">
        <v>40000</v>
      </c>
      <c r="D86" s="73">
        <v>40000</v>
      </c>
    </row>
    <row r="87" spans="1:4" ht="36">
      <c r="A87" s="47" t="s">
        <v>1571</v>
      </c>
      <c r="B87" s="47" t="s">
        <v>1572</v>
      </c>
      <c r="C87" s="73">
        <v>25000</v>
      </c>
      <c r="D87" s="73">
        <v>25000</v>
      </c>
    </row>
    <row r="88" spans="1:4" s="36" customFormat="1" ht="14.25">
      <c r="A88" s="42" t="s">
        <v>1869</v>
      </c>
      <c r="B88" s="43"/>
      <c r="C88" s="43">
        <f>SUM(C83:C87)</f>
        <v>275000</v>
      </c>
      <c r="D88" s="43">
        <f>SUM(D83:D87)</f>
        <v>275000</v>
      </c>
    </row>
    <row r="89" spans="1:4" ht="24">
      <c r="A89" s="47" t="s">
        <v>128</v>
      </c>
      <c r="B89" s="47" t="s">
        <v>198</v>
      </c>
      <c r="C89" s="73">
        <v>41000</v>
      </c>
      <c r="D89" s="73">
        <v>41000</v>
      </c>
    </row>
    <row r="90" spans="1:4" ht="36">
      <c r="A90" s="47" t="s">
        <v>1427</v>
      </c>
      <c r="B90" s="47" t="s">
        <v>1573</v>
      </c>
      <c r="C90" s="73">
        <v>26000</v>
      </c>
      <c r="D90" s="73">
        <v>26000</v>
      </c>
    </row>
    <row r="91" spans="1:4" ht="14.25">
      <c r="A91" s="47" t="s">
        <v>201</v>
      </c>
      <c r="B91" s="47" t="s">
        <v>1574</v>
      </c>
      <c r="C91" s="73">
        <v>28000</v>
      </c>
      <c r="D91" s="73">
        <v>28000</v>
      </c>
    </row>
    <row r="92" spans="1:4" ht="24">
      <c r="A92" s="47" t="s">
        <v>1575</v>
      </c>
      <c r="B92" s="47" t="s">
        <v>1576</v>
      </c>
      <c r="C92" s="73">
        <v>40000</v>
      </c>
      <c r="D92" s="73">
        <v>40000</v>
      </c>
    </row>
    <row r="93" spans="1:4" ht="24">
      <c r="A93" s="47" t="s">
        <v>1577</v>
      </c>
      <c r="B93" s="47" t="s">
        <v>1578</v>
      </c>
      <c r="C93" s="73">
        <v>24000</v>
      </c>
      <c r="D93" s="73">
        <v>24000</v>
      </c>
    </row>
    <row r="94" spans="1:4" ht="14.25">
      <c r="A94" s="47" t="s">
        <v>1579</v>
      </c>
      <c r="B94" s="47" t="s">
        <v>1580</v>
      </c>
      <c r="C94" s="73">
        <v>11000</v>
      </c>
      <c r="D94" s="73">
        <v>11000</v>
      </c>
    </row>
    <row r="95" spans="1:4" ht="24">
      <c r="A95" s="47" t="s">
        <v>1581</v>
      </c>
      <c r="B95" s="47" t="s">
        <v>1582</v>
      </c>
      <c r="C95" s="73">
        <v>21000</v>
      </c>
      <c r="D95" s="73">
        <v>21000</v>
      </c>
    </row>
    <row r="96" spans="1:4" ht="14.25">
      <c r="A96" s="47" t="s">
        <v>161</v>
      </c>
      <c r="B96" s="47" t="s">
        <v>1583</v>
      </c>
      <c r="C96" s="73">
        <v>32000</v>
      </c>
      <c r="D96" s="73">
        <v>32000</v>
      </c>
    </row>
    <row r="97" spans="1:4" ht="14.25">
      <c r="A97" s="47" t="s">
        <v>1584</v>
      </c>
      <c r="B97" s="47" t="s">
        <v>199</v>
      </c>
      <c r="C97" s="73">
        <v>12000</v>
      </c>
      <c r="D97" s="73">
        <v>12000</v>
      </c>
    </row>
    <row r="98" spans="1:4" ht="24">
      <c r="A98" s="47" t="s">
        <v>1585</v>
      </c>
      <c r="B98" s="47" t="s">
        <v>1586</v>
      </c>
      <c r="C98" s="73">
        <v>13000</v>
      </c>
      <c r="D98" s="73">
        <v>13000</v>
      </c>
    </row>
    <row r="99" spans="1:4" ht="14.25">
      <c r="A99" s="47" t="s">
        <v>200</v>
      </c>
      <c r="B99" s="47" t="s">
        <v>1587</v>
      </c>
      <c r="C99" s="73">
        <v>12000</v>
      </c>
      <c r="D99" s="73">
        <v>12000</v>
      </c>
    </row>
    <row r="100" spans="1:4" ht="24">
      <c r="A100" s="47" t="s">
        <v>1588</v>
      </c>
      <c r="B100" s="47" t="s">
        <v>1589</v>
      </c>
      <c r="C100" s="73">
        <v>44000</v>
      </c>
      <c r="D100" s="73">
        <v>44000</v>
      </c>
    </row>
    <row r="101" spans="1:4" ht="24">
      <c r="A101" s="47" t="s">
        <v>1590</v>
      </c>
      <c r="B101" s="47" t="s">
        <v>1591</v>
      </c>
      <c r="C101" s="73">
        <v>27000</v>
      </c>
      <c r="D101" s="73">
        <v>27000</v>
      </c>
    </row>
    <row r="102" spans="1:4" ht="24">
      <c r="A102" s="47" t="s">
        <v>1592</v>
      </c>
      <c r="B102" s="47" t="s">
        <v>1593</v>
      </c>
      <c r="C102" s="73">
        <v>11000</v>
      </c>
      <c r="D102" s="73">
        <v>11000</v>
      </c>
    </row>
    <row r="103" spans="1:4" ht="21" customHeight="1">
      <c r="A103" s="47" t="s">
        <v>1594</v>
      </c>
      <c r="B103" s="47" t="s">
        <v>1595</v>
      </c>
      <c r="C103" s="73">
        <v>29000</v>
      </c>
      <c r="D103" s="73">
        <v>29000</v>
      </c>
    </row>
    <row r="104" spans="1:4" ht="24">
      <c r="A104" s="47" t="s">
        <v>1596</v>
      </c>
      <c r="B104" s="47" t="s">
        <v>1597</v>
      </c>
      <c r="C104" s="73">
        <v>24000</v>
      </c>
      <c r="D104" s="73">
        <v>24000</v>
      </c>
    </row>
    <row r="105" spans="1:4" ht="14.25">
      <c r="A105" s="47" t="s">
        <v>1598</v>
      </c>
      <c r="B105" s="47" t="s">
        <v>1599</v>
      </c>
      <c r="C105" s="73">
        <v>30000</v>
      </c>
      <c r="D105" s="73">
        <v>30000</v>
      </c>
    </row>
    <row r="106" spans="1:4" ht="24">
      <c r="A106" s="47" t="s">
        <v>1600</v>
      </c>
      <c r="B106" s="47" t="s">
        <v>1601</v>
      </c>
      <c r="C106" s="73">
        <v>43000</v>
      </c>
      <c r="D106" s="73">
        <f>C106-33659</f>
        <v>9341</v>
      </c>
    </row>
    <row r="107" spans="1:4" ht="24">
      <c r="A107" s="47" t="s">
        <v>127</v>
      </c>
      <c r="B107" s="47" t="s">
        <v>1602</v>
      </c>
      <c r="C107" s="73">
        <v>10000</v>
      </c>
      <c r="D107" s="73">
        <v>10000</v>
      </c>
    </row>
    <row r="108" spans="1:4" ht="21" customHeight="1">
      <c r="A108" s="47" t="s">
        <v>1603</v>
      </c>
      <c r="B108" s="47" t="s">
        <v>203</v>
      </c>
      <c r="C108" s="73">
        <v>22000</v>
      </c>
      <c r="D108" s="73">
        <v>22000</v>
      </c>
    </row>
    <row r="109" spans="1:4" s="36" customFormat="1" ht="14.25">
      <c r="A109" s="42" t="s">
        <v>1872</v>
      </c>
      <c r="B109" s="43"/>
      <c r="C109" s="43">
        <f>SUM(C89:C108)</f>
        <v>500000</v>
      </c>
      <c r="D109" s="43">
        <f>SUM(D89:D108)</f>
        <v>466341</v>
      </c>
    </row>
    <row r="110" spans="1:4" ht="14.25">
      <c r="A110" s="47" t="s">
        <v>1604</v>
      </c>
      <c r="B110" s="47" t="s">
        <v>1605</v>
      </c>
      <c r="C110" s="73">
        <v>97000</v>
      </c>
      <c r="D110" s="73">
        <v>97000</v>
      </c>
    </row>
    <row r="111" spans="1:4" ht="36">
      <c r="A111" s="47" t="s">
        <v>1606</v>
      </c>
      <c r="B111" s="47" t="s">
        <v>1607</v>
      </c>
      <c r="C111" s="73">
        <v>91000</v>
      </c>
      <c r="D111" s="73">
        <v>91000</v>
      </c>
    </row>
    <row r="112" spans="1:4" ht="24">
      <c r="A112" s="47" t="s">
        <v>1608</v>
      </c>
      <c r="B112" s="47" t="s">
        <v>1609</v>
      </c>
      <c r="C112" s="73">
        <v>53000</v>
      </c>
      <c r="D112" s="73">
        <f>C112-572</f>
        <v>52428</v>
      </c>
    </row>
    <row r="113" spans="1:4" ht="24">
      <c r="A113" s="47" t="s">
        <v>1610</v>
      </c>
      <c r="B113" s="47" t="s">
        <v>1611</v>
      </c>
      <c r="C113" s="73">
        <v>67000</v>
      </c>
      <c r="D113" s="73">
        <v>67000</v>
      </c>
    </row>
    <row r="114" spans="1:4" ht="36">
      <c r="A114" s="47" t="s">
        <v>206</v>
      </c>
      <c r="B114" s="47" t="s">
        <v>1612</v>
      </c>
      <c r="C114" s="73">
        <v>52000</v>
      </c>
      <c r="D114" s="73">
        <v>52000</v>
      </c>
    </row>
    <row r="115" spans="1:4" ht="24">
      <c r="A115" s="47" t="s">
        <v>1613</v>
      </c>
      <c r="B115" s="47" t="s">
        <v>1614</v>
      </c>
      <c r="C115" s="73">
        <v>58000</v>
      </c>
      <c r="D115" s="73">
        <v>58000</v>
      </c>
    </row>
    <row r="116" spans="1:4" ht="24">
      <c r="A116" s="47" t="s">
        <v>205</v>
      </c>
      <c r="B116" s="47" t="s">
        <v>1615</v>
      </c>
      <c r="C116" s="73">
        <v>58000</v>
      </c>
      <c r="D116" s="73">
        <v>58000</v>
      </c>
    </row>
    <row r="117" spans="1:4" ht="24">
      <c r="A117" s="47" t="s">
        <v>1616</v>
      </c>
      <c r="B117" s="47" t="s">
        <v>1617</v>
      </c>
      <c r="C117" s="73">
        <v>34000</v>
      </c>
      <c r="D117" s="73">
        <v>34000</v>
      </c>
    </row>
    <row r="118" spans="1:4" ht="24">
      <c r="A118" s="47" t="s">
        <v>169</v>
      </c>
      <c r="B118" s="47" t="s">
        <v>1618</v>
      </c>
      <c r="C118" s="73">
        <v>90000</v>
      </c>
      <c r="D118" s="73">
        <v>90000</v>
      </c>
    </row>
    <row r="119" spans="1:4" s="36" customFormat="1" ht="14.25">
      <c r="A119" s="42" t="s">
        <v>1873</v>
      </c>
      <c r="B119" s="43"/>
      <c r="C119" s="43">
        <f>SUM(C110:C118)</f>
        <v>600000</v>
      </c>
      <c r="D119" s="43">
        <f>SUM(D110:D118)</f>
        <v>599428</v>
      </c>
    </row>
    <row r="121" ht="14.25">
      <c r="D121" s="75"/>
    </row>
  </sheetData>
  <sheetProtection/>
  <mergeCells count="7">
    <mergeCell ref="A9:B9"/>
    <mergeCell ref="A5:D5"/>
    <mergeCell ref="A6:D6"/>
    <mergeCell ref="A1:D1"/>
    <mergeCell ref="A2:D2"/>
    <mergeCell ref="A3:D3"/>
    <mergeCell ref="A4:D4"/>
  </mergeCells>
  <printOptions/>
  <pageMargins left="0.7086614173228347" right="0.7086614173228347" top="0.7874015748031497" bottom="0.7874015748031497" header="0.31496062992125984" footer="0.31496062992125984"/>
  <pageSetup firstPageNumber="2" useFirstPageNumber="1" horizontalDpi="600" verticalDpi="600" orientation="portrait" paperSize="9" r:id="rId1"/>
  <headerFooter>
    <oddFooter>&amp;C&amp;P&amp;RTab.č.14 Dotační fond - volnočas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429"/>
  <sheetViews>
    <sheetView zoomScale="101" zoomScaleNormal="101" zoomScaleSheetLayoutView="58" workbookViewId="0" topLeftCell="A1">
      <selection activeCell="I19" sqref="I19"/>
    </sheetView>
  </sheetViews>
  <sheetFormatPr defaultColWidth="9.140625" defaultRowHeight="15"/>
  <cols>
    <col min="1" max="1" width="29.7109375" style="29" customWidth="1"/>
    <col min="2" max="2" width="31.28125" style="30" customWidth="1"/>
    <col min="3" max="4" width="12.57421875" style="31" customWidth="1"/>
  </cols>
  <sheetData>
    <row r="1" spans="1:4" ht="15">
      <c r="A1" s="156" t="s">
        <v>1291</v>
      </c>
      <c r="B1" s="156"/>
      <c r="C1" s="156"/>
      <c r="D1" s="156"/>
    </row>
    <row r="2" spans="1:4" ht="15">
      <c r="A2" s="156" t="s">
        <v>1292</v>
      </c>
      <c r="B2" s="156"/>
      <c r="C2" s="156"/>
      <c r="D2" s="156"/>
    </row>
    <row r="3" spans="1:4" ht="14.25">
      <c r="A3" s="157" t="s">
        <v>1293</v>
      </c>
      <c r="B3" s="157"/>
      <c r="C3" s="157"/>
      <c r="D3" s="157"/>
    </row>
    <row r="4" spans="1:4" ht="14.25" customHeight="1">
      <c r="A4" s="155" t="s">
        <v>1294</v>
      </c>
      <c r="B4" s="155"/>
      <c r="C4" s="155"/>
      <c r="D4" s="155"/>
    </row>
    <row r="5" spans="1:4" ht="14.25" customHeight="1">
      <c r="A5" s="155" t="s">
        <v>1295</v>
      </c>
      <c r="B5" s="155"/>
      <c r="C5" s="155"/>
      <c r="D5" s="155"/>
    </row>
    <row r="6" spans="1:4" ht="14.25" customHeight="1">
      <c r="A6" s="155" t="s">
        <v>1296</v>
      </c>
      <c r="B6" s="155"/>
      <c r="C6" s="155"/>
      <c r="D6" s="155"/>
    </row>
    <row r="7" spans="1:4" ht="14.25" customHeight="1">
      <c r="A7" s="155" t="s">
        <v>1297</v>
      </c>
      <c r="B7" s="155"/>
      <c r="C7" s="155"/>
      <c r="D7" s="155"/>
    </row>
    <row r="8" spans="1:4" ht="14.25" customHeight="1">
      <c r="A8" s="155" t="s">
        <v>1806</v>
      </c>
      <c r="B8" s="155"/>
      <c r="C8" s="155"/>
      <c r="D8" s="155"/>
    </row>
    <row r="9" spans="1:4" ht="15">
      <c r="A9" s="37"/>
      <c r="B9" s="37"/>
      <c r="C9" s="37"/>
      <c r="D9" s="37"/>
    </row>
    <row r="10" spans="1:4" ht="30" customHeight="1">
      <c r="A10" s="131" t="s">
        <v>1837</v>
      </c>
      <c r="B10" s="131" t="s">
        <v>0</v>
      </c>
      <c r="C10" s="132" t="s">
        <v>928</v>
      </c>
      <c r="D10" s="132" t="s">
        <v>1820</v>
      </c>
    </row>
    <row r="11" spans="1:4" ht="22.5" customHeight="1">
      <c r="A11" s="152" t="s">
        <v>2024</v>
      </c>
      <c r="B11" s="153"/>
      <c r="C11" s="136">
        <f>C55+C131+C174+C212+C246+C369+C377+C429</f>
        <v>14021000</v>
      </c>
      <c r="D11" s="136">
        <f>D55+D131+D174+D212+D246+D369+D377+D429</f>
        <v>13984639</v>
      </c>
    </row>
    <row r="12" spans="1:4" ht="14.25">
      <c r="A12" s="32" t="s">
        <v>929</v>
      </c>
      <c r="B12" s="32" t="s">
        <v>930</v>
      </c>
      <c r="C12" s="34">
        <v>22000</v>
      </c>
      <c r="D12" s="34">
        <v>22000</v>
      </c>
    </row>
    <row r="13" spans="1:4" ht="14.25">
      <c r="A13" s="32" t="s">
        <v>931</v>
      </c>
      <c r="B13" s="32" t="s">
        <v>932</v>
      </c>
      <c r="C13" s="34">
        <v>25000</v>
      </c>
      <c r="D13" s="34">
        <v>25000</v>
      </c>
    </row>
    <row r="14" spans="1:4" ht="14.25">
      <c r="A14" s="32" t="s">
        <v>933</v>
      </c>
      <c r="B14" s="32" t="s">
        <v>934</v>
      </c>
      <c r="C14" s="34">
        <v>14000</v>
      </c>
      <c r="D14" s="34">
        <v>14000</v>
      </c>
    </row>
    <row r="15" spans="1:4" ht="24">
      <c r="A15" s="32" t="s">
        <v>1807</v>
      </c>
      <c r="B15" s="32" t="s">
        <v>935</v>
      </c>
      <c r="C15" s="34">
        <v>20000</v>
      </c>
      <c r="D15" s="34">
        <v>20000</v>
      </c>
    </row>
    <row r="16" spans="1:4" ht="14.25">
      <c r="A16" s="32" t="s">
        <v>240</v>
      </c>
      <c r="B16" s="32" t="s">
        <v>936</v>
      </c>
      <c r="C16" s="34">
        <v>25000</v>
      </c>
      <c r="D16" s="34">
        <v>25000</v>
      </c>
    </row>
    <row r="17" spans="1:4" ht="24">
      <c r="A17" s="32" t="s">
        <v>937</v>
      </c>
      <c r="B17" s="32" t="s">
        <v>938</v>
      </c>
      <c r="C17" s="34">
        <v>20000</v>
      </c>
      <c r="D17" s="34">
        <v>20000</v>
      </c>
    </row>
    <row r="18" spans="1:4" ht="14.25">
      <c r="A18" s="32" t="s">
        <v>226</v>
      </c>
      <c r="B18" s="32" t="s">
        <v>939</v>
      </c>
      <c r="C18" s="34">
        <v>22000</v>
      </c>
      <c r="D18" s="34">
        <v>22000</v>
      </c>
    </row>
    <row r="19" spans="1:4" ht="14.25">
      <c r="A19" s="32" t="s">
        <v>940</v>
      </c>
      <c r="B19" s="32" t="s">
        <v>228</v>
      </c>
      <c r="C19" s="34">
        <v>25000</v>
      </c>
      <c r="D19" s="34">
        <v>25000</v>
      </c>
    </row>
    <row r="20" spans="1:4" ht="24">
      <c r="A20" s="32" t="s">
        <v>941</v>
      </c>
      <c r="B20" s="32" t="s">
        <v>221</v>
      </c>
      <c r="C20" s="34">
        <v>25000</v>
      </c>
      <c r="D20" s="34">
        <v>25000</v>
      </c>
    </row>
    <row r="21" spans="1:4" ht="14.25">
      <c r="A21" s="32" t="s">
        <v>942</v>
      </c>
      <c r="B21" s="32" t="s">
        <v>217</v>
      </c>
      <c r="C21" s="34">
        <v>22000</v>
      </c>
      <c r="D21" s="34">
        <v>22000</v>
      </c>
    </row>
    <row r="22" spans="1:4" ht="14.25">
      <c r="A22" s="32" t="s">
        <v>943</v>
      </c>
      <c r="B22" s="32" t="s">
        <v>944</v>
      </c>
      <c r="C22" s="34">
        <v>19000</v>
      </c>
      <c r="D22" s="34">
        <v>19000</v>
      </c>
    </row>
    <row r="23" spans="1:4" ht="14.25">
      <c r="A23" s="32" t="s">
        <v>232</v>
      </c>
      <c r="B23" s="32" t="s">
        <v>233</v>
      </c>
      <c r="C23" s="34">
        <v>29000</v>
      </c>
      <c r="D23" s="34">
        <v>29000</v>
      </c>
    </row>
    <row r="24" spans="1:4" ht="14.25">
      <c r="A24" s="32" t="s">
        <v>945</v>
      </c>
      <c r="B24" s="32" t="s">
        <v>946</v>
      </c>
      <c r="C24" s="34">
        <v>10000</v>
      </c>
      <c r="D24" s="34">
        <v>10000</v>
      </c>
    </row>
    <row r="25" spans="1:4" ht="24">
      <c r="A25" s="32" t="s">
        <v>947</v>
      </c>
      <c r="B25" s="32" t="s">
        <v>948</v>
      </c>
      <c r="C25" s="34">
        <v>22000</v>
      </c>
      <c r="D25" s="34">
        <v>22000</v>
      </c>
    </row>
    <row r="26" spans="1:4" ht="14.25">
      <c r="A26" s="32" t="s">
        <v>231</v>
      </c>
      <c r="B26" s="32" t="s">
        <v>949</v>
      </c>
      <c r="C26" s="34">
        <v>24000</v>
      </c>
      <c r="D26" s="34">
        <v>24000</v>
      </c>
    </row>
    <row r="27" spans="1:4" ht="14.25">
      <c r="A27" s="32" t="s">
        <v>235</v>
      </c>
      <c r="B27" s="32" t="s">
        <v>950</v>
      </c>
      <c r="C27" s="34">
        <v>20000</v>
      </c>
      <c r="D27" s="34">
        <v>20000</v>
      </c>
    </row>
    <row r="28" spans="1:4" ht="14.25">
      <c r="A28" s="32" t="s">
        <v>951</v>
      </c>
      <c r="B28" s="32" t="s">
        <v>952</v>
      </c>
      <c r="C28" s="34">
        <v>27000</v>
      </c>
      <c r="D28" s="34">
        <v>27000</v>
      </c>
    </row>
    <row r="29" spans="1:4" ht="24">
      <c r="A29" s="32" t="s">
        <v>953</v>
      </c>
      <c r="B29" s="32" t="s">
        <v>954</v>
      </c>
      <c r="C29" s="34">
        <v>40000</v>
      </c>
      <c r="D29" s="34">
        <v>40000</v>
      </c>
    </row>
    <row r="30" spans="1:4" ht="14.25">
      <c r="A30" s="32" t="s">
        <v>955</v>
      </c>
      <c r="B30" s="32" t="s">
        <v>223</v>
      </c>
      <c r="C30" s="34">
        <v>12000</v>
      </c>
      <c r="D30" s="34">
        <v>12000</v>
      </c>
    </row>
    <row r="31" spans="1:4" ht="14.25">
      <c r="A31" s="32" t="s">
        <v>956</v>
      </c>
      <c r="B31" s="32" t="s">
        <v>957</v>
      </c>
      <c r="C31" s="34">
        <v>20000</v>
      </c>
      <c r="D31" s="34">
        <v>20000</v>
      </c>
    </row>
    <row r="32" spans="1:4" ht="24">
      <c r="A32" s="32" t="s">
        <v>958</v>
      </c>
      <c r="B32" s="32" t="s">
        <v>959</v>
      </c>
      <c r="C32" s="34">
        <v>15000</v>
      </c>
      <c r="D32" s="34">
        <v>15000</v>
      </c>
    </row>
    <row r="33" spans="1:4" ht="24">
      <c r="A33" s="32" t="s">
        <v>960</v>
      </c>
      <c r="B33" s="32" t="s">
        <v>961</v>
      </c>
      <c r="C33" s="34">
        <v>31000</v>
      </c>
      <c r="D33" s="34">
        <v>31000</v>
      </c>
    </row>
    <row r="34" spans="1:4" ht="14.25">
      <c r="A34" s="32" t="s">
        <v>962</v>
      </c>
      <c r="B34" s="32" t="s">
        <v>963</v>
      </c>
      <c r="C34" s="34">
        <v>11000</v>
      </c>
      <c r="D34" s="34">
        <v>11000</v>
      </c>
    </row>
    <row r="35" spans="1:4" ht="14.25">
      <c r="A35" s="32" t="s">
        <v>220</v>
      </c>
      <c r="B35" s="32" t="s">
        <v>964</v>
      </c>
      <c r="C35" s="34">
        <v>30000</v>
      </c>
      <c r="D35" s="34">
        <v>30000</v>
      </c>
    </row>
    <row r="36" spans="1:4" ht="14.25">
      <c r="A36" s="32" t="s">
        <v>225</v>
      </c>
      <c r="B36" s="32" t="s">
        <v>965</v>
      </c>
      <c r="C36" s="34">
        <v>21000</v>
      </c>
      <c r="D36" s="34">
        <v>21000</v>
      </c>
    </row>
    <row r="37" spans="1:4" ht="14.25">
      <c r="A37" s="32" t="s">
        <v>234</v>
      </c>
      <c r="B37" s="32" t="s">
        <v>966</v>
      </c>
      <c r="C37" s="34">
        <v>20000</v>
      </c>
      <c r="D37" s="34">
        <v>20000</v>
      </c>
    </row>
    <row r="38" spans="1:4" ht="14.25">
      <c r="A38" s="32" t="s">
        <v>967</v>
      </c>
      <c r="B38" s="32" t="s">
        <v>968</v>
      </c>
      <c r="C38" s="34">
        <v>30000</v>
      </c>
      <c r="D38" s="34">
        <v>30000</v>
      </c>
    </row>
    <row r="39" spans="1:4" ht="24">
      <c r="A39" s="32" t="s">
        <v>215</v>
      </c>
      <c r="B39" s="32" t="s">
        <v>216</v>
      </c>
      <c r="C39" s="34">
        <v>22600</v>
      </c>
      <c r="D39" s="34">
        <v>22600</v>
      </c>
    </row>
    <row r="40" spans="1:4" ht="24">
      <c r="A40" s="32" t="s">
        <v>224</v>
      </c>
      <c r="B40" s="32" t="s">
        <v>969</v>
      </c>
      <c r="C40" s="34">
        <v>20000</v>
      </c>
      <c r="D40" s="34">
        <v>20000</v>
      </c>
    </row>
    <row r="41" spans="1:4" ht="14.25">
      <c r="A41" s="32" t="s">
        <v>970</v>
      </c>
      <c r="B41" s="32" t="s">
        <v>971</v>
      </c>
      <c r="C41" s="34">
        <v>20000</v>
      </c>
      <c r="D41" s="34">
        <v>20000</v>
      </c>
    </row>
    <row r="42" spans="1:4" ht="24">
      <c r="A42" s="32" t="s">
        <v>1818</v>
      </c>
      <c r="B42" s="32" t="s">
        <v>972</v>
      </c>
      <c r="C42" s="34">
        <v>25000</v>
      </c>
      <c r="D42" s="34">
        <v>25000</v>
      </c>
    </row>
    <row r="43" spans="1:4" ht="14.25">
      <c r="A43" s="32" t="s">
        <v>1808</v>
      </c>
      <c r="B43" s="32" t="s">
        <v>973</v>
      </c>
      <c r="C43" s="34">
        <v>17000</v>
      </c>
      <c r="D43" s="34">
        <v>17000</v>
      </c>
    </row>
    <row r="44" spans="1:4" ht="14.25">
      <c r="A44" s="32" t="s">
        <v>974</v>
      </c>
      <c r="B44" s="32" t="s">
        <v>975</v>
      </c>
      <c r="C44" s="34">
        <v>10000</v>
      </c>
      <c r="D44" s="34">
        <v>10000</v>
      </c>
    </row>
    <row r="45" spans="1:4" ht="14.25">
      <c r="A45" s="32" t="s">
        <v>1819</v>
      </c>
      <c r="B45" s="32" t="s">
        <v>976</v>
      </c>
      <c r="C45" s="34">
        <v>15000</v>
      </c>
      <c r="D45" s="34">
        <v>15000</v>
      </c>
    </row>
    <row r="46" spans="1:4" ht="14.25">
      <c r="A46" s="32" t="s">
        <v>236</v>
      </c>
      <c r="B46" s="32" t="s">
        <v>237</v>
      </c>
      <c r="C46" s="34">
        <v>28000</v>
      </c>
      <c r="D46" s="34">
        <v>28000</v>
      </c>
    </row>
    <row r="47" spans="1:4" ht="14.25">
      <c r="A47" s="32" t="s">
        <v>977</v>
      </c>
      <c r="B47" s="32" t="s">
        <v>978</v>
      </c>
      <c r="C47" s="34">
        <v>25000</v>
      </c>
      <c r="D47" s="34">
        <v>25000</v>
      </c>
    </row>
    <row r="48" spans="1:4" ht="14.25">
      <c r="A48" s="32" t="s">
        <v>979</v>
      </c>
      <c r="B48" s="32" t="s">
        <v>980</v>
      </c>
      <c r="C48" s="34">
        <v>25000</v>
      </c>
      <c r="D48" s="34">
        <v>25000</v>
      </c>
    </row>
    <row r="49" spans="1:4" ht="24">
      <c r="A49" s="32" t="s">
        <v>219</v>
      </c>
      <c r="B49" s="32" t="s">
        <v>981</v>
      </c>
      <c r="C49" s="34">
        <v>25000</v>
      </c>
      <c r="D49" s="34">
        <v>25000</v>
      </c>
    </row>
    <row r="50" spans="1:4" ht="14.25">
      <c r="A50" s="32" t="s">
        <v>1809</v>
      </c>
      <c r="B50" s="32" t="s">
        <v>982</v>
      </c>
      <c r="C50" s="34">
        <v>22000</v>
      </c>
      <c r="D50" s="34">
        <v>19213</v>
      </c>
    </row>
    <row r="51" spans="1:4" ht="14.25">
      <c r="A51" s="32" t="s">
        <v>983</v>
      </c>
      <c r="B51" s="32" t="s">
        <v>984</v>
      </c>
      <c r="C51" s="34">
        <v>25000</v>
      </c>
      <c r="D51" s="34">
        <v>25000</v>
      </c>
    </row>
    <row r="52" spans="1:4" ht="14.25">
      <c r="A52" s="32" t="s">
        <v>985</v>
      </c>
      <c r="B52" s="32" t="s">
        <v>986</v>
      </c>
      <c r="C52" s="34">
        <v>23000</v>
      </c>
      <c r="D52" s="34">
        <v>23000</v>
      </c>
    </row>
    <row r="53" spans="1:4" ht="14.25">
      <c r="A53" s="32" t="s">
        <v>987</v>
      </c>
      <c r="B53" s="32" t="s">
        <v>988</v>
      </c>
      <c r="C53" s="34">
        <v>25000</v>
      </c>
      <c r="D53" s="34">
        <v>25000</v>
      </c>
    </row>
    <row r="54" spans="1:4" ht="14.25">
      <c r="A54" s="32" t="s">
        <v>218</v>
      </c>
      <c r="B54" s="32" t="s">
        <v>1810</v>
      </c>
      <c r="C54" s="34">
        <v>22000</v>
      </c>
      <c r="D54" s="34">
        <v>22000</v>
      </c>
    </row>
    <row r="55" spans="1:4" s="36" customFormat="1" ht="14.25">
      <c r="A55" s="42" t="s">
        <v>1827</v>
      </c>
      <c r="B55" s="42"/>
      <c r="C55" s="43">
        <f>SUM(C12:C54)</f>
        <v>950600</v>
      </c>
      <c r="D55" s="43">
        <f>SUM(D12:D54)</f>
        <v>947813</v>
      </c>
    </row>
    <row r="56" spans="1:4" ht="14.25">
      <c r="A56" s="32" t="s">
        <v>264</v>
      </c>
      <c r="B56" s="33" t="s">
        <v>265</v>
      </c>
      <c r="C56" s="34">
        <v>10000</v>
      </c>
      <c r="D56" s="34">
        <v>10000</v>
      </c>
    </row>
    <row r="57" spans="1:4" ht="24">
      <c r="A57" s="32" t="s">
        <v>241</v>
      </c>
      <c r="B57" s="33" t="s">
        <v>990</v>
      </c>
      <c r="C57" s="34">
        <v>16000</v>
      </c>
      <c r="D57" s="34">
        <v>16000</v>
      </c>
    </row>
    <row r="58" spans="1:4" ht="24">
      <c r="A58" s="32" t="s">
        <v>991</v>
      </c>
      <c r="B58" s="33" t="s">
        <v>992</v>
      </c>
      <c r="C58" s="34">
        <v>15000</v>
      </c>
      <c r="D58" s="34">
        <v>15000</v>
      </c>
    </row>
    <row r="59" spans="1:4" ht="24">
      <c r="A59" s="32" t="s">
        <v>243</v>
      </c>
      <c r="B59" s="33" t="s">
        <v>993</v>
      </c>
      <c r="C59" s="34">
        <v>29000</v>
      </c>
      <c r="D59" s="34">
        <v>29000</v>
      </c>
    </row>
    <row r="60" spans="1:4" ht="36">
      <c r="A60" s="32" t="s">
        <v>257</v>
      </c>
      <c r="B60" s="33" t="s">
        <v>994</v>
      </c>
      <c r="C60" s="34">
        <v>25000</v>
      </c>
      <c r="D60" s="34">
        <v>25000</v>
      </c>
    </row>
    <row r="61" spans="1:4" ht="24">
      <c r="A61" s="32" t="s">
        <v>995</v>
      </c>
      <c r="B61" s="33" t="s">
        <v>989</v>
      </c>
      <c r="C61" s="34">
        <v>10000</v>
      </c>
      <c r="D61" s="34">
        <v>10000</v>
      </c>
    </row>
    <row r="62" spans="1:4" ht="14.25">
      <c r="A62" s="32" t="s">
        <v>1807</v>
      </c>
      <c r="B62" s="33" t="s">
        <v>277</v>
      </c>
      <c r="C62" s="34">
        <v>12000</v>
      </c>
      <c r="D62" s="34">
        <v>12000</v>
      </c>
    </row>
    <row r="63" spans="1:4" ht="24">
      <c r="A63" s="32" t="s">
        <v>242</v>
      </c>
      <c r="B63" s="33" t="s">
        <v>996</v>
      </c>
      <c r="C63" s="34">
        <v>12000</v>
      </c>
      <c r="D63" s="34">
        <v>12000</v>
      </c>
    </row>
    <row r="64" spans="1:4" ht="36">
      <c r="A64" s="32" t="s">
        <v>246</v>
      </c>
      <c r="B64" s="33" t="s">
        <v>997</v>
      </c>
      <c r="C64" s="34">
        <v>13000</v>
      </c>
      <c r="D64" s="34">
        <v>13000</v>
      </c>
    </row>
    <row r="65" spans="1:4" ht="24">
      <c r="A65" s="32" t="s">
        <v>998</v>
      </c>
      <c r="B65" s="33" t="s">
        <v>999</v>
      </c>
      <c r="C65" s="34">
        <v>10000</v>
      </c>
      <c r="D65" s="34">
        <v>10000</v>
      </c>
    </row>
    <row r="66" spans="1:4" ht="24">
      <c r="A66" s="32" t="s">
        <v>258</v>
      </c>
      <c r="B66" s="33" t="s">
        <v>1000</v>
      </c>
      <c r="C66" s="34">
        <v>10000</v>
      </c>
      <c r="D66" s="34">
        <v>10000</v>
      </c>
    </row>
    <row r="67" spans="1:4" ht="24">
      <c r="A67" s="32" t="s">
        <v>251</v>
      </c>
      <c r="B67" s="33" t="s">
        <v>252</v>
      </c>
      <c r="C67" s="34">
        <v>12000</v>
      </c>
      <c r="D67" s="34">
        <v>12000</v>
      </c>
    </row>
    <row r="68" spans="1:4" ht="36">
      <c r="A68" s="32" t="s">
        <v>1001</v>
      </c>
      <c r="B68" s="33" t="s">
        <v>1002</v>
      </c>
      <c r="C68" s="34">
        <v>12000</v>
      </c>
      <c r="D68" s="34">
        <v>12000</v>
      </c>
    </row>
    <row r="69" spans="1:4" ht="24">
      <c r="A69" s="32" t="s">
        <v>214</v>
      </c>
      <c r="B69" s="33" t="s">
        <v>1003</v>
      </c>
      <c r="C69" s="34">
        <v>11000</v>
      </c>
      <c r="D69" s="34">
        <v>11000</v>
      </c>
    </row>
    <row r="70" spans="1:4" ht="14.25">
      <c r="A70" s="32" t="s">
        <v>274</v>
      </c>
      <c r="B70" s="33" t="s">
        <v>1004</v>
      </c>
      <c r="C70" s="34">
        <v>12000</v>
      </c>
      <c r="D70" s="34">
        <v>12000</v>
      </c>
    </row>
    <row r="71" spans="1:4" ht="14.25">
      <c r="A71" s="32" t="s">
        <v>259</v>
      </c>
      <c r="B71" s="33" t="s">
        <v>260</v>
      </c>
      <c r="C71" s="34">
        <v>12000</v>
      </c>
      <c r="D71" s="34">
        <v>12000</v>
      </c>
    </row>
    <row r="72" spans="1:4" ht="36">
      <c r="A72" s="32" t="s">
        <v>245</v>
      </c>
      <c r="B72" s="33" t="s">
        <v>1005</v>
      </c>
      <c r="C72" s="34">
        <v>16000</v>
      </c>
      <c r="D72" s="34">
        <v>16000</v>
      </c>
    </row>
    <row r="73" spans="1:4" ht="14.25">
      <c r="A73" s="32" t="s">
        <v>288</v>
      </c>
      <c r="B73" s="33" t="s">
        <v>1006</v>
      </c>
      <c r="C73" s="34">
        <v>15000</v>
      </c>
      <c r="D73" s="34">
        <v>15000</v>
      </c>
    </row>
    <row r="74" spans="1:4" ht="14.25">
      <c r="A74" s="32" t="s">
        <v>349</v>
      </c>
      <c r="B74" s="33" t="s">
        <v>1007</v>
      </c>
      <c r="C74" s="34">
        <v>29000</v>
      </c>
      <c r="D74" s="34">
        <v>29000</v>
      </c>
    </row>
    <row r="75" spans="1:4" ht="24">
      <c r="A75" s="32" t="s">
        <v>290</v>
      </c>
      <c r="B75" s="33" t="s">
        <v>291</v>
      </c>
      <c r="C75" s="34">
        <v>12000</v>
      </c>
      <c r="D75" s="34">
        <v>12000</v>
      </c>
    </row>
    <row r="76" spans="1:4" ht="24">
      <c r="A76" s="32" t="s">
        <v>255</v>
      </c>
      <c r="B76" s="33" t="s">
        <v>256</v>
      </c>
      <c r="C76" s="34">
        <v>10000</v>
      </c>
      <c r="D76" s="34">
        <v>10000</v>
      </c>
    </row>
    <row r="77" spans="1:4" ht="24">
      <c r="A77" s="32" t="s">
        <v>229</v>
      </c>
      <c r="B77" s="33" t="s">
        <v>1008</v>
      </c>
      <c r="C77" s="34">
        <v>29000</v>
      </c>
      <c r="D77" s="34">
        <v>29000</v>
      </c>
    </row>
    <row r="78" spans="1:4" ht="36">
      <c r="A78" s="32" t="s">
        <v>953</v>
      </c>
      <c r="B78" s="33" t="s">
        <v>1009</v>
      </c>
      <c r="C78" s="34">
        <v>35000</v>
      </c>
      <c r="D78" s="34">
        <v>35000</v>
      </c>
    </row>
    <row r="79" spans="1:4" ht="24">
      <c r="A79" s="32" t="s">
        <v>229</v>
      </c>
      <c r="B79" s="33" t="s">
        <v>1010</v>
      </c>
      <c r="C79" s="34">
        <v>14000</v>
      </c>
      <c r="D79" s="34">
        <v>14000</v>
      </c>
    </row>
    <row r="80" spans="1:4" ht="14.25">
      <c r="A80" s="32" t="s">
        <v>1011</v>
      </c>
      <c r="B80" s="33" t="s">
        <v>1012</v>
      </c>
      <c r="C80" s="34">
        <v>12000</v>
      </c>
      <c r="D80" s="34">
        <v>12000</v>
      </c>
    </row>
    <row r="81" spans="1:4" ht="24">
      <c r="A81" s="32" t="s">
        <v>1811</v>
      </c>
      <c r="B81" s="33" t="s">
        <v>1014</v>
      </c>
      <c r="C81" s="34">
        <v>10000</v>
      </c>
      <c r="D81" s="34">
        <v>10000</v>
      </c>
    </row>
    <row r="82" spans="1:4" ht="24">
      <c r="A82" s="32" t="s">
        <v>1015</v>
      </c>
      <c r="B82" s="33" t="s">
        <v>1016</v>
      </c>
      <c r="C82" s="34">
        <v>10000</v>
      </c>
      <c r="D82" s="34">
        <v>10000</v>
      </c>
    </row>
    <row r="83" spans="1:4" ht="24">
      <c r="A83" s="32" t="s">
        <v>266</v>
      </c>
      <c r="B83" s="33" t="s">
        <v>1017</v>
      </c>
      <c r="C83" s="34">
        <v>32000</v>
      </c>
      <c r="D83" s="34">
        <v>32000</v>
      </c>
    </row>
    <row r="84" spans="1:4" ht="18.75" customHeight="1">
      <c r="A84" s="32" t="s">
        <v>249</v>
      </c>
      <c r="B84" s="33" t="s">
        <v>1018</v>
      </c>
      <c r="C84" s="34">
        <v>32000</v>
      </c>
      <c r="D84" s="34">
        <v>32000</v>
      </c>
    </row>
    <row r="85" spans="1:4" ht="24">
      <c r="A85" s="32" t="s">
        <v>1812</v>
      </c>
      <c r="B85" s="33" t="s">
        <v>1019</v>
      </c>
      <c r="C85" s="34">
        <v>12000</v>
      </c>
      <c r="D85" s="34">
        <v>12000</v>
      </c>
    </row>
    <row r="86" spans="1:4" ht="14.25">
      <c r="A86" s="32" t="s">
        <v>253</v>
      </c>
      <c r="B86" s="33" t="s">
        <v>1020</v>
      </c>
      <c r="C86" s="34">
        <v>14000</v>
      </c>
      <c r="D86" s="34">
        <v>14000</v>
      </c>
    </row>
    <row r="87" spans="1:4" ht="14.25">
      <c r="A87" s="32" t="s">
        <v>238</v>
      </c>
      <c r="B87" s="33" t="s">
        <v>1021</v>
      </c>
      <c r="C87" s="34">
        <v>10000</v>
      </c>
      <c r="D87" s="34">
        <v>10000</v>
      </c>
    </row>
    <row r="88" spans="1:4" ht="14.25">
      <c r="A88" s="32" t="s">
        <v>289</v>
      </c>
      <c r="B88" s="33" t="s">
        <v>1022</v>
      </c>
      <c r="C88" s="34">
        <v>10000</v>
      </c>
      <c r="D88" s="34">
        <v>10000</v>
      </c>
    </row>
    <row r="89" spans="1:4" ht="24">
      <c r="A89" s="32" t="s">
        <v>267</v>
      </c>
      <c r="B89" s="33" t="s">
        <v>268</v>
      </c>
      <c r="C89" s="34">
        <v>10000</v>
      </c>
      <c r="D89" s="34">
        <v>10000</v>
      </c>
    </row>
    <row r="90" spans="1:4" ht="14.25">
      <c r="A90" s="32" t="s">
        <v>1023</v>
      </c>
      <c r="B90" s="33" t="s">
        <v>1024</v>
      </c>
      <c r="C90" s="34">
        <v>13000</v>
      </c>
      <c r="D90" s="34">
        <v>0</v>
      </c>
    </row>
    <row r="91" spans="1:4" ht="24">
      <c r="A91" s="32" t="s">
        <v>280</v>
      </c>
      <c r="B91" s="33" t="s">
        <v>281</v>
      </c>
      <c r="C91" s="34">
        <v>15000</v>
      </c>
      <c r="D91" s="34">
        <v>15000</v>
      </c>
    </row>
    <row r="92" spans="1:4" ht="36">
      <c r="A92" s="32" t="s">
        <v>220</v>
      </c>
      <c r="B92" s="33" t="s">
        <v>1025</v>
      </c>
      <c r="C92" s="34">
        <v>15000</v>
      </c>
      <c r="D92" s="34">
        <v>15000</v>
      </c>
    </row>
    <row r="93" spans="1:4" ht="24">
      <c r="A93" s="32" t="s">
        <v>225</v>
      </c>
      <c r="B93" s="33" t="s">
        <v>1026</v>
      </c>
      <c r="C93" s="34">
        <v>12000</v>
      </c>
      <c r="D93" s="34">
        <v>12000</v>
      </c>
    </row>
    <row r="94" spans="1:4" ht="14.25">
      <c r="A94" s="32" t="s">
        <v>234</v>
      </c>
      <c r="B94" s="33" t="s">
        <v>1027</v>
      </c>
      <c r="C94" s="34">
        <v>12000</v>
      </c>
      <c r="D94" s="34">
        <v>12000</v>
      </c>
    </row>
    <row r="95" spans="1:4" ht="36">
      <c r="A95" s="32" t="s">
        <v>253</v>
      </c>
      <c r="B95" s="33" t="s">
        <v>1028</v>
      </c>
      <c r="C95" s="34">
        <v>20000</v>
      </c>
      <c r="D95" s="34">
        <v>20000</v>
      </c>
    </row>
    <row r="96" spans="1:4" ht="24">
      <c r="A96" s="32" t="s">
        <v>253</v>
      </c>
      <c r="B96" s="33" t="s">
        <v>1029</v>
      </c>
      <c r="C96" s="34">
        <v>14000</v>
      </c>
      <c r="D96" s="34">
        <v>14000</v>
      </c>
    </row>
    <row r="97" spans="1:4" ht="24">
      <c r="A97" s="32" t="s">
        <v>270</v>
      </c>
      <c r="B97" s="33" t="s">
        <v>271</v>
      </c>
      <c r="C97" s="34">
        <v>21400</v>
      </c>
      <c r="D97" s="34">
        <v>21400</v>
      </c>
    </row>
    <row r="98" spans="1:4" ht="36">
      <c r="A98" s="32" t="s">
        <v>215</v>
      </c>
      <c r="B98" s="33" t="s">
        <v>1030</v>
      </c>
      <c r="C98" s="34">
        <v>10000</v>
      </c>
      <c r="D98" s="34">
        <v>10000</v>
      </c>
    </row>
    <row r="99" spans="1:4" ht="14.25">
      <c r="A99" s="32" t="s">
        <v>244</v>
      </c>
      <c r="B99" s="33" t="s">
        <v>1031</v>
      </c>
      <c r="C99" s="34">
        <v>10000</v>
      </c>
      <c r="D99" s="34">
        <v>10000</v>
      </c>
    </row>
    <row r="100" spans="1:4" ht="14.25">
      <c r="A100" s="32" t="s">
        <v>1032</v>
      </c>
      <c r="B100" s="33" t="s">
        <v>1033</v>
      </c>
      <c r="C100" s="34">
        <v>10000</v>
      </c>
      <c r="D100" s="34">
        <v>10000</v>
      </c>
    </row>
    <row r="101" spans="1:4" ht="24">
      <c r="A101" s="32" t="s">
        <v>261</v>
      </c>
      <c r="B101" s="33" t="s">
        <v>262</v>
      </c>
      <c r="C101" s="34">
        <v>11000</v>
      </c>
      <c r="D101" s="34">
        <v>11000</v>
      </c>
    </row>
    <row r="102" spans="1:4" ht="36">
      <c r="A102" s="32" t="s">
        <v>224</v>
      </c>
      <c r="B102" s="33" t="s">
        <v>1034</v>
      </c>
      <c r="C102" s="34">
        <v>10000</v>
      </c>
      <c r="D102" s="34">
        <v>10000</v>
      </c>
    </row>
    <row r="103" spans="1:4" ht="14.25">
      <c r="A103" s="32" t="s">
        <v>970</v>
      </c>
      <c r="B103" s="33" t="s">
        <v>1035</v>
      </c>
      <c r="C103" s="34">
        <v>10000</v>
      </c>
      <c r="D103" s="34">
        <v>10000</v>
      </c>
    </row>
    <row r="104" spans="1:4" ht="24">
      <c r="A104" s="32" t="s">
        <v>247</v>
      </c>
      <c r="B104" s="33" t="s">
        <v>248</v>
      </c>
      <c r="C104" s="34">
        <v>12000</v>
      </c>
      <c r="D104" s="34">
        <v>12000</v>
      </c>
    </row>
    <row r="105" spans="1:4" ht="14.25">
      <c r="A105" s="38" t="s">
        <v>1234</v>
      </c>
      <c r="B105" s="39" t="s">
        <v>1036</v>
      </c>
      <c r="C105" s="34">
        <v>14000</v>
      </c>
      <c r="D105" s="34">
        <v>14000</v>
      </c>
    </row>
    <row r="106" spans="1:4" ht="24">
      <c r="A106" s="38" t="s">
        <v>269</v>
      </c>
      <c r="B106" s="39" t="s">
        <v>1037</v>
      </c>
      <c r="C106" s="34">
        <v>12000</v>
      </c>
      <c r="D106" s="34">
        <v>12000</v>
      </c>
    </row>
    <row r="107" spans="1:4" ht="14.25">
      <c r="A107" s="38" t="s">
        <v>254</v>
      </c>
      <c r="B107" s="39" t="s">
        <v>1038</v>
      </c>
      <c r="C107" s="34">
        <v>29000</v>
      </c>
      <c r="D107" s="34">
        <v>29000</v>
      </c>
    </row>
    <row r="108" spans="1:4" ht="14.25">
      <c r="A108" s="38" t="s">
        <v>1039</v>
      </c>
      <c r="B108" s="39" t="s">
        <v>1040</v>
      </c>
      <c r="C108" s="34">
        <v>12000</v>
      </c>
      <c r="D108" s="34">
        <v>12000</v>
      </c>
    </row>
    <row r="109" spans="1:4" ht="24">
      <c r="A109" s="38" t="s">
        <v>121</v>
      </c>
      <c r="B109" s="39" t="s">
        <v>275</v>
      </c>
      <c r="C109" s="34">
        <v>16000</v>
      </c>
      <c r="D109" s="34">
        <v>16000</v>
      </c>
    </row>
    <row r="110" spans="1:4" ht="14.25">
      <c r="A110" s="38" t="s">
        <v>286</v>
      </c>
      <c r="B110" s="39" t="s">
        <v>1041</v>
      </c>
      <c r="C110" s="34">
        <v>22000</v>
      </c>
      <c r="D110" s="34">
        <v>22000</v>
      </c>
    </row>
    <row r="111" spans="1:4" ht="24">
      <c r="A111" s="38" t="s">
        <v>282</v>
      </c>
      <c r="B111" s="39" t="s">
        <v>283</v>
      </c>
      <c r="C111" s="34">
        <v>16000</v>
      </c>
      <c r="D111" s="34">
        <v>16000</v>
      </c>
    </row>
    <row r="112" spans="1:4" ht="24">
      <c r="A112" s="38" t="s">
        <v>1042</v>
      </c>
      <c r="B112" s="39" t="s">
        <v>1043</v>
      </c>
      <c r="C112" s="34">
        <v>18000</v>
      </c>
      <c r="D112" s="34">
        <v>18000</v>
      </c>
    </row>
    <row r="113" spans="1:4" ht="24">
      <c r="A113" s="38" t="s">
        <v>273</v>
      </c>
      <c r="B113" s="39" t="s">
        <v>1044</v>
      </c>
      <c r="C113" s="34">
        <v>20000</v>
      </c>
      <c r="D113" s="34">
        <v>20000</v>
      </c>
    </row>
    <row r="114" spans="1:4" ht="36">
      <c r="A114" s="38" t="s">
        <v>273</v>
      </c>
      <c r="B114" s="39" t="s">
        <v>1045</v>
      </c>
      <c r="C114" s="34">
        <v>13000</v>
      </c>
      <c r="D114" s="34">
        <v>13000</v>
      </c>
    </row>
    <row r="115" spans="1:4" ht="14.25">
      <c r="A115" s="38" t="s">
        <v>284</v>
      </c>
      <c r="B115" s="39" t="s">
        <v>1046</v>
      </c>
      <c r="C115" s="34">
        <v>12000</v>
      </c>
      <c r="D115" s="34">
        <v>12000</v>
      </c>
    </row>
    <row r="116" spans="1:4" ht="24">
      <c r="A116" s="38" t="s">
        <v>285</v>
      </c>
      <c r="B116" s="39" t="s">
        <v>1047</v>
      </c>
      <c r="C116" s="34">
        <v>12000</v>
      </c>
      <c r="D116" s="34">
        <v>12000</v>
      </c>
    </row>
    <row r="117" spans="1:4" ht="24">
      <c r="A117" s="38" t="s">
        <v>351</v>
      </c>
      <c r="B117" s="39" t="s">
        <v>1048</v>
      </c>
      <c r="C117" s="34">
        <v>11000</v>
      </c>
      <c r="D117" s="34">
        <v>7523</v>
      </c>
    </row>
    <row r="118" spans="1:4" ht="24">
      <c r="A118" s="38" t="s">
        <v>1049</v>
      </c>
      <c r="B118" s="39" t="s">
        <v>1050</v>
      </c>
      <c r="C118" s="34">
        <v>22000</v>
      </c>
      <c r="D118" s="34">
        <v>22000</v>
      </c>
    </row>
    <row r="119" spans="1:4" ht="14.25">
      <c r="A119" s="38" t="s">
        <v>219</v>
      </c>
      <c r="B119" s="39" t="s">
        <v>1051</v>
      </c>
      <c r="C119" s="34">
        <v>14000</v>
      </c>
      <c r="D119" s="34">
        <v>14000</v>
      </c>
    </row>
    <row r="120" spans="1:4" ht="14.25">
      <c r="A120" s="38" t="s">
        <v>1813</v>
      </c>
      <c r="B120" s="39" t="s">
        <v>1052</v>
      </c>
      <c r="C120" s="34">
        <v>22000</v>
      </c>
      <c r="D120" s="34">
        <v>22000</v>
      </c>
    </row>
    <row r="121" spans="1:4" ht="36">
      <c r="A121" s="38" t="s">
        <v>218</v>
      </c>
      <c r="B121" s="39" t="s">
        <v>1053</v>
      </c>
      <c r="C121" s="34">
        <v>36000</v>
      </c>
      <c r="D121" s="34">
        <v>36000</v>
      </c>
    </row>
    <row r="122" spans="1:4" ht="14.25">
      <c r="A122" s="38" t="s">
        <v>1054</v>
      </c>
      <c r="B122" s="39" t="s">
        <v>1055</v>
      </c>
      <c r="C122" s="34">
        <v>12000</v>
      </c>
      <c r="D122" s="34">
        <v>12000</v>
      </c>
    </row>
    <row r="123" spans="1:4" ht="14.25">
      <c r="A123" s="38" t="s">
        <v>1056</v>
      </c>
      <c r="B123" s="39" t="s">
        <v>1057</v>
      </c>
      <c r="C123" s="34">
        <v>12000</v>
      </c>
      <c r="D123" s="34">
        <v>12000</v>
      </c>
    </row>
    <row r="124" spans="1:4" ht="24">
      <c r="A124" s="38" t="s">
        <v>218</v>
      </c>
      <c r="B124" s="39" t="s">
        <v>1058</v>
      </c>
      <c r="C124" s="34">
        <v>36000</v>
      </c>
      <c r="D124" s="34">
        <v>36000</v>
      </c>
    </row>
    <row r="125" spans="1:4" ht="24">
      <c r="A125" s="38" t="s">
        <v>1059</v>
      </c>
      <c r="B125" s="39" t="s">
        <v>1060</v>
      </c>
      <c r="C125" s="34">
        <v>14000</v>
      </c>
      <c r="D125" s="34">
        <v>14000</v>
      </c>
    </row>
    <row r="126" spans="1:4" ht="14.25">
      <c r="A126" s="38" t="s">
        <v>279</v>
      </c>
      <c r="B126" s="39" t="s">
        <v>1061</v>
      </c>
      <c r="C126" s="34">
        <v>10000</v>
      </c>
      <c r="D126" s="34">
        <v>10000</v>
      </c>
    </row>
    <row r="127" spans="1:4" ht="24">
      <c r="A127" s="38" t="s">
        <v>250</v>
      </c>
      <c r="B127" s="39" t="s">
        <v>1062</v>
      </c>
      <c r="C127" s="34">
        <v>20000</v>
      </c>
      <c r="D127" s="34">
        <v>20000</v>
      </c>
    </row>
    <row r="128" spans="1:4" ht="24">
      <c r="A128" s="38" t="s">
        <v>272</v>
      </c>
      <c r="B128" s="39" t="s">
        <v>1063</v>
      </c>
      <c r="C128" s="34">
        <v>12000</v>
      </c>
      <c r="D128" s="34">
        <v>12000</v>
      </c>
    </row>
    <row r="129" spans="1:4" ht="14.25">
      <c r="A129" s="38" t="s">
        <v>1064</v>
      </c>
      <c r="B129" s="39" t="s">
        <v>1065</v>
      </c>
      <c r="C129" s="34">
        <v>10000</v>
      </c>
      <c r="D129" s="34">
        <v>10000</v>
      </c>
    </row>
    <row r="130" spans="1:4" ht="14.25">
      <c r="A130" s="38" t="s">
        <v>287</v>
      </c>
      <c r="B130" s="39" t="s">
        <v>1066</v>
      </c>
      <c r="C130" s="34">
        <v>12000</v>
      </c>
      <c r="D130" s="34">
        <v>12000</v>
      </c>
    </row>
    <row r="131" spans="1:4" s="36" customFormat="1" ht="14.25">
      <c r="A131" s="45" t="s">
        <v>1828</v>
      </c>
      <c r="B131" s="46"/>
      <c r="C131" s="43">
        <f>SUM(C56:C130)</f>
        <v>1167400</v>
      </c>
      <c r="D131" s="43">
        <f>SUM(D56:D130)</f>
        <v>1150923</v>
      </c>
    </row>
    <row r="132" spans="1:4" ht="14.25">
      <c r="A132" s="32" t="s">
        <v>1067</v>
      </c>
      <c r="B132" s="33" t="s">
        <v>1068</v>
      </c>
      <c r="C132" s="34">
        <v>15000</v>
      </c>
      <c r="D132" s="34">
        <v>15000</v>
      </c>
    </row>
    <row r="133" spans="1:4" ht="14.25">
      <c r="A133" s="32" t="s">
        <v>307</v>
      </c>
      <c r="B133" s="33" t="s">
        <v>308</v>
      </c>
      <c r="C133" s="34">
        <v>10000</v>
      </c>
      <c r="D133" s="34">
        <v>10000</v>
      </c>
    </row>
    <row r="134" spans="1:4" ht="24">
      <c r="A134" s="32" t="s">
        <v>300</v>
      </c>
      <c r="B134" s="33" t="s">
        <v>1069</v>
      </c>
      <c r="C134" s="34">
        <v>27000</v>
      </c>
      <c r="D134" s="34">
        <v>27000</v>
      </c>
    </row>
    <row r="135" spans="1:4" ht="14.25">
      <c r="A135" s="32" t="s">
        <v>1070</v>
      </c>
      <c r="B135" s="33" t="s">
        <v>1071</v>
      </c>
      <c r="C135" s="34">
        <v>15000</v>
      </c>
      <c r="D135" s="34">
        <v>15000</v>
      </c>
    </row>
    <row r="136" spans="1:4" ht="14.25">
      <c r="A136" s="32" t="s">
        <v>1072</v>
      </c>
      <c r="B136" s="33" t="s">
        <v>1073</v>
      </c>
      <c r="C136" s="34">
        <v>15000</v>
      </c>
      <c r="D136" s="34">
        <v>0</v>
      </c>
    </row>
    <row r="137" spans="1:4" ht="14.25">
      <c r="A137" s="32" t="s">
        <v>160</v>
      </c>
      <c r="B137" s="33" t="s">
        <v>1074</v>
      </c>
      <c r="C137" s="34">
        <v>10000</v>
      </c>
      <c r="D137" s="34">
        <v>10000</v>
      </c>
    </row>
    <row r="138" spans="1:4" ht="14.25">
      <c r="A138" s="32" t="s">
        <v>1075</v>
      </c>
      <c r="B138" s="33" t="s">
        <v>1076</v>
      </c>
      <c r="C138" s="34">
        <v>20000</v>
      </c>
      <c r="D138" s="34">
        <v>20000</v>
      </c>
    </row>
    <row r="139" spans="1:4" ht="14.25">
      <c r="A139" s="32" t="s">
        <v>296</v>
      </c>
      <c r="B139" s="33" t="s">
        <v>1077</v>
      </c>
      <c r="C139" s="34">
        <v>22000</v>
      </c>
      <c r="D139" s="34">
        <v>22000</v>
      </c>
    </row>
    <row r="140" spans="1:4" ht="14.25">
      <c r="A140" s="32" t="s">
        <v>1</v>
      </c>
      <c r="B140" s="33" t="s">
        <v>1078</v>
      </c>
      <c r="C140" s="34">
        <v>25000</v>
      </c>
      <c r="D140" s="34">
        <v>25000</v>
      </c>
    </row>
    <row r="141" spans="1:4" ht="36">
      <c r="A141" s="32" t="s">
        <v>214</v>
      </c>
      <c r="B141" s="33" t="s">
        <v>1079</v>
      </c>
      <c r="C141" s="34">
        <v>22000</v>
      </c>
      <c r="D141" s="34">
        <v>22000</v>
      </c>
    </row>
    <row r="142" spans="1:4" ht="14.25">
      <c r="A142" s="32" t="s">
        <v>263</v>
      </c>
      <c r="B142" s="33" t="s">
        <v>305</v>
      </c>
      <c r="C142" s="34">
        <v>14000</v>
      </c>
      <c r="D142" s="34">
        <v>14000</v>
      </c>
    </row>
    <row r="143" spans="1:4" ht="24">
      <c r="A143" s="32" t="s">
        <v>1080</v>
      </c>
      <c r="B143" s="33" t="s">
        <v>1081</v>
      </c>
      <c r="C143" s="34">
        <v>22000</v>
      </c>
      <c r="D143" s="34">
        <v>22000</v>
      </c>
    </row>
    <row r="144" spans="1:4" ht="14.25">
      <c r="A144" s="32" t="s">
        <v>295</v>
      </c>
      <c r="B144" s="33" t="s">
        <v>1082</v>
      </c>
      <c r="C144" s="34">
        <v>20000</v>
      </c>
      <c r="D144" s="34">
        <v>20000</v>
      </c>
    </row>
    <row r="145" spans="1:4" ht="14.25">
      <c r="A145" s="32" t="s">
        <v>288</v>
      </c>
      <c r="B145" s="33" t="s">
        <v>1083</v>
      </c>
      <c r="C145" s="34">
        <v>20000</v>
      </c>
      <c r="D145" s="34">
        <v>20000</v>
      </c>
    </row>
    <row r="146" spans="1:4" ht="24">
      <c r="A146" s="32" t="s">
        <v>1084</v>
      </c>
      <c r="B146" s="33" t="s">
        <v>1085</v>
      </c>
      <c r="C146" s="34">
        <v>17000</v>
      </c>
      <c r="D146" s="34">
        <v>17000</v>
      </c>
    </row>
    <row r="147" spans="1:4" ht="19.5" customHeight="1">
      <c r="A147" s="32" t="s">
        <v>249</v>
      </c>
      <c r="B147" s="33" t="s">
        <v>1086</v>
      </c>
      <c r="C147" s="34">
        <v>25000</v>
      </c>
      <c r="D147" s="34">
        <v>25000</v>
      </c>
    </row>
    <row r="148" spans="1:4" ht="24">
      <c r="A148" s="32" t="s">
        <v>303</v>
      </c>
      <c r="B148" s="33" t="s">
        <v>1087</v>
      </c>
      <c r="C148" s="34">
        <v>25000</v>
      </c>
      <c r="D148" s="34">
        <v>25000</v>
      </c>
    </row>
    <row r="149" spans="1:4" ht="14.25">
      <c r="A149" s="32" t="s">
        <v>302</v>
      </c>
      <c r="B149" s="33" t="s">
        <v>1088</v>
      </c>
      <c r="C149" s="34">
        <v>25000</v>
      </c>
      <c r="D149" s="34">
        <v>25000</v>
      </c>
    </row>
    <row r="150" spans="1:4" ht="14.25">
      <c r="A150" s="32" t="s">
        <v>280</v>
      </c>
      <c r="B150" s="33" t="s">
        <v>1089</v>
      </c>
      <c r="C150" s="34">
        <v>15000</v>
      </c>
      <c r="D150" s="34">
        <v>15000</v>
      </c>
    </row>
    <row r="151" spans="1:4" ht="24">
      <c r="A151" s="32" t="s">
        <v>1090</v>
      </c>
      <c r="B151" s="33" t="s">
        <v>1091</v>
      </c>
      <c r="C151" s="34">
        <v>30000</v>
      </c>
      <c r="D151" s="34">
        <v>30000</v>
      </c>
    </row>
    <row r="152" spans="1:4" ht="17.25" customHeight="1">
      <c r="A152" s="32" t="s">
        <v>1813</v>
      </c>
      <c r="B152" s="33" t="s">
        <v>1092</v>
      </c>
      <c r="C152" s="34">
        <v>20000</v>
      </c>
      <c r="D152" s="34">
        <v>20000</v>
      </c>
    </row>
    <row r="153" spans="1:4" ht="14.25">
      <c r="A153" s="32" t="s">
        <v>301</v>
      </c>
      <c r="B153" s="33" t="s">
        <v>1093</v>
      </c>
      <c r="C153" s="34">
        <v>18000</v>
      </c>
      <c r="D153" s="34">
        <v>18000</v>
      </c>
    </row>
    <row r="154" spans="1:4" ht="24">
      <c r="A154" s="32" t="s">
        <v>220</v>
      </c>
      <c r="B154" s="33" t="s">
        <v>1094</v>
      </c>
      <c r="C154" s="34">
        <v>20000</v>
      </c>
      <c r="D154" s="34">
        <v>20000</v>
      </c>
    </row>
    <row r="155" spans="1:4" ht="14.25">
      <c r="A155" s="32" t="s">
        <v>234</v>
      </c>
      <c r="B155" s="33" t="s">
        <v>1095</v>
      </c>
      <c r="C155" s="34">
        <v>24000</v>
      </c>
      <c r="D155" s="34">
        <v>24000</v>
      </c>
    </row>
    <row r="156" spans="1:4" ht="14.25">
      <c r="A156" s="32" t="s">
        <v>298</v>
      </c>
      <c r="B156" s="33" t="s">
        <v>1096</v>
      </c>
      <c r="C156" s="34">
        <v>20000</v>
      </c>
      <c r="D156" s="34">
        <v>20000</v>
      </c>
    </row>
    <row r="157" spans="1:4" ht="36">
      <c r="A157" s="32" t="s">
        <v>1097</v>
      </c>
      <c r="B157" s="33" t="s">
        <v>1098</v>
      </c>
      <c r="C157" s="34">
        <v>15000</v>
      </c>
      <c r="D157" s="34">
        <v>15000</v>
      </c>
    </row>
    <row r="158" spans="1:4" ht="14.25">
      <c r="A158" s="32" t="s">
        <v>1234</v>
      </c>
      <c r="B158" s="33" t="s">
        <v>1099</v>
      </c>
      <c r="C158" s="34">
        <v>20000</v>
      </c>
      <c r="D158" s="34">
        <v>20000</v>
      </c>
    </row>
    <row r="159" spans="1:4" ht="16.5" customHeight="1">
      <c r="A159" s="32" t="s">
        <v>247</v>
      </c>
      <c r="B159" s="33" t="s">
        <v>306</v>
      </c>
      <c r="C159" s="34">
        <v>15000</v>
      </c>
      <c r="D159" s="34">
        <v>15000</v>
      </c>
    </row>
    <row r="160" spans="1:4" ht="23.25" customHeight="1">
      <c r="A160" s="32" t="s">
        <v>299</v>
      </c>
      <c r="B160" s="33" t="s">
        <v>1100</v>
      </c>
      <c r="C160" s="34">
        <v>30000</v>
      </c>
      <c r="D160" s="34">
        <v>30000</v>
      </c>
    </row>
    <row r="161" spans="1:4" ht="14.25">
      <c r="A161" s="32" t="s">
        <v>1814</v>
      </c>
      <c r="B161" s="33" t="s">
        <v>1101</v>
      </c>
      <c r="C161" s="34">
        <v>30000</v>
      </c>
      <c r="D161" s="34">
        <v>30000</v>
      </c>
    </row>
    <row r="162" spans="1:4" ht="24">
      <c r="A162" s="32" t="s">
        <v>286</v>
      </c>
      <c r="B162" s="33" t="s">
        <v>1102</v>
      </c>
      <c r="C162" s="34">
        <v>15000</v>
      </c>
      <c r="D162" s="34">
        <v>15000</v>
      </c>
    </row>
    <row r="163" spans="1:4" ht="24">
      <c r="A163" s="32" t="s">
        <v>282</v>
      </c>
      <c r="B163" s="33" t="s">
        <v>309</v>
      </c>
      <c r="C163" s="34">
        <v>15000</v>
      </c>
      <c r="D163" s="34">
        <v>15000</v>
      </c>
    </row>
    <row r="164" spans="1:4" ht="14.25">
      <c r="A164" s="32" t="s">
        <v>310</v>
      </c>
      <c r="B164" s="33" t="s">
        <v>367</v>
      </c>
      <c r="C164" s="34">
        <v>15000</v>
      </c>
      <c r="D164" s="34">
        <v>15000</v>
      </c>
    </row>
    <row r="165" spans="1:4" ht="24">
      <c r="A165" s="32" t="s">
        <v>273</v>
      </c>
      <c r="B165" s="33" t="s">
        <v>1103</v>
      </c>
      <c r="C165" s="34">
        <v>20000</v>
      </c>
      <c r="D165" s="34">
        <v>20000</v>
      </c>
    </row>
    <row r="166" spans="1:4" ht="14.25">
      <c r="A166" s="32" t="s">
        <v>304</v>
      </c>
      <c r="B166" s="33" t="s">
        <v>1104</v>
      </c>
      <c r="C166" s="34">
        <v>18000</v>
      </c>
      <c r="D166" s="34">
        <v>18000</v>
      </c>
    </row>
    <row r="167" spans="1:4" ht="24">
      <c r="A167" s="32" t="s">
        <v>297</v>
      </c>
      <c r="B167" s="33" t="s">
        <v>1105</v>
      </c>
      <c r="C167" s="34">
        <v>15000</v>
      </c>
      <c r="D167" s="34">
        <v>15000</v>
      </c>
    </row>
    <row r="168" spans="1:4" ht="14.25">
      <c r="A168" s="32" t="s">
        <v>218</v>
      </c>
      <c r="B168" s="33" t="s">
        <v>1106</v>
      </c>
      <c r="C168" s="34">
        <v>18000</v>
      </c>
      <c r="D168" s="34">
        <v>18000</v>
      </c>
    </row>
    <row r="169" spans="1:4" ht="14.25">
      <c r="A169" s="32" t="s">
        <v>1107</v>
      </c>
      <c r="B169" s="33" t="s">
        <v>1108</v>
      </c>
      <c r="C169" s="34">
        <v>15000</v>
      </c>
      <c r="D169" s="34">
        <v>15000</v>
      </c>
    </row>
    <row r="170" spans="1:4" ht="24">
      <c r="A170" s="32" t="s">
        <v>293</v>
      </c>
      <c r="B170" s="33" t="s">
        <v>1109</v>
      </c>
      <c r="C170" s="34">
        <v>20000</v>
      </c>
      <c r="D170" s="34">
        <v>20000</v>
      </c>
    </row>
    <row r="171" spans="1:4" ht="14.25">
      <c r="A171" s="32" t="s">
        <v>1110</v>
      </c>
      <c r="B171" s="33" t="s">
        <v>311</v>
      </c>
      <c r="C171" s="34">
        <v>15000</v>
      </c>
      <c r="D171" s="34">
        <v>15000</v>
      </c>
    </row>
    <row r="172" spans="1:4" ht="14.25">
      <c r="A172" s="32" t="s">
        <v>979</v>
      </c>
      <c r="B172" s="33" t="s">
        <v>1111</v>
      </c>
      <c r="C172" s="34">
        <v>27000</v>
      </c>
      <c r="D172" s="34">
        <v>27000</v>
      </c>
    </row>
    <row r="173" spans="1:4" ht="14.25">
      <c r="A173" s="32" t="s">
        <v>279</v>
      </c>
      <c r="B173" s="33" t="s">
        <v>1112</v>
      </c>
      <c r="C173" s="34">
        <v>15000</v>
      </c>
      <c r="D173" s="34">
        <v>15000</v>
      </c>
    </row>
    <row r="174" spans="1:4" s="36" customFormat="1" ht="14.25">
      <c r="A174" s="42" t="s">
        <v>1829</v>
      </c>
      <c r="B174" s="44"/>
      <c r="C174" s="43">
        <f>SUM(C132:C173)</f>
        <v>814000</v>
      </c>
      <c r="D174" s="43">
        <f>SUM(D132:D173)</f>
        <v>799000</v>
      </c>
    </row>
    <row r="175" spans="1:4" ht="14.25">
      <c r="A175" s="32" t="s">
        <v>1113</v>
      </c>
      <c r="B175" s="33" t="s">
        <v>1114</v>
      </c>
      <c r="C175" s="34">
        <v>27000</v>
      </c>
      <c r="D175" s="34">
        <v>27000</v>
      </c>
    </row>
    <row r="176" spans="1:4" ht="36">
      <c r="A176" s="32" t="s">
        <v>1115</v>
      </c>
      <c r="B176" s="33" t="s">
        <v>1116</v>
      </c>
      <c r="C176" s="34">
        <v>12000</v>
      </c>
      <c r="D176" s="34">
        <v>12000</v>
      </c>
    </row>
    <row r="177" spans="1:4" ht="24">
      <c r="A177" s="32" t="s">
        <v>269</v>
      </c>
      <c r="B177" s="33" t="s">
        <v>320</v>
      </c>
      <c r="C177" s="34">
        <v>17000</v>
      </c>
      <c r="D177" s="34">
        <v>17000</v>
      </c>
    </row>
    <row r="178" spans="1:4" ht="14.25">
      <c r="A178" s="32" t="s">
        <v>1815</v>
      </c>
      <c r="B178" s="33" t="s">
        <v>1118</v>
      </c>
      <c r="C178" s="34">
        <v>17000</v>
      </c>
      <c r="D178" s="34">
        <v>17000</v>
      </c>
    </row>
    <row r="179" spans="1:4" ht="24">
      <c r="A179" s="32" t="s">
        <v>1816</v>
      </c>
      <c r="B179" s="33" t="s">
        <v>1119</v>
      </c>
      <c r="C179" s="34">
        <v>12000</v>
      </c>
      <c r="D179" s="34">
        <v>12000</v>
      </c>
    </row>
    <row r="180" spans="1:4" ht="14.25">
      <c r="A180" s="32" t="s">
        <v>1</v>
      </c>
      <c r="B180" s="33" t="s">
        <v>1120</v>
      </c>
      <c r="C180" s="34">
        <v>17000</v>
      </c>
      <c r="D180" s="34">
        <v>17000</v>
      </c>
    </row>
    <row r="181" spans="1:4" ht="14.25">
      <c r="A181" s="32" t="s">
        <v>232</v>
      </c>
      <c r="B181" s="33" t="s">
        <v>319</v>
      </c>
      <c r="C181" s="34">
        <v>21000</v>
      </c>
      <c r="D181" s="34">
        <v>21000</v>
      </c>
    </row>
    <row r="182" spans="1:4" ht="14.25">
      <c r="A182" s="32" t="s">
        <v>313</v>
      </c>
      <c r="B182" s="33" t="s">
        <v>314</v>
      </c>
      <c r="C182" s="34">
        <v>21000</v>
      </c>
      <c r="D182" s="34">
        <v>21000</v>
      </c>
    </row>
    <row r="183" spans="1:4" ht="24">
      <c r="A183" s="32" t="s">
        <v>1121</v>
      </c>
      <c r="B183" s="33" t="s">
        <v>1122</v>
      </c>
      <c r="C183" s="34">
        <v>21000</v>
      </c>
      <c r="D183" s="34">
        <v>21000</v>
      </c>
    </row>
    <row r="184" spans="1:4" ht="14.25">
      <c r="A184" s="32" t="s">
        <v>322</v>
      </c>
      <c r="B184" s="33" t="s">
        <v>1123</v>
      </c>
      <c r="C184" s="34">
        <v>17000</v>
      </c>
      <c r="D184" s="34">
        <v>17000</v>
      </c>
    </row>
    <row r="185" spans="1:4" ht="24">
      <c r="A185" s="32" t="s">
        <v>953</v>
      </c>
      <c r="B185" s="33" t="s">
        <v>1124</v>
      </c>
      <c r="C185" s="34">
        <v>17000</v>
      </c>
      <c r="D185" s="34">
        <v>17000</v>
      </c>
    </row>
    <row r="186" spans="1:4" ht="24">
      <c r="A186" s="32" t="s">
        <v>955</v>
      </c>
      <c r="B186" s="33" t="s">
        <v>315</v>
      </c>
      <c r="C186" s="34">
        <v>27000</v>
      </c>
      <c r="D186" s="34">
        <v>27000</v>
      </c>
    </row>
    <row r="187" spans="1:4" ht="36">
      <c r="A187" s="32" t="s">
        <v>1125</v>
      </c>
      <c r="B187" s="33" t="s">
        <v>1126</v>
      </c>
      <c r="C187" s="34">
        <v>27000</v>
      </c>
      <c r="D187" s="34">
        <v>27000</v>
      </c>
    </row>
    <row r="188" spans="1:4" ht="14.25">
      <c r="A188" s="32" t="s">
        <v>391</v>
      </c>
      <c r="B188" s="33" t="s">
        <v>1123</v>
      </c>
      <c r="C188" s="34">
        <v>17000</v>
      </c>
      <c r="D188" s="34">
        <v>17000</v>
      </c>
    </row>
    <row r="189" spans="1:4" ht="36">
      <c r="A189" s="32" t="s">
        <v>362</v>
      </c>
      <c r="B189" s="33" t="s">
        <v>1821</v>
      </c>
      <c r="C189" s="34">
        <v>12000</v>
      </c>
      <c r="D189" s="34">
        <v>12000</v>
      </c>
    </row>
    <row r="190" spans="1:4" ht="14.25">
      <c r="A190" s="32" t="s">
        <v>280</v>
      </c>
      <c r="B190" s="33" t="s">
        <v>323</v>
      </c>
      <c r="C190" s="34">
        <v>38000</v>
      </c>
      <c r="D190" s="34">
        <v>38000</v>
      </c>
    </row>
    <row r="191" spans="1:4" ht="24">
      <c r="A191" s="32" t="s">
        <v>253</v>
      </c>
      <c r="B191" s="33" t="s">
        <v>1127</v>
      </c>
      <c r="C191" s="34">
        <v>22000</v>
      </c>
      <c r="D191" s="34">
        <v>22000</v>
      </c>
    </row>
    <row r="192" spans="1:4" ht="24">
      <c r="A192" s="32" t="s">
        <v>225</v>
      </c>
      <c r="B192" s="33" t="s">
        <v>1128</v>
      </c>
      <c r="C192" s="34">
        <v>32000</v>
      </c>
      <c r="D192" s="34">
        <v>32000</v>
      </c>
    </row>
    <row r="193" spans="1:4" ht="24">
      <c r="A193" s="32" t="s">
        <v>244</v>
      </c>
      <c r="B193" s="33" t="s">
        <v>1129</v>
      </c>
      <c r="C193" s="34">
        <v>27000</v>
      </c>
      <c r="D193" s="34">
        <v>27000</v>
      </c>
    </row>
    <row r="194" spans="1:4" ht="24">
      <c r="A194" s="32" t="s">
        <v>363</v>
      </c>
      <c r="B194" s="33" t="s">
        <v>1130</v>
      </c>
      <c r="C194" s="34">
        <v>21000</v>
      </c>
      <c r="D194" s="34">
        <v>21000</v>
      </c>
    </row>
    <row r="195" spans="1:4" ht="14.25">
      <c r="A195" s="32" t="s">
        <v>321</v>
      </c>
      <c r="B195" s="33" t="s">
        <v>1131</v>
      </c>
      <c r="C195" s="34">
        <v>27000</v>
      </c>
      <c r="D195" s="34">
        <v>27000</v>
      </c>
    </row>
    <row r="196" spans="1:4" ht="24">
      <c r="A196" s="32" t="s">
        <v>329</v>
      </c>
      <c r="B196" s="33" t="s">
        <v>1132</v>
      </c>
      <c r="C196" s="34">
        <v>12000</v>
      </c>
      <c r="D196" s="34">
        <v>12000</v>
      </c>
    </row>
    <row r="197" spans="1:4" ht="14.25">
      <c r="A197" s="32" t="s">
        <v>357</v>
      </c>
      <c r="B197" s="33" t="s">
        <v>1133</v>
      </c>
      <c r="C197" s="34">
        <v>12000</v>
      </c>
      <c r="D197" s="34">
        <v>12000</v>
      </c>
    </row>
    <row r="198" spans="1:4" ht="14.25">
      <c r="A198" s="32" t="s">
        <v>270</v>
      </c>
      <c r="B198" s="33" t="s">
        <v>318</v>
      </c>
      <c r="C198" s="34">
        <v>27000</v>
      </c>
      <c r="D198" s="34">
        <v>27000</v>
      </c>
    </row>
    <row r="199" spans="1:4" ht="36">
      <c r="A199" s="32" t="s">
        <v>269</v>
      </c>
      <c r="B199" s="33" t="s">
        <v>1134</v>
      </c>
      <c r="C199" s="34">
        <v>17000</v>
      </c>
      <c r="D199" s="34">
        <v>17000</v>
      </c>
    </row>
    <row r="200" spans="1:4" ht="36">
      <c r="A200" s="32" t="s">
        <v>325</v>
      </c>
      <c r="B200" s="33" t="s">
        <v>1135</v>
      </c>
      <c r="C200" s="34">
        <v>40000</v>
      </c>
      <c r="D200" s="34">
        <v>40000</v>
      </c>
    </row>
    <row r="201" spans="1:4" ht="24">
      <c r="A201" s="32" t="s">
        <v>282</v>
      </c>
      <c r="B201" s="33" t="s">
        <v>324</v>
      </c>
      <c r="C201" s="34">
        <v>27000</v>
      </c>
      <c r="D201" s="34">
        <v>27000</v>
      </c>
    </row>
    <row r="202" spans="1:4" ht="24">
      <c r="A202" s="32" t="s">
        <v>284</v>
      </c>
      <c r="B202" s="33" t="s">
        <v>1136</v>
      </c>
      <c r="C202" s="34">
        <v>17000</v>
      </c>
      <c r="D202" s="34">
        <v>17000</v>
      </c>
    </row>
    <row r="203" spans="1:4" ht="24">
      <c r="A203" s="32" t="s">
        <v>326</v>
      </c>
      <c r="B203" s="33" t="s">
        <v>1822</v>
      </c>
      <c r="C203" s="34">
        <v>27000</v>
      </c>
      <c r="D203" s="34">
        <v>27000</v>
      </c>
    </row>
    <row r="204" spans="1:4" ht="36">
      <c r="A204" s="32" t="s">
        <v>267</v>
      </c>
      <c r="B204" s="33" t="s">
        <v>1137</v>
      </c>
      <c r="C204" s="34">
        <v>17000</v>
      </c>
      <c r="D204" s="34">
        <v>17000</v>
      </c>
    </row>
    <row r="205" spans="1:4" ht="24">
      <c r="A205" s="32" t="s">
        <v>218</v>
      </c>
      <c r="B205" s="33" t="s">
        <v>1138</v>
      </c>
      <c r="C205" s="34">
        <v>40000</v>
      </c>
      <c r="D205" s="34">
        <v>40000</v>
      </c>
    </row>
    <row r="206" spans="1:4" ht="24">
      <c r="A206" s="32" t="s">
        <v>1054</v>
      </c>
      <c r="B206" s="33" t="s">
        <v>1823</v>
      </c>
      <c r="C206" s="34">
        <v>22000</v>
      </c>
      <c r="D206" s="34">
        <v>22000</v>
      </c>
    </row>
    <row r="207" spans="1:4" ht="24">
      <c r="A207" s="32" t="s">
        <v>1813</v>
      </c>
      <c r="B207" s="33" t="s">
        <v>1139</v>
      </c>
      <c r="C207" s="34">
        <v>22000</v>
      </c>
      <c r="D207" s="34">
        <v>22000</v>
      </c>
    </row>
    <row r="208" spans="1:4" ht="14.25">
      <c r="A208" s="32" t="s">
        <v>218</v>
      </c>
      <c r="B208" s="33" t="s">
        <v>1140</v>
      </c>
      <c r="C208" s="34">
        <v>27000</v>
      </c>
      <c r="D208" s="34">
        <v>27000</v>
      </c>
    </row>
    <row r="209" spans="1:4" ht="24">
      <c r="A209" s="32" t="s">
        <v>278</v>
      </c>
      <c r="B209" s="33" t="s">
        <v>1141</v>
      </c>
      <c r="C209" s="34">
        <v>17000</v>
      </c>
      <c r="D209" s="34">
        <v>17000</v>
      </c>
    </row>
    <row r="210" spans="1:4" ht="14.25">
      <c r="A210" s="32" t="s">
        <v>316</v>
      </c>
      <c r="B210" s="33" t="s">
        <v>317</v>
      </c>
      <c r="C210" s="34">
        <v>12000</v>
      </c>
      <c r="D210" s="34">
        <v>12000</v>
      </c>
    </row>
    <row r="211" spans="1:4" ht="14.25">
      <c r="A211" s="32" t="s">
        <v>1142</v>
      </c>
      <c r="B211" s="33" t="s">
        <v>1143</v>
      </c>
      <c r="C211" s="34">
        <v>17000</v>
      </c>
      <c r="D211" s="34">
        <v>17000</v>
      </c>
    </row>
    <row r="212" spans="1:4" s="36" customFormat="1" ht="14.25">
      <c r="A212" s="42" t="s">
        <v>1830</v>
      </c>
      <c r="B212" s="44"/>
      <c r="C212" s="43">
        <f>SUM(C175:C211)</f>
        <v>802000</v>
      </c>
      <c r="D212" s="43">
        <f>SUM(D175:D211)</f>
        <v>802000</v>
      </c>
    </row>
    <row r="213" spans="1:4" ht="14.25">
      <c r="A213" s="32" t="s">
        <v>373</v>
      </c>
      <c r="B213" s="33" t="s">
        <v>1144</v>
      </c>
      <c r="C213" s="34">
        <v>12000</v>
      </c>
      <c r="D213" s="34">
        <v>12000</v>
      </c>
    </row>
    <row r="214" spans="1:4" ht="24">
      <c r="A214" s="32" t="s">
        <v>1145</v>
      </c>
      <c r="B214" s="33" t="s">
        <v>1146</v>
      </c>
      <c r="C214" s="34">
        <v>18000</v>
      </c>
      <c r="D214" s="34">
        <v>18000</v>
      </c>
    </row>
    <row r="215" spans="1:4" ht="36">
      <c r="A215" s="32" t="s">
        <v>327</v>
      </c>
      <c r="B215" s="33" t="s">
        <v>1147</v>
      </c>
      <c r="C215" s="34">
        <v>20000</v>
      </c>
      <c r="D215" s="34">
        <v>20000</v>
      </c>
    </row>
    <row r="216" spans="1:4" ht="24">
      <c r="A216" s="32" t="s">
        <v>333</v>
      </c>
      <c r="B216" s="33" t="s">
        <v>1148</v>
      </c>
      <c r="C216" s="34">
        <v>19000</v>
      </c>
      <c r="D216" s="34">
        <v>19000</v>
      </c>
    </row>
    <row r="217" spans="1:4" ht="14.25">
      <c r="A217" s="32" t="s">
        <v>998</v>
      </c>
      <c r="B217" s="33" t="s">
        <v>1149</v>
      </c>
      <c r="C217" s="34">
        <v>15000</v>
      </c>
      <c r="D217" s="34">
        <v>15000</v>
      </c>
    </row>
    <row r="218" spans="1:4" ht="14.25">
      <c r="A218" s="32" t="s">
        <v>1817</v>
      </c>
      <c r="B218" s="33" t="s">
        <v>1150</v>
      </c>
      <c r="C218" s="34">
        <v>13000</v>
      </c>
      <c r="D218" s="34">
        <v>13000</v>
      </c>
    </row>
    <row r="219" spans="1:4" ht="24">
      <c r="A219" s="32" t="s">
        <v>214</v>
      </c>
      <c r="B219" s="33" t="s">
        <v>1151</v>
      </c>
      <c r="C219" s="34">
        <v>15000</v>
      </c>
      <c r="D219" s="34">
        <v>15000</v>
      </c>
    </row>
    <row r="220" spans="1:4" ht="36">
      <c r="A220" s="32" t="s">
        <v>330</v>
      </c>
      <c r="B220" s="33" t="s">
        <v>1152</v>
      </c>
      <c r="C220" s="34">
        <v>19000</v>
      </c>
      <c r="D220" s="34">
        <v>19000</v>
      </c>
    </row>
    <row r="221" spans="1:4" ht="36">
      <c r="A221" s="32" t="s">
        <v>328</v>
      </c>
      <c r="B221" s="33" t="s">
        <v>1153</v>
      </c>
      <c r="C221" s="34">
        <v>12000</v>
      </c>
      <c r="D221" s="34">
        <v>12000</v>
      </c>
    </row>
    <row r="222" spans="1:4" ht="24">
      <c r="A222" s="32" t="s">
        <v>1154</v>
      </c>
      <c r="B222" s="33" t="s">
        <v>1155</v>
      </c>
      <c r="C222" s="34">
        <v>20000</v>
      </c>
      <c r="D222" s="34">
        <v>20000</v>
      </c>
    </row>
    <row r="223" spans="1:4" ht="14.25">
      <c r="A223" s="32" t="s">
        <v>1117</v>
      </c>
      <c r="B223" s="33" t="s">
        <v>1156</v>
      </c>
      <c r="C223" s="34">
        <v>22000</v>
      </c>
      <c r="D223" s="34">
        <v>22000</v>
      </c>
    </row>
    <row r="224" spans="1:4" ht="36">
      <c r="A224" s="32" t="s">
        <v>1157</v>
      </c>
      <c r="B224" s="33" t="s">
        <v>1158</v>
      </c>
      <c r="C224" s="34">
        <v>21000</v>
      </c>
      <c r="D224" s="34">
        <v>21000</v>
      </c>
    </row>
    <row r="225" spans="1:4" ht="14.25">
      <c r="A225" s="32" t="s">
        <v>253</v>
      </c>
      <c r="B225" s="33" t="s">
        <v>1159</v>
      </c>
      <c r="C225" s="34">
        <v>25000</v>
      </c>
      <c r="D225" s="34">
        <v>25000</v>
      </c>
    </row>
    <row r="226" spans="1:4" ht="24">
      <c r="A226" s="32" t="s">
        <v>1160</v>
      </c>
      <c r="B226" s="33" t="s">
        <v>1161</v>
      </c>
      <c r="C226" s="34">
        <v>17000</v>
      </c>
      <c r="D226" s="34">
        <v>17000</v>
      </c>
    </row>
    <row r="227" spans="1:4" ht="14.25">
      <c r="A227" s="32" t="s">
        <v>1162</v>
      </c>
      <c r="B227" s="33" t="s">
        <v>1163</v>
      </c>
      <c r="C227" s="34">
        <v>18000</v>
      </c>
      <c r="D227" s="34">
        <v>18000</v>
      </c>
    </row>
    <row r="228" spans="1:4" ht="24">
      <c r="A228" s="32" t="s">
        <v>280</v>
      </c>
      <c r="B228" s="33" t="s">
        <v>331</v>
      </c>
      <c r="C228" s="34">
        <v>22000</v>
      </c>
      <c r="D228" s="34">
        <v>22000</v>
      </c>
    </row>
    <row r="229" spans="1:4" ht="48">
      <c r="A229" s="32" t="s">
        <v>247</v>
      </c>
      <c r="B229" s="33" t="s">
        <v>1164</v>
      </c>
      <c r="C229" s="34">
        <v>22000</v>
      </c>
      <c r="D229" s="34">
        <v>22000</v>
      </c>
    </row>
    <row r="230" spans="1:4" ht="14.25">
      <c r="A230" s="32" t="s">
        <v>270</v>
      </c>
      <c r="B230" s="33" t="s">
        <v>1165</v>
      </c>
      <c r="C230" s="34">
        <v>22000</v>
      </c>
      <c r="D230" s="34">
        <v>22000</v>
      </c>
    </row>
    <row r="231" spans="1:4" ht="36">
      <c r="A231" s="32" t="s">
        <v>329</v>
      </c>
      <c r="B231" s="33" t="s">
        <v>1166</v>
      </c>
      <c r="C231" s="34">
        <v>15000</v>
      </c>
      <c r="D231" s="34">
        <v>15000</v>
      </c>
    </row>
    <row r="232" spans="1:4" ht="24">
      <c r="A232" s="32" t="s">
        <v>299</v>
      </c>
      <c r="B232" s="33" t="s">
        <v>1167</v>
      </c>
      <c r="C232" s="34">
        <v>14000</v>
      </c>
      <c r="D232" s="34">
        <v>14000</v>
      </c>
    </row>
    <row r="233" spans="1:4" ht="24">
      <c r="A233" s="32" t="s">
        <v>253</v>
      </c>
      <c r="B233" s="33" t="s">
        <v>1168</v>
      </c>
      <c r="C233" s="34">
        <v>23000</v>
      </c>
      <c r="D233" s="34">
        <v>23000</v>
      </c>
    </row>
    <row r="234" spans="1:4" ht="24">
      <c r="A234" s="32" t="s">
        <v>286</v>
      </c>
      <c r="B234" s="33" t="s">
        <v>1169</v>
      </c>
      <c r="C234" s="34">
        <v>18000</v>
      </c>
      <c r="D234" s="34">
        <v>18000</v>
      </c>
    </row>
    <row r="235" spans="1:4" ht="24">
      <c r="A235" s="32" t="s">
        <v>236</v>
      </c>
      <c r="B235" s="33" t="s">
        <v>335</v>
      </c>
      <c r="C235" s="34">
        <v>14000</v>
      </c>
      <c r="D235" s="34">
        <v>14000</v>
      </c>
    </row>
    <row r="236" spans="1:4" ht="24">
      <c r="A236" s="32" t="s">
        <v>282</v>
      </c>
      <c r="B236" s="33" t="s">
        <v>1170</v>
      </c>
      <c r="C236" s="34">
        <v>20000</v>
      </c>
      <c r="D236" s="34">
        <v>20000</v>
      </c>
    </row>
    <row r="237" spans="1:4" ht="24">
      <c r="A237" s="32" t="s">
        <v>325</v>
      </c>
      <c r="B237" s="33" t="s">
        <v>1171</v>
      </c>
      <c r="C237" s="34">
        <v>27000</v>
      </c>
      <c r="D237" s="34">
        <v>27000</v>
      </c>
    </row>
    <row r="238" spans="1:4" ht="36">
      <c r="A238" s="32" t="s">
        <v>218</v>
      </c>
      <c r="B238" s="33" t="s">
        <v>1172</v>
      </c>
      <c r="C238" s="34">
        <v>13000</v>
      </c>
      <c r="D238" s="34">
        <v>13000</v>
      </c>
    </row>
    <row r="239" spans="1:4" ht="24">
      <c r="A239" s="32" t="s">
        <v>1173</v>
      </c>
      <c r="B239" s="33" t="s">
        <v>1174</v>
      </c>
      <c r="C239" s="34">
        <v>17000</v>
      </c>
      <c r="D239" s="34">
        <v>17000</v>
      </c>
    </row>
    <row r="240" spans="1:4" ht="24">
      <c r="A240" s="32" t="s">
        <v>267</v>
      </c>
      <c r="B240" s="33" t="s">
        <v>1175</v>
      </c>
      <c r="C240" s="34">
        <v>16000</v>
      </c>
      <c r="D240" s="34">
        <v>16000</v>
      </c>
    </row>
    <row r="241" spans="1:4" ht="36">
      <c r="A241" s="32" t="s">
        <v>326</v>
      </c>
      <c r="B241" s="33" t="s">
        <v>1176</v>
      </c>
      <c r="C241" s="34">
        <v>24000</v>
      </c>
      <c r="D241" s="34">
        <v>24000</v>
      </c>
    </row>
    <row r="242" spans="1:4" ht="14.25">
      <c r="A242" s="32" t="s">
        <v>253</v>
      </c>
      <c r="B242" s="33" t="s">
        <v>1177</v>
      </c>
      <c r="C242" s="34">
        <v>12000</v>
      </c>
      <c r="D242" s="34">
        <v>10400</v>
      </c>
    </row>
    <row r="243" spans="1:4" ht="24">
      <c r="A243" s="32" t="s">
        <v>218</v>
      </c>
      <c r="B243" s="33" t="s">
        <v>332</v>
      </c>
      <c r="C243" s="34">
        <v>25000</v>
      </c>
      <c r="D243" s="34">
        <v>25000</v>
      </c>
    </row>
    <row r="244" spans="1:4" ht="24">
      <c r="A244" s="32" t="s">
        <v>287</v>
      </c>
      <c r="B244" s="33" t="s">
        <v>1178</v>
      </c>
      <c r="C244" s="34">
        <v>20000</v>
      </c>
      <c r="D244" s="34">
        <v>20000</v>
      </c>
    </row>
    <row r="245" spans="1:4" ht="36">
      <c r="A245" s="32" t="s">
        <v>294</v>
      </c>
      <c r="B245" s="33" t="s">
        <v>336</v>
      </c>
      <c r="C245" s="34">
        <v>24000</v>
      </c>
      <c r="D245" s="34">
        <v>24000</v>
      </c>
    </row>
    <row r="246" spans="1:4" s="36" customFormat="1" ht="14.25">
      <c r="A246" s="42" t="s">
        <v>1831</v>
      </c>
      <c r="B246" s="44"/>
      <c r="C246" s="43">
        <f>SUM(C213:C245)</f>
        <v>614000</v>
      </c>
      <c r="D246" s="43">
        <f>SUM(D213:D245)</f>
        <v>612400</v>
      </c>
    </row>
    <row r="247" spans="1:4" ht="24">
      <c r="A247" s="32" t="s">
        <v>243</v>
      </c>
      <c r="B247" s="33" t="s">
        <v>1180</v>
      </c>
      <c r="C247" s="34">
        <v>40000</v>
      </c>
      <c r="D247" s="34">
        <v>40000</v>
      </c>
    </row>
    <row r="248" spans="1:4" ht="14.25">
      <c r="A248" s="32" t="s">
        <v>1145</v>
      </c>
      <c r="B248" s="33" t="s">
        <v>1181</v>
      </c>
      <c r="C248" s="34">
        <v>25000</v>
      </c>
      <c r="D248" s="34">
        <v>25000</v>
      </c>
    </row>
    <row r="249" spans="1:4" ht="24">
      <c r="A249" s="32" t="s">
        <v>342</v>
      </c>
      <c r="B249" s="33" t="s">
        <v>1182</v>
      </c>
      <c r="C249" s="34">
        <v>35000</v>
      </c>
      <c r="D249" s="34">
        <v>35000</v>
      </c>
    </row>
    <row r="250" spans="1:4" ht="36">
      <c r="A250" s="32" t="s">
        <v>257</v>
      </c>
      <c r="B250" s="33" t="s">
        <v>1183</v>
      </c>
      <c r="C250" s="34">
        <v>50000</v>
      </c>
      <c r="D250" s="34">
        <v>50000</v>
      </c>
    </row>
    <row r="251" spans="1:4" ht="36">
      <c r="A251" s="32" t="s">
        <v>366</v>
      </c>
      <c r="B251" s="33" t="s">
        <v>1184</v>
      </c>
      <c r="C251" s="34">
        <v>40000</v>
      </c>
      <c r="D251" s="34">
        <v>40000</v>
      </c>
    </row>
    <row r="252" spans="1:4" ht="24">
      <c r="A252" s="32" t="s">
        <v>1185</v>
      </c>
      <c r="B252" s="33" t="s">
        <v>343</v>
      </c>
      <c r="C252" s="34">
        <v>50000</v>
      </c>
      <c r="D252" s="34">
        <v>50000</v>
      </c>
    </row>
    <row r="253" spans="1:4" ht="24">
      <c r="A253" s="32" t="s">
        <v>1113</v>
      </c>
      <c r="B253" s="33" t="s">
        <v>1186</v>
      </c>
      <c r="C253" s="34">
        <v>45000</v>
      </c>
      <c r="D253" s="34">
        <v>45000</v>
      </c>
    </row>
    <row r="254" spans="1:4" ht="24">
      <c r="A254" s="32" t="s">
        <v>1117</v>
      </c>
      <c r="B254" s="33" t="s">
        <v>1187</v>
      </c>
      <c r="C254" s="34">
        <v>44000</v>
      </c>
      <c r="D254" s="34">
        <v>44000</v>
      </c>
    </row>
    <row r="255" spans="1:4" ht="14.25">
      <c r="A255" s="32" t="s">
        <v>1188</v>
      </c>
      <c r="B255" s="33" t="s">
        <v>1189</v>
      </c>
      <c r="C255" s="34">
        <v>20000</v>
      </c>
      <c r="D255" s="34">
        <v>20000</v>
      </c>
    </row>
    <row r="256" spans="1:4" ht="14.25">
      <c r="A256" s="32" t="s">
        <v>339</v>
      </c>
      <c r="B256" s="33" t="s">
        <v>340</v>
      </c>
      <c r="C256" s="34">
        <v>50000</v>
      </c>
      <c r="D256" s="34">
        <v>50000</v>
      </c>
    </row>
    <row r="257" spans="1:4" ht="24">
      <c r="A257" s="32" t="s">
        <v>1</v>
      </c>
      <c r="B257" s="33" t="s">
        <v>1190</v>
      </c>
      <c r="C257" s="34">
        <v>40000</v>
      </c>
      <c r="D257" s="34">
        <v>40000</v>
      </c>
    </row>
    <row r="258" spans="1:4" ht="24">
      <c r="A258" s="32" t="s">
        <v>231</v>
      </c>
      <c r="B258" s="33" t="s">
        <v>1191</v>
      </c>
      <c r="C258" s="34">
        <v>50000</v>
      </c>
      <c r="D258" s="34">
        <v>50000</v>
      </c>
    </row>
    <row r="259" spans="1:4" ht="24">
      <c r="A259" s="32" t="s">
        <v>214</v>
      </c>
      <c r="B259" s="33" t="s">
        <v>1192</v>
      </c>
      <c r="C259" s="34">
        <v>28000</v>
      </c>
      <c r="D259" s="34">
        <v>28000</v>
      </c>
    </row>
    <row r="260" spans="1:4" ht="14.25">
      <c r="A260" s="32" t="s">
        <v>246</v>
      </c>
      <c r="B260" s="33" t="s">
        <v>1193</v>
      </c>
      <c r="C260" s="34">
        <v>23000</v>
      </c>
      <c r="D260" s="34">
        <v>23000</v>
      </c>
    </row>
    <row r="261" spans="1:4" ht="24">
      <c r="A261" s="32" t="s">
        <v>328</v>
      </c>
      <c r="B261" s="33" t="s">
        <v>1194</v>
      </c>
      <c r="C261" s="34">
        <v>19000</v>
      </c>
      <c r="D261" s="34">
        <v>19000</v>
      </c>
    </row>
    <row r="262" spans="1:4" ht="24">
      <c r="A262" s="32" t="s">
        <v>349</v>
      </c>
      <c r="B262" s="33" t="s">
        <v>1195</v>
      </c>
      <c r="C262" s="34">
        <v>33000</v>
      </c>
      <c r="D262" s="34">
        <v>33000</v>
      </c>
    </row>
    <row r="263" spans="1:4" ht="14.25">
      <c r="A263" s="32" t="s">
        <v>1084</v>
      </c>
      <c r="B263" s="33" t="s">
        <v>1196</v>
      </c>
      <c r="C263" s="34">
        <v>40000</v>
      </c>
      <c r="D263" s="34">
        <v>40000</v>
      </c>
    </row>
    <row r="264" spans="1:4" ht="24">
      <c r="A264" s="32" t="s">
        <v>953</v>
      </c>
      <c r="B264" s="33" t="s">
        <v>1197</v>
      </c>
      <c r="C264" s="34">
        <v>27000</v>
      </c>
      <c r="D264" s="34">
        <v>27000</v>
      </c>
    </row>
    <row r="265" spans="1:4" ht="36">
      <c r="A265" s="32" t="s">
        <v>229</v>
      </c>
      <c r="B265" s="33" t="s">
        <v>1198</v>
      </c>
      <c r="C265" s="34">
        <v>25000</v>
      </c>
      <c r="D265" s="34">
        <v>25000</v>
      </c>
    </row>
    <row r="266" spans="1:4" ht="36">
      <c r="A266" s="32" t="s">
        <v>229</v>
      </c>
      <c r="B266" s="33" t="s">
        <v>1199</v>
      </c>
      <c r="C266" s="34">
        <v>25000</v>
      </c>
      <c r="D266" s="34">
        <v>25000</v>
      </c>
    </row>
    <row r="267" spans="1:4" ht="24">
      <c r="A267" s="32" t="s">
        <v>1125</v>
      </c>
      <c r="B267" s="33" t="s">
        <v>1200</v>
      </c>
      <c r="C267" s="34">
        <v>50000</v>
      </c>
      <c r="D267" s="34">
        <v>50000</v>
      </c>
    </row>
    <row r="268" spans="1:4" ht="24">
      <c r="A268" s="32" t="s">
        <v>1201</v>
      </c>
      <c r="B268" s="33" t="s">
        <v>1202</v>
      </c>
      <c r="C268" s="34">
        <v>12000</v>
      </c>
      <c r="D268" s="34">
        <v>12000</v>
      </c>
    </row>
    <row r="269" spans="1:4" ht="15.75" customHeight="1">
      <c r="A269" s="32" t="s">
        <v>354</v>
      </c>
      <c r="B269" s="33" t="s">
        <v>355</v>
      </c>
      <c r="C269" s="34">
        <v>20000</v>
      </c>
      <c r="D269" s="34">
        <v>20000</v>
      </c>
    </row>
    <row r="270" spans="1:4" ht="24">
      <c r="A270" s="32" t="s">
        <v>249</v>
      </c>
      <c r="B270" s="33" t="s">
        <v>350</v>
      </c>
      <c r="C270" s="34">
        <v>39000</v>
      </c>
      <c r="D270" s="34">
        <v>39000</v>
      </c>
    </row>
    <row r="271" spans="1:4" ht="24">
      <c r="A271" s="32" t="s">
        <v>227</v>
      </c>
      <c r="B271" s="33" t="s">
        <v>1179</v>
      </c>
      <c r="C271" s="34">
        <v>25000</v>
      </c>
      <c r="D271" s="34">
        <v>25000</v>
      </c>
    </row>
    <row r="272" spans="1:4" ht="24">
      <c r="A272" s="32" t="s">
        <v>302</v>
      </c>
      <c r="B272" s="33" t="s">
        <v>1203</v>
      </c>
      <c r="C272" s="34">
        <v>21000</v>
      </c>
      <c r="D272" s="34">
        <v>21000</v>
      </c>
    </row>
    <row r="273" spans="1:4" ht="14.25">
      <c r="A273" s="32" t="s">
        <v>348</v>
      </c>
      <c r="B273" s="33" t="s">
        <v>1204</v>
      </c>
      <c r="C273" s="34">
        <v>16000</v>
      </c>
      <c r="D273" s="34">
        <v>16000</v>
      </c>
    </row>
    <row r="274" spans="1:4" ht="36">
      <c r="A274" s="32" t="s">
        <v>362</v>
      </c>
      <c r="B274" s="33" t="s">
        <v>1205</v>
      </c>
      <c r="C274" s="34">
        <v>50000</v>
      </c>
      <c r="D274" s="34">
        <v>50000</v>
      </c>
    </row>
    <row r="275" spans="1:4" ht="24">
      <c r="A275" s="32" t="s">
        <v>1160</v>
      </c>
      <c r="B275" s="33" t="s">
        <v>1206</v>
      </c>
      <c r="C275" s="34">
        <v>21000</v>
      </c>
      <c r="D275" s="34">
        <v>21000</v>
      </c>
    </row>
    <row r="276" spans="1:4" ht="36">
      <c r="A276" s="32" t="s">
        <v>346</v>
      </c>
      <c r="B276" s="33" t="s">
        <v>1824</v>
      </c>
      <c r="C276" s="34">
        <v>50000</v>
      </c>
      <c r="D276" s="34">
        <v>50000</v>
      </c>
    </row>
    <row r="277" spans="1:4" ht="14.25">
      <c r="A277" s="32" t="s">
        <v>238</v>
      </c>
      <c r="B277" s="33" t="s">
        <v>1207</v>
      </c>
      <c r="C277" s="34">
        <v>21000</v>
      </c>
      <c r="D277" s="34">
        <v>21000</v>
      </c>
    </row>
    <row r="278" spans="1:4" ht="14.25">
      <c r="A278" s="32" t="s">
        <v>289</v>
      </c>
      <c r="B278" s="33" t="s">
        <v>365</v>
      </c>
      <c r="C278" s="34">
        <v>50000</v>
      </c>
      <c r="D278" s="34">
        <v>50000</v>
      </c>
    </row>
    <row r="279" spans="1:4" ht="24">
      <c r="A279" s="32" t="s">
        <v>1208</v>
      </c>
      <c r="B279" s="33" t="s">
        <v>1209</v>
      </c>
      <c r="C279" s="34">
        <v>15000</v>
      </c>
      <c r="D279" s="34">
        <v>15000</v>
      </c>
    </row>
    <row r="280" spans="1:4" ht="14.25">
      <c r="A280" s="32" t="s">
        <v>344</v>
      </c>
      <c r="B280" s="33" t="s">
        <v>345</v>
      </c>
      <c r="C280" s="34">
        <v>20000</v>
      </c>
      <c r="D280" s="34">
        <v>20000</v>
      </c>
    </row>
    <row r="281" spans="1:4" ht="24">
      <c r="A281" s="32" t="s">
        <v>1210</v>
      </c>
      <c r="B281" s="33" t="s">
        <v>1211</v>
      </c>
      <c r="C281" s="34">
        <v>15000</v>
      </c>
      <c r="D281" s="34">
        <v>15000</v>
      </c>
    </row>
    <row r="282" spans="1:4" ht="14.25">
      <c r="A282" s="32" t="s">
        <v>947</v>
      </c>
      <c r="B282" s="33" t="s">
        <v>1212</v>
      </c>
      <c r="C282" s="34">
        <v>37000</v>
      </c>
      <c r="D282" s="34">
        <v>37000</v>
      </c>
    </row>
    <row r="283" spans="1:4" ht="24">
      <c r="A283" s="32" t="s">
        <v>220</v>
      </c>
      <c r="B283" s="33" t="s">
        <v>1213</v>
      </c>
      <c r="C283" s="34">
        <v>30000</v>
      </c>
      <c r="D283" s="34">
        <v>30000</v>
      </c>
    </row>
    <row r="284" spans="1:4" ht="24">
      <c r="A284" s="32" t="s">
        <v>295</v>
      </c>
      <c r="B284" s="33" t="s">
        <v>356</v>
      </c>
      <c r="C284" s="34">
        <v>33000</v>
      </c>
      <c r="D284" s="34">
        <v>33000</v>
      </c>
    </row>
    <row r="285" spans="1:4" ht="14.25">
      <c r="A285" s="32" t="s">
        <v>222</v>
      </c>
      <c r="B285" s="33" t="s">
        <v>347</v>
      </c>
      <c r="C285" s="34">
        <v>30000</v>
      </c>
      <c r="D285" s="34">
        <v>30000</v>
      </c>
    </row>
    <row r="286" spans="1:4" ht="36">
      <c r="A286" s="32" t="s">
        <v>218</v>
      </c>
      <c r="B286" s="33" t="s">
        <v>1214</v>
      </c>
      <c r="C286" s="34">
        <v>23000</v>
      </c>
      <c r="D286" s="34">
        <v>23000</v>
      </c>
    </row>
    <row r="287" spans="1:4" ht="24">
      <c r="A287" s="32" t="s">
        <v>1215</v>
      </c>
      <c r="B287" s="33" t="s">
        <v>1216</v>
      </c>
      <c r="C287" s="34">
        <v>20000</v>
      </c>
      <c r="D287" s="34">
        <v>20000</v>
      </c>
    </row>
    <row r="288" spans="1:4" ht="24">
      <c r="A288" s="32" t="s">
        <v>215</v>
      </c>
      <c r="B288" s="33" t="s">
        <v>341</v>
      </c>
      <c r="C288" s="34">
        <v>40000</v>
      </c>
      <c r="D288" s="34">
        <v>40000</v>
      </c>
    </row>
    <row r="289" spans="1:4" ht="24">
      <c r="A289" s="32" t="s">
        <v>1217</v>
      </c>
      <c r="B289" s="33" t="s">
        <v>1218</v>
      </c>
      <c r="C289" s="34">
        <v>15000</v>
      </c>
      <c r="D289" s="34">
        <v>15000</v>
      </c>
    </row>
    <row r="290" spans="1:4" ht="24">
      <c r="A290" s="32" t="s">
        <v>363</v>
      </c>
      <c r="B290" s="33" t="s">
        <v>364</v>
      </c>
      <c r="C290" s="34">
        <v>35000</v>
      </c>
      <c r="D290" s="34">
        <v>35000</v>
      </c>
    </row>
    <row r="291" spans="1:4" ht="24">
      <c r="A291" s="32" t="s">
        <v>321</v>
      </c>
      <c r="B291" s="33" t="s">
        <v>1219</v>
      </c>
      <c r="C291" s="34">
        <v>36000</v>
      </c>
      <c r="D291" s="34">
        <v>36000</v>
      </c>
    </row>
    <row r="292" spans="1:4" ht="24">
      <c r="A292" s="32" t="s">
        <v>224</v>
      </c>
      <c r="B292" s="33" t="s">
        <v>1220</v>
      </c>
      <c r="C292" s="34">
        <v>10000</v>
      </c>
      <c r="D292" s="34">
        <v>10000</v>
      </c>
    </row>
    <row r="293" spans="1:4" ht="24">
      <c r="A293" s="32" t="s">
        <v>250</v>
      </c>
      <c r="B293" s="33" t="s">
        <v>1221</v>
      </c>
      <c r="C293" s="34">
        <v>50000</v>
      </c>
      <c r="D293" s="34">
        <v>50000</v>
      </c>
    </row>
    <row r="294" spans="1:4" ht="21" customHeight="1">
      <c r="A294" s="32" t="s">
        <v>1234</v>
      </c>
      <c r="B294" s="33" t="s">
        <v>1222</v>
      </c>
      <c r="C294" s="34">
        <v>50000</v>
      </c>
      <c r="D294" s="34">
        <v>50000</v>
      </c>
    </row>
    <row r="295" spans="1:4" ht="36">
      <c r="A295" s="32" t="s">
        <v>1223</v>
      </c>
      <c r="B295" s="33" t="s">
        <v>1224</v>
      </c>
      <c r="C295" s="34">
        <v>50000</v>
      </c>
      <c r="D295" s="34">
        <v>50000</v>
      </c>
    </row>
    <row r="296" spans="1:4" ht="24">
      <c r="A296" s="32" t="s">
        <v>254</v>
      </c>
      <c r="B296" s="33" t="s">
        <v>1225</v>
      </c>
      <c r="C296" s="34">
        <v>48000</v>
      </c>
      <c r="D296" s="34">
        <v>48000</v>
      </c>
    </row>
    <row r="297" spans="1:4" ht="24">
      <c r="A297" s="32" t="s">
        <v>337</v>
      </c>
      <c r="B297" s="33" t="s">
        <v>338</v>
      </c>
      <c r="C297" s="34">
        <v>12000</v>
      </c>
      <c r="D297" s="34">
        <v>12000</v>
      </c>
    </row>
    <row r="298" spans="1:4" ht="14.25">
      <c r="A298" s="32" t="s">
        <v>299</v>
      </c>
      <c r="B298" s="33" t="s">
        <v>369</v>
      </c>
      <c r="C298" s="34">
        <v>50000</v>
      </c>
      <c r="D298" s="34">
        <v>50000</v>
      </c>
    </row>
    <row r="299" spans="1:4" ht="14.25">
      <c r="A299" s="32" t="s">
        <v>357</v>
      </c>
      <c r="B299" s="33" t="s">
        <v>1226</v>
      </c>
      <c r="C299" s="34">
        <v>20000</v>
      </c>
      <c r="D299" s="34">
        <v>20000</v>
      </c>
    </row>
    <row r="300" spans="1:4" ht="24">
      <c r="A300" s="32" t="s">
        <v>372</v>
      </c>
      <c r="B300" s="33" t="s">
        <v>1227</v>
      </c>
      <c r="C300" s="34">
        <v>12000</v>
      </c>
      <c r="D300" s="34">
        <v>12000</v>
      </c>
    </row>
    <row r="301" spans="1:4" ht="24">
      <c r="A301" s="32" t="s">
        <v>286</v>
      </c>
      <c r="B301" s="33" t="s">
        <v>1228</v>
      </c>
      <c r="C301" s="34">
        <v>15000</v>
      </c>
      <c r="D301" s="34">
        <v>15000</v>
      </c>
    </row>
    <row r="302" spans="1:4" ht="24">
      <c r="A302" s="38" t="s">
        <v>236</v>
      </c>
      <c r="B302" s="39" t="s">
        <v>1229</v>
      </c>
      <c r="C302" s="34">
        <v>48000</v>
      </c>
      <c r="D302" s="34">
        <v>48000</v>
      </c>
    </row>
    <row r="303" spans="1:4" ht="24">
      <c r="A303" s="38" t="s">
        <v>316</v>
      </c>
      <c r="B303" s="39" t="s">
        <v>352</v>
      </c>
      <c r="C303" s="34">
        <v>37000</v>
      </c>
      <c r="D303" s="34">
        <v>37000</v>
      </c>
    </row>
    <row r="304" spans="1:4" ht="24">
      <c r="A304" s="38" t="s">
        <v>273</v>
      </c>
      <c r="B304" s="39" t="s">
        <v>1230</v>
      </c>
      <c r="C304" s="34">
        <v>30000</v>
      </c>
      <c r="D304" s="34">
        <v>30000</v>
      </c>
    </row>
    <row r="305" spans="1:4" ht="24">
      <c r="A305" s="38" t="s">
        <v>239</v>
      </c>
      <c r="B305" s="39" t="s">
        <v>1231</v>
      </c>
      <c r="C305" s="34">
        <v>50000</v>
      </c>
      <c r="D305" s="34">
        <v>50000</v>
      </c>
    </row>
    <row r="306" spans="1:4" ht="24">
      <c r="A306" s="38" t="s">
        <v>378</v>
      </c>
      <c r="B306" s="39" t="s">
        <v>1232</v>
      </c>
      <c r="C306" s="34">
        <v>31000</v>
      </c>
      <c r="D306" s="34">
        <v>31000</v>
      </c>
    </row>
    <row r="307" spans="1:4" ht="14.25">
      <c r="A307" s="38" t="s">
        <v>310</v>
      </c>
      <c r="B307" s="39" t="s">
        <v>367</v>
      </c>
      <c r="C307" s="34">
        <v>15000</v>
      </c>
      <c r="D307" s="34">
        <v>15000</v>
      </c>
    </row>
    <row r="308" spans="1:4" ht="36">
      <c r="A308" s="38" t="s">
        <v>351</v>
      </c>
      <c r="B308" s="39" t="s">
        <v>1825</v>
      </c>
      <c r="C308" s="34">
        <v>49000</v>
      </c>
      <c r="D308" s="34">
        <v>48503</v>
      </c>
    </row>
    <row r="309" spans="1:4" ht="24">
      <c r="A309" s="38" t="s">
        <v>326</v>
      </c>
      <c r="B309" s="39" t="s">
        <v>368</v>
      </c>
      <c r="C309" s="34">
        <v>50000</v>
      </c>
      <c r="D309" s="34">
        <v>50000</v>
      </c>
    </row>
    <row r="310" spans="1:4" ht="14.25">
      <c r="A310" s="38" t="s">
        <v>219</v>
      </c>
      <c r="B310" s="39" t="s">
        <v>1233</v>
      </c>
      <c r="C310" s="34">
        <v>50000</v>
      </c>
      <c r="D310" s="34">
        <v>50000</v>
      </c>
    </row>
    <row r="311" spans="1:4" ht="14.25">
      <c r="A311" s="38" t="s">
        <v>1234</v>
      </c>
      <c r="B311" s="39" t="s">
        <v>361</v>
      </c>
      <c r="C311" s="34">
        <v>50000</v>
      </c>
      <c r="D311" s="34">
        <v>50000</v>
      </c>
    </row>
    <row r="312" spans="1:4" ht="36">
      <c r="A312" s="38" t="s">
        <v>353</v>
      </c>
      <c r="B312" s="39" t="s">
        <v>1235</v>
      </c>
      <c r="C312" s="34">
        <v>50000</v>
      </c>
      <c r="D312" s="34">
        <v>50000</v>
      </c>
    </row>
    <row r="313" spans="1:4" ht="14.25">
      <c r="A313" s="38" t="s">
        <v>279</v>
      </c>
      <c r="B313" s="39" t="s">
        <v>360</v>
      </c>
      <c r="C313" s="34">
        <v>50000</v>
      </c>
      <c r="D313" s="34">
        <v>50000</v>
      </c>
    </row>
    <row r="314" spans="1:4" ht="14.25">
      <c r="A314" s="38" t="s">
        <v>979</v>
      </c>
      <c r="B314" s="39" t="s">
        <v>1236</v>
      </c>
      <c r="C314" s="34">
        <v>34000</v>
      </c>
      <c r="D314" s="34">
        <v>34000</v>
      </c>
    </row>
    <row r="315" spans="1:4" ht="24">
      <c r="A315" s="38" t="s">
        <v>278</v>
      </c>
      <c r="B315" s="39" t="s">
        <v>358</v>
      </c>
      <c r="C315" s="34">
        <v>42000</v>
      </c>
      <c r="D315" s="34">
        <v>42000</v>
      </c>
    </row>
    <row r="316" spans="1:4" ht="24">
      <c r="A316" s="38" t="s">
        <v>218</v>
      </c>
      <c r="B316" s="39" t="s">
        <v>1237</v>
      </c>
      <c r="C316" s="34">
        <v>50000</v>
      </c>
      <c r="D316" s="34">
        <v>50000</v>
      </c>
    </row>
    <row r="317" spans="1:4" ht="14.25">
      <c r="A317" s="38" t="s">
        <v>370</v>
      </c>
      <c r="B317" s="39" t="s">
        <v>1238</v>
      </c>
      <c r="C317" s="34">
        <v>16000</v>
      </c>
      <c r="D317" s="34">
        <v>16000</v>
      </c>
    </row>
    <row r="318" spans="1:4" ht="14.25">
      <c r="A318" s="38" t="s">
        <v>1054</v>
      </c>
      <c r="B318" s="39" t="s">
        <v>1239</v>
      </c>
      <c r="C318" s="34">
        <v>47000</v>
      </c>
      <c r="D318" s="34">
        <v>47000</v>
      </c>
    </row>
    <row r="319" spans="1:4" ht="24">
      <c r="A319" s="38" t="s">
        <v>1142</v>
      </c>
      <c r="B319" s="39" t="s">
        <v>359</v>
      </c>
      <c r="C319" s="34">
        <v>50000</v>
      </c>
      <c r="D319" s="34">
        <v>50000</v>
      </c>
    </row>
    <row r="320" spans="1:4" ht="14.25">
      <c r="A320" s="38" t="s">
        <v>272</v>
      </c>
      <c r="B320" s="39" t="s">
        <v>1240</v>
      </c>
      <c r="C320" s="34">
        <v>14000</v>
      </c>
      <c r="D320" s="34">
        <v>14000</v>
      </c>
    </row>
    <row r="321" spans="1:4" ht="24">
      <c r="A321" s="38" t="s">
        <v>294</v>
      </c>
      <c r="B321" s="39" t="s">
        <v>371</v>
      </c>
      <c r="C321" s="34">
        <v>50000</v>
      </c>
      <c r="D321" s="34">
        <v>50000</v>
      </c>
    </row>
    <row r="322" spans="1:4" ht="24">
      <c r="A322" s="38" t="s">
        <v>1107</v>
      </c>
      <c r="B322" s="39" t="s">
        <v>1241</v>
      </c>
      <c r="C322" s="34">
        <v>30000</v>
      </c>
      <c r="D322" s="34">
        <v>30000</v>
      </c>
    </row>
    <row r="323" spans="1:4" ht="36">
      <c r="A323" s="40" t="s">
        <v>1747</v>
      </c>
      <c r="B323" s="40" t="s">
        <v>1748</v>
      </c>
      <c r="C323" s="41">
        <v>43000</v>
      </c>
      <c r="D323" s="41">
        <v>43000</v>
      </c>
    </row>
    <row r="324" spans="1:4" ht="48">
      <c r="A324" s="40" t="s">
        <v>1749</v>
      </c>
      <c r="B324" s="40" t="s">
        <v>1750</v>
      </c>
      <c r="C324" s="41">
        <v>50000</v>
      </c>
      <c r="D324" s="41">
        <v>50000</v>
      </c>
    </row>
    <row r="325" spans="1:4" ht="24">
      <c r="A325" s="40" t="s">
        <v>328</v>
      </c>
      <c r="B325" s="40" t="s">
        <v>1751</v>
      </c>
      <c r="C325" s="41">
        <v>43000</v>
      </c>
      <c r="D325" s="41">
        <v>43000</v>
      </c>
    </row>
    <row r="326" spans="1:4" ht="24">
      <c r="A326" s="40" t="s">
        <v>366</v>
      </c>
      <c r="B326" s="40" t="s">
        <v>1752</v>
      </c>
      <c r="C326" s="41">
        <v>45000</v>
      </c>
      <c r="D326" s="41">
        <v>45000</v>
      </c>
    </row>
    <row r="327" spans="1:4" ht="14.25">
      <c r="A327" s="40" t="s">
        <v>1</v>
      </c>
      <c r="B327" s="40" t="s">
        <v>1753</v>
      </c>
      <c r="C327" s="41">
        <v>50000</v>
      </c>
      <c r="D327" s="41">
        <v>50000</v>
      </c>
    </row>
    <row r="328" spans="1:4" ht="36">
      <c r="A328" s="40" t="s">
        <v>1754</v>
      </c>
      <c r="B328" s="40" t="s">
        <v>1755</v>
      </c>
      <c r="C328" s="41">
        <v>40000</v>
      </c>
      <c r="D328" s="41">
        <v>40000</v>
      </c>
    </row>
    <row r="329" spans="1:4" ht="14.25">
      <c r="A329" s="40" t="s">
        <v>279</v>
      </c>
      <c r="B329" s="40" t="s">
        <v>1756</v>
      </c>
      <c r="C329" s="41">
        <v>35000</v>
      </c>
      <c r="D329" s="41">
        <v>35000</v>
      </c>
    </row>
    <row r="330" spans="1:4" ht="24">
      <c r="A330" s="40" t="s">
        <v>1125</v>
      </c>
      <c r="B330" s="40" t="s">
        <v>1200</v>
      </c>
      <c r="C330" s="41">
        <v>50000</v>
      </c>
      <c r="D330" s="41">
        <v>50000</v>
      </c>
    </row>
    <row r="331" spans="1:4" ht="36">
      <c r="A331" s="40" t="s">
        <v>1757</v>
      </c>
      <c r="B331" s="40" t="s">
        <v>1758</v>
      </c>
      <c r="C331" s="41">
        <v>40000</v>
      </c>
      <c r="D331" s="41">
        <v>40000</v>
      </c>
    </row>
    <row r="332" spans="1:4" ht="24">
      <c r="A332" s="40" t="s">
        <v>312</v>
      </c>
      <c r="B332" s="40" t="s">
        <v>1759</v>
      </c>
      <c r="C332" s="41">
        <v>45000</v>
      </c>
      <c r="D332" s="41">
        <v>45000</v>
      </c>
    </row>
    <row r="333" spans="1:4" ht="18.75" customHeight="1">
      <c r="A333" s="40" t="s">
        <v>1760</v>
      </c>
      <c r="B333" s="40" t="s">
        <v>1761</v>
      </c>
      <c r="C333" s="41">
        <v>40000</v>
      </c>
      <c r="D333" s="41">
        <v>40000</v>
      </c>
    </row>
    <row r="334" spans="1:4" ht="36">
      <c r="A334" s="40" t="s">
        <v>1762</v>
      </c>
      <c r="B334" s="40" t="s">
        <v>1763</v>
      </c>
      <c r="C334" s="41">
        <v>40000</v>
      </c>
      <c r="D334" s="41">
        <v>40000</v>
      </c>
    </row>
    <row r="335" spans="1:4" ht="36">
      <c r="A335" s="40" t="s">
        <v>1764</v>
      </c>
      <c r="B335" s="40" t="s">
        <v>1765</v>
      </c>
      <c r="C335" s="41">
        <v>40000</v>
      </c>
      <c r="D335" s="41">
        <v>40000</v>
      </c>
    </row>
    <row r="336" spans="1:4" ht="24">
      <c r="A336" s="40" t="s">
        <v>351</v>
      </c>
      <c r="B336" s="40" t="s">
        <v>1766</v>
      </c>
      <c r="C336" s="41">
        <v>49000</v>
      </c>
      <c r="D336" s="41">
        <v>49000</v>
      </c>
    </row>
    <row r="337" spans="1:4" ht="14.25">
      <c r="A337" s="40" t="s">
        <v>219</v>
      </c>
      <c r="B337" s="40" t="s">
        <v>1767</v>
      </c>
      <c r="C337" s="41">
        <v>40000</v>
      </c>
      <c r="D337" s="41">
        <v>40000</v>
      </c>
    </row>
    <row r="338" spans="1:4" ht="24">
      <c r="A338" s="40" t="s">
        <v>214</v>
      </c>
      <c r="B338" s="40" t="s">
        <v>1192</v>
      </c>
      <c r="C338" s="41">
        <v>29000</v>
      </c>
      <c r="D338" s="41">
        <v>29000</v>
      </c>
    </row>
    <row r="339" spans="1:4" ht="24">
      <c r="A339" s="40" t="s">
        <v>292</v>
      </c>
      <c r="B339" s="40" t="s">
        <v>1768</v>
      </c>
      <c r="C339" s="41">
        <v>50000</v>
      </c>
      <c r="D339" s="41">
        <v>50000</v>
      </c>
    </row>
    <row r="340" spans="1:4" ht="24">
      <c r="A340" s="40" t="s">
        <v>353</v>
      </c>
      <c r="B340" s="40" t="s">
        <v>1769</v>
      </c>
      <c r="C340" s="41">
        <v>40000</v>
      </c>
      <c r="D340" s="41">
        <v>40000</v>
      </c>
    </row>
    <row r="341" spans="1:4" ht="14.25">
      <c r="A341" s="40" t="s">
        <v>302</v>
      </c>
      <c r="B341" s="40" t="s">
        <v>1770</v>
      </c>
      <c r="C341" s="41">
        <v>29000</v>
      </c>
      <c r="D341" s="41">
        <v>29000</v>
      </c>
    </row>
    <row r="342" spans="1:4" ht="24">
      <c r="A342" s="40" t="s">
        <v>231</v>
      </c>
      <c r="B342" s="40" t="s">
        <v>1771</v>
      </c>
      <c r="C342" s="41">
        <v>35000</v>
      </c>
      <c r="D342" s="41">
        <v>35000</v>
      </c>
    </row>
    <row r="343" spans="1:4" ht="14.25">
      <c r="A343" s="40" t="s">
        <v>955</v>
      </c>
      <c r="B343" s="40" t="s">
        <v>1772</v>
      </c>
      <c r="C343" s="41">
        <v>35000</v>
      </c>
      <c r="D343" s="41">
        <v>35000</v>
      </c>
    </row>
    <row r="344" spans="1:4" ht="24">
      <c r="A344" s="40" t="s">
        <v>227</v>
      </c>
      <c r="B344" s="40" t="s">
        <v>1773</v>
      </c>
      <c r="C344" s="41">
        <v>40000</v>
      </c>
      <c r="D344" s="41">
        <v>40000</v>
      </c>
    </row>
    <row r="345" spans="1:4" ht="36">
      <c r="A345" s="40" t="s">
        <v>1774</v>
      </c>
      <c r="B345" s="40" t="s">
        <v>1775</v>
      </c>
      <c r="C345" s="41">
        <v>40000</v>
      </c>
      <c r="D345" s="41">
        <v>40000</v>
      </c>
    </row>
    <row r="346" spans="1:4" ht="14.25">
      <c r="A346" s="40" t="s">
        <v>289</v>
      </c>
      <c r="B346" s="40" t="s">
        <v>1776</v>
      </c>
      <c r="C346" s="41">
        <v>50000</v>
      </c>
      <c r="D346" s="41">
        <v>50000</v>
      </c>
    </row>
    <row r="347" spans="1:4" ht="24">
      <c r="A347" s="40" t="s">
        <v>1777</v>
      </c>
      <c r="B347" s="40" t="s">
        <v>1778</v>
      </c>
      <c r="C347" s="41">
        <v>45000</v>
      </c>
      <c r="D347" s="41">
        <v>45000</v>
      </c>
    </row>
    <row r="348" spans="1:4" ht="24">
      <c r="A348" s="40" t="s">
        <v>1779</v>
      </c>
      <c r="B348" s="40" t="s">
        <v>1780</v>
      </c>
      <c r="C348" s="41">
        <v>50000</v>
      </c>
      <c r="D348" s="41">
        <v>50000</v>
      </c>
    </row>
    <row r="349" spans="1:4" ht="24">
      <c r="A349" s="40" t="s">
        <v>1779</v>
      </c>
      <c r="B349" s="40" t="s">
        <v>1781</v>
      </c>
      <c r="C349" s="41">
        <v>31000</v>
      </c>
      <c r="D349" s="41">
        <v>31000</v>
      </c>
    </row>
    <row r="350" spans="1:4" ht="24">
      <c r="A350" s="40" t="s">
        <v>1779</v>
      </c>
      <c r="B350" s="40" t="s">
        <v>1782</v>
      </c>
      <c r="C350" s="41">
        <v>25000</v>
      </c>
      <c r="D350" s="41">
        <v>25000</v>
      </c>
    </row>
    <row r="351" spans="1:4" ht="24">
      <c r="A351" s="40" t="s">
        <v>378</v>
      </c>
      <c r="B351" s="40" t="s">
        <v>1783</v>
      </c>
      <c r="C351" s="41">
        <v>31000</v>
      </c>
      <c r="D351" s="41">
        <v>31000</v>
      </c>
    </row>
    <row r="352" spans="1:4" ht="24">
      <c r="A352" s="40" t="s">
        <v>1059</v>
      </c>
      <c r="B352" s="40" t="s">
        <v>1784</v>
      </c>
      <c r="C352" s="41">
        <v>37000</v>
      </c>
      <c r="D352" s="41">
        <v>37000</v>
      </c>
    </row>
    <row r="353" spans="1:4" ht="36">
      <c r="A353" s="40" t="s">
        <v>1785</v>
      </c>
      <c r="B353" s="40" t="s">
        <v>1786</v>
      </c>
      <c r="C353" s="41">
        <v>45000</v>
      </c>
      <c r="D353" s="41">
        <v>45000</v>
      </c>
    </row>
    <row r="354" spans="1:4" ht="24">
      <c r="A354" s="40" t="s">
        <v>363</v>
      </c>
      <c r="B354" s="40" t="s">
        <v>1787</v>
      </c>
      <c r="C354" s="41">
        <v>30000</v>
      </c>
      <c r="D354" s="41">
        <v>30000</v>
      </c>
    </row>
    <row r="355" spans="1:4" ht="14.25">
      <c r="A355" s="40" t="s">
        <v>1107</v>
      </c>
      <c r="B355" s="40" t="s">
        <v>1788</v>
      </c>
      <c r="C355" s="41">
        <v>48000</v>
      </c>
      <c r="D355" s="41">
        <v>48000</v>
      </c>
    </row>
    <row r="356" spans="1:4" ht="24">
      <c r="A356" s="40" t="s">
        <v>1070</v>
      </c>
      <c r="B356" s="40" t="s">
        <v>1789</v>
      </c>
      <c r="C356" s="41">
        <v>40000</v>
      </c>
      <c r="D356" s="41">
        <v>40000</v>
      </c>
    </row>
    <row r="357" spans="1:4" ht="14.25">
      <c r="A357" s="40" t="s">
        <v>1790</v>
      </c>
      <c r="B357" s="40" t="s">
        <v>1791</v>
      </c>
      <c r="C357" s="41">
        <v>40000</v>
      </c>
      <c r="D357" s="41">
        <v>40000</v>
      </c>
    </row>
    <row r="358" spans="1:4" ht="24">
      <c r="A358" s="40" t="s">
        <v>250</v>
      </c>
      <c r="B358" s="40" t="s">
        <v>1792</v>
      </c>
      <c r="C358" s="41">
        <v>50000</v>
      </c>
      <c r="D358" s="41">
        <v>50000</v>
      </c>
    </row>
    <row r="359" spans="1:4" ht="14.25">
      <c r="A359" s="40" t="s">
        <v>1793</v>
      </c>
      <c r="B359" s="40" t="s">
        <v>1794</v>
      </c>
      <c r="C359" s="41">
        <v>29000</v>
      </c>
      <c r="D359" s="41">
        <v>29000</v>
      </c>
    </row>
    <row r="360" spans="1:4" ht="24">
      <c r="A360" s="40" t="s">
        <v>269</v>
      </c>
      <c r="B360" s="40" t="s">
        <v>1795</v>
      </c>
      <c r="C360" s="41">
        <v>50000</v>
      </c>
      <c r="D360" s="41">
        <v>50000</v>
      </c>
    </row>
    <row r="361" spans="1:4" ht="24">
      <c r="A361" s="40" t="s">
        <v>285</v>
      </c>
      <c r="B361" s="40" t="s">
        <v>1796</v>
      </c>
      <c r="C361" s="41">
        <v>50000</v>
      </c>
      <c r="D361" s="41">
        <v>50000</v>
      </c>
    </row>
    <row r="362" spans="1:4" ht="14.25">
      <c r="A362" s="40" t="s">
        <v>218</v>
      </c>
      <c r="B362" s="40" t="s">
        <v>1797</v>
      </c>
      <c r="C362" s="41">
        <v>48000</v>
      </c>
      <c r="D362" s="41">
        <v>48000</v>
      </c>
    </row>
    <row r="363" spans="1:4" ht="24">
      <c r="A363" s="40" t="s">
        <v>218</v>
      </c>
      <c r="B363" s="40" t="s">
        <v>1798</v>
      </c>
      <c r="C363" s="41">
        <v>50000</v>
      </c>
      <c r="D363" s="41">
        <v>50000</v>
      </c>
    </row>
    <row r="364" spans="1:4" ht="14.25">
      <c r="A364" s="40" t="s">
        <v>1234</v>
      </c>
      <c r="B364" s="40" t="s">
        <v>1799</v>
      </c>
      <c r="C364" s="41">
        <v>48000</v>
      </c>
      <c r="D364" s="41">
        <v>48000</v>
      </c>
    </row>
    <row r="365" spans="1:4" ht="24">
      <c r="A365" s="40" t="s">
        <v>1142</v>
      </c>
      <c r="B365" s="40" t="s">
        <v>1800</v>
      </c>
      <c r="C365" s="41">
        <v>50000</v>
      </c>
      <c r="D365" s="41">
        <v>50000</v>
      </c>
    </row>
    <row r="366" spans="1:4" ht="14.25">
      <c r="A366" s="40" t="s">
        <v>1801</v>
      </c>
      <c r="B366" s="40" t="s">
        <v>1802</v>
      </c>
      <c r="C366" s="41">
        <v>43000</v>
      </c>
      <c r="D366" s="41">
        <v>43000</v>
      </c>
    </row>
    <row r="367" spans="1:4" ht="24">
      <c r="A367" s="40" t="s">
        <v>1803</v>
      </c>
      <c r="B367" s="40" t="s">
        <v>1804</v>
      </c>
      <c r="C367" s="41">
        <v>36000</v>
      </c>
      <c r="D367" s="41">
        <v>36000</v>
      </c>
    </row>
    <row r="368" spans="1:4" ht="24">
      <c r="A368" s="40" t="s">
        <v>372</v>
      </c>
      <c r="B368" s="40" t="s">
        <v>1805</v>
      </c>
      <c r="C368" s="41">
        <v>50000</v>
      </c>
      <c r="D368" s="41">
        <v>50000</v>
      </c>
    </row>
    <row r="369" spans="1:4" s="36" customFormat="1" ht="14.25">
      <c r="A369" s="45" t="s">
        <v>1832</v>
      </c>
      <c r="B369" s="46"/>
      <c r="C369" s="43">
        <f>SUM(C247:C368)</f>
        <v>4517000</v>
      </c>
      <c r="D369" s="43">
        <f>SUM(D247:D368)</f>
        <v>4516503</v>
      </c>
    </row>
    <row r="370" spans="1:4" ht="14.25">
      <c r="A370" s="32" t="s">
        <v>373</v>
      </c>
      <c r="B370" s="33" t="s">
        <v>374</v>
      </c>
      <c r="C370" s="34">
        <v>10000</v>
      </c>
      <c r="D370" s="34">
        <v>10000</v>
      </c>
    </row>
    <row r="371" spans="1:4" ht="24">
      <c r="A371" s="32" t="s">
        <v>258</v>
      </c>
      <c r="B371" s="33" t="s">
        <v>1242</v>
      </c>
      <c r="C371" s="34">
        <v>20000</v>
      </c>
      <c r="D371" s="34">
        <v>20000</v>
      </c>
    </row>
    <row r="372" spans="1:4" ht="24">
      <c r="A372" s="32" t="s">
        <v>267</v>
      </c>
      <c r="B372" s="33" t="s">
        <v>1243</v>
      </c>
      <c r="C372" s="34">
        <v>20000</v>
      </c>
      <c r="D372" s="34">
        <v>20000</v>
      </c>
    </row>
    <row r="373" spans="1:4" ht="14.25">
      <c r="A373" s="32" t="s">
        <v>247</v>
      </c>
      <c r="B373" s="33" t="s">
        <v>375</v>
      </c>
      <c r="C373" s="34">
        <v>40000</v>
      </c>
      <c r="D373" s="34">
        <v>40000</v>
      </c>
    </row>
    <row r="374" spans="1:4" ht="24">
      <c r="A374" s="32" t="s">
        <v>280</v>
      </c>
      <c r="B374" s="33" t="s">
        <v>1244</v>
      </c>
      <c r="C374" s="34">
        <v>10000</v>
      </c>
      <c r="D374" s="34">
        <v>10000</v>
      </c>
    </row>
    <row r="375" spans="1:4" ht="36">
      <c r="A375" s="32" t="s">
        <v>1049</v>
      </c>
      <c r="B375" s="33" t="s">
        <v>1245</v>
      </c>
      <c r="C375" s="34">
        <v>18000</v>
      </c>
      <c r="D375" s="34">
        <v>18000</v>
      </c>
    </row>
    <row r="376" spans="1:4" ht="14.25">
      <c r="A376" s="32" t="s">
        <v>1246</v>
      </c>
      <c r="B376" s="33" t="s">
        <v>1247</v>
      </c>
      <c r="C376" s="34">
        <v>18000</v>
      </c>
      <c r="D376" s="34">
        <v>18000</v>
      </c>
    </row>
    <row r="377" spans="1:4" s="36" customFormat="1" ht="14.25">
      <c r="A377" s="42" t="s">
        <v>1833</v>
      </c>
      <c r="B377" s="44"/>
      <c r="C377" s="43">
        <f>SUM(C370:C376)</f>
        <v>136000</v>
      </c>
      <c r="D377" s="43">
        <f>SUM(D370:D376)</f>
        <v>136000</v>
      </c>
    </row>
    <row r="378" spans="1:4" ht="14.25">
      <c r="A378" s="32" t="s">
        <v>264</v>
      </c>
      <c r="B378" s="33" t="s">
        <v>1248</v>
      </c>
      <c r="C378" s="34">
        <v>39000</v>
      </c>
      <c r="D378" s="34">
        <v>39000</v>
      </c>
    </row>
    <row r="379" spans="1:4" ht="14.25">
      <c r="A379" s="32" t="s">
        <v>377</v>
      </c>
      <c r="B379" s="33" t="s">
        <v>1249</v>
      </c>
      <c r="C379" s="34">
        <v>60000</v>
      </c>
      <c r="D379" s="34">
        <v>60000</v>
      </c>
    </row>
    <row r="380" spans="1:4" ht="24">
      <c r="A380" s="32" t="s">
        <v>1250</v>
      </c>
      <c r="B380" s="33" t="s">
        <v>398</v>
      </c>
      <c r="C380" s="34">
        <v>28000</v>
      </c>
      <c r="D380" s="34">
        <v>28000</v>
      </c>
    </row>
    <row r="381" spans="1:4" ht="36">
      <c r="A381" s="32" t="s">
        <v>257</v>
      </c>
      <c r="B381" s="33" t="s">
        <v>1251</v>
      </c>
      <c r="C381" s="34">
        <v>67000</v>
      </c>
      <c r="D381" s="34">
        <v>67000</v>
      </c>
    </row>
    <row r="382" spans="1:4" ht="24">
      <c r="A382" s="32" t="s">
        <v>276</v>
      </c>
      <c r="B382" s="33" t="s">
        <v>1252</v>
      </c>
      <c r="C382" s="34">
        <v>25000</v>
      </c>
      <c r="D382" s="34">
        <v>25000</v>
      </c>
    </row>
    <row r="383" spans="1:4" ht="14.25">
      <c r="A383" s="32" t="s">
        <v>259</v>
      </c>
      <c r="B383" s="33" t="s">
        <v>382</v>
      </c>
      <c r="C383" s="34">
        <v>30000</v>
      </c>
      <c r="D383" s="34">
        <v>30000</v>
      </c>
    </row>
    <row r="384" spans="1:4" ht="24">
      <c r="A384" s="32" t="s">
        <v>1826</v>
      </c>
      <c r="B384" s="33" t="s">
        <v>1253</v>
      </c>
      <c r="C384" s="34">
        <v>40000</v>
      </c>
      <c r="D384" s="34">
        <v>40000</v>
      </c>
    </row>
    <row r="385" spans="1:4" ht="24">
      <c r="A385" s="32" t="s">
        <v>376</v>
      </c>
      <c r="B385" s="33" t="s">
        <v>1254</v>
      </c>
      <c r="C385" s="34">
        <v>750000</v>
      </c>
      <c r="D385" s="34">
        <v>750000</v>
      </c>
    </row>
    <row r="386" spans="1:4" ht="22.5" customHeight="1">
      <c r="A386" s="32" t="s">
        <v>386</v>
      </c>
      <c r="B386" s="33" t="s">
        <v>1255</v>
      </c>
      <c r="C386" s="34">
        <v>35000</v>
      </c>
      <c r="D386" s="34">
        <v>35000</v>
      </c>
    </row>
    <row r="387" spans="1:4" ht="14.25">
      <c r="A387" s="32" t="s">
        <v>388</v>
      </c>
      <c r="B387" s="33" t="s">
        <v>1256</v>
      </c>
      <c r="C387" s="34">
        <v>150000</v>
      </c>
      <c r="D387" s="34">
        <v>150000</v>
      </c>
    </row>
    <row r="388" spans="1:4" ht="14.25">
      <c r="A388" s="32" t="s">
        <v>1113</v>
      </c>
      <c r="B388" s="33" t="s">
        <v>1257</v>
      </c>
      <c r="C388" s="34">
        <v>65000</v>
      </c>
      <c r="D388" s="34">
        <v>65000</v>
      </c>
    </row>
    <row r="389" spans="1:4" ht="24">
      <c r="A389" s="32" t="s">
        <v>258</v>
      </c>
      <c r="B389" s="33" t="s">
        <v>1258</v>
      </c>
      <c r="C389" s="34">
        <v>50000</v>
      </c>
      <c r="D389" s="34">
        <v>50000</v>
      </c>
    </row>
    <row r="390" spans="1:4" ht="14.25">
      <c r="A390" s="32" t="s">
        <v>322</v>
      </c>
      <c r="B390" s="33" t="s">
        <v>390</v>
      </c>
      <c r="C390" s="34">
        <v>75000</v>
      </c>
      <c r="D390" s="34">
        <v>75000</v>
      </c>
    </row>
    <row r="391" spans="1:4" ht="14.25">
      <c r="A391" s="32" t="s">
        <v>1</v>
      </c>
      <c r="B391" s="33" t="s">
        <v>1259</v>
      </c>
      <c r="C391" s="34">
        <v>38000</v>
      </c>
      <c r="D391" s="34">
        <v>38000</v>
      </c>
    </row>
    <row r="392" spans="1:4" ht="24">
      <c r="A392" s="32" t="s">
        <v>290</v>
      </c>
      <c r="B392" s="33" t="s">
        <v>1260</v>
      </c>
      <c r="C392" s="34">
        <v>38000</v>
      </c>
      <c r="D392" s="34">
        <v>38000</v>
      </c>
    </row>
    <row r="393" spans="1:4" ht="24">
      <c r="A393" s="32" t="s">
        <v>229</v>
      </c>
      <c r="B393" s="33" t="s">
        <v>387</v>
      </c>
      <c r="C393" s="34">
        <v>90000</v>
      </c>
      <c r="D393" s="34">
        <v>90000</v>
      </c>
    </row>
    <row r="394" spans="1:4" ht="24">
      <c r="A394" s="32" t="s">
        <v>227</v>
      </c>
      <c r="B394" s="33" t="s">
        <v>380</v>
      </c>
      <c r="C394" s="34">
        <v>24000</v>
      </c>
      <c r="D394" s="34">
        <v>24000</v>
      </c>
    </row>
    <row r="395" spans="1:4" ht="36">
      <c r="A395" s="32" t="s">
        <v>255</v>
      </c>
      <c r="B395" s="33" t="s">
        <v>381</v>
      </c>
      <c r="C395" s="34">
        <v>28000</v>
      </c>
      <c r="D395" s="34">
        <v>28000</v>
      </c>
    </row>
    <row r="396" spans="1:4" ht="24">
      <c r="A396" s="32" t="s">
        <v>391</v>
      </c>
      <c r="B396" s="33" t="s">
        <v>1261</v>
      </c>
      <c r="C396" s="34">
        <v>1000000</v>
      </c>
      <c r="D396" s="34">
        <v>1000000</v>
      </c>
    </row>
    <row r="397" spans="1:4" ht="24">
      <c r="A397" s="32" t="s">
        <v>354</v>
      </c>
      <c r="B397" s="33" t="s">
        <v>1262</v>
      </c>
      <c r="C397" s="34">
        <v>24000</v>
      </c>
      <c r="D397" s="34">
        <v>24000</v>
      </c>
    </row>
    <row r="398" spans="1:4" ht="24">
      <c r="A398" s="32" t="s">
        <v>385</v>
      </c>
      <c r="B398" s="33" t="s">
        <v>1263</v>
      </c>
      <c r="C398" s="34">
        <v>20000</v>
      </c>
      <c r="D398" s="34">
        <v>20000</v>
      </c>
    </row>
    <row r="399" spans="1:4" ht="24">
      <c r="A399" s="32" t="s">
        <v>389</v>
      </c>
      <c r="B399" s="33" t="s">
        <v>1264</v>
      </c>
      <c r="C399" s="34">
        <v>60000</v>
      </c>
      <c r="D399" s="34">
        <v>60000</v>
      </c>
    </row>
    <row r="400" spans="1:4" ht="24">
      <c r="A400" s="32" t="s">
        <v>1125</v>
      </c>
      <c r="B400" s="33" t="s">
        <v>1265</v>
      </c>
      <c r="C400" s="34">
        <v>67000</v>
      </c>
      <c r="D400" s="34">
        <v>67000</v>
      </c>
    </row>
    <row r="401" spans="1:4" ht="14.25">
      <c r="A401" s="32" t="s">
        <v>289</v>
      </c>
      <c r="B401" s="33" t="s">
        <v>1266</v>
      </c>
      <c r="C401" s="34">
        <v>35000</v>
      </c>
      <c r="D401" s="34">
        <v>35000</v>
      </c>
    </row>
    <row r="402" spans="1:4" ht="36">
      <c r="A402" s="32" t="s">
        <v>383</v>
      </c>
      <c r="B402" s="33" t="s">
        <v>1267</v>
      </c>
      <c r="C402" s="34">
        <v>200000</v>
      </c>
      <c r="D402" s="34">
        <v>200000</v>
      </c>
    </row>
    <row r="403" spans="1:4" ht="24">
      <c r="A403" s="32" t="s">
        <v>378</v>
      </c>
      <c r="B403" s="33" t="s">
        <v>379</v>
      </c>
      <c r="C403" s="34">
        <v>90000</v>
      </c>
      <c r="D403" s="34">
        <v>90000</v>
      </c>
    </row>
    <row r="404" spans="1:4" ht="36">
      <c r="A404" s="32" t="s">
        <v>220</v>
      </c>
      <c r="B404" s="33" t="s">
        <v>1268</v>
      </c>
      <c r="C404" s="34">
        <v>67000</v>
      </c>
      <c r="D404" s="34">
        <v>67000</v>
      </c>
    </row>
    <row r="405" spans="1:4" ht="14.25">
      <c r="A405" s="32" t="s">
        <v>225</v>
      </c>
      <c r="B405" s="33" t="s">
        <v>1269</v>
      </c>
      <c r="C405" s="34">
        <v>30000</v>
      </c>
      <c r="D405" s="34">
        <v>30000</v>
      </c>
    </row>
    <row r="406" spans="1:4" ht="24">
      <c r="A406" s="32" t="s">
        <v>1270</v>
      </c>
      <c r="B406" s="33" t="s">
        <v>1271</v>
      </c>
      <c r="C406" s="34">
        <v>20000</v>
      </c>
      <c r="D406" s="34">
        <v>20000</v>
      </c>
    </row>
    <row r="407" spans="1:4" ht="14.25">
      <c r="A407" s="32" t="s">
        <v>244</v>
      </c>
      <c r="B407" s="33" t="s">
        <v>1272</v>
      </c>
      <c r="C407" s="34">
        <v>350000</v>
      </c>
      <c r="D407" s="34">
        <v>350000</v>
      </c>
    </row>
    <row r="408" spans="1:4" ht="24">
      <c r="A408" s="32" t="s">
        <v>224</v>
      </c>
      <c r="B408" s="33" t="s">
        <v>1273</v>
      </c>
      <c r="C408" s="34">
        <v>28000</v>
      </c>
      <c r="D408" s="34">
        <v>28000</v>
      </c>
    </row>
    <row r="409" spans="1:4" ht="24">
      <c r="A409" s="32" t="s">
        <v>384</v>
      </c>
      <c r="B409" s="33" t="s">
        <v>1274</v>
      </c>
      <c r="C409" s="34">
        <v>300000</v>
      </c>
      <c r="D409" s="34">
        <v>300000</v>
      </c>
    </row>
    <row r="410" spans="1:4" ht="48">
      <c r="A410" s="32" t="s">
        <v>269</v>
      </c>
      <c r="B410" s="33" t="s">
        <v>1275</v>
      </c>
      <c r="C410" s="34">
        <v>75000</v>
      </c>
      <c r="D410" s="34">
        <v>75000</v>
      </c>
    </row>
    <row r="411" spans="1:4" ht="24">
      <c r="A411" s="32" t="s">
        <v>372</v>
      </c>
      <c r="B411" s="33" t="s">
        <v>1276</v>
      </c>
      <c r="C411" s="34">
        <v>39000</v>
      </c>
      <c r="D411" s="34">
        <v>39000</v>
      </c>
    </row>
    <row r="412" spans="1:4" ht="24">
      <c r="A412" s="32" t="s">
        <v>394</v>
      </c>
      <c r="B412" s="33" t="s">
        <v>1277</v>
      </c>
      <c r="C412" s="34">
        <v>70000</v>
      </c>
      <c r="D412" s="34">
        <v>70000</v>
      </c>
    </row>
    <row r="413" spans="1:4" ht="24">
      <c r="A413" s="32" t="s">
        <v>395</v>
      </c>
      <c r="B413" s="33" t="s">
        <v>1278</v>
      </c>
      <c r="C413" s="34">
        <v>38000</v>
      </c>
      <c r="D413" s="34">
        <v>38000</v>
      </c>
    </row>
    <row r="414" spans="1:4" ht="24">
      <c r="A414" s="32" t="s">
        <v>396</v>
      </c>
      <c r="B414" s="33" t="s">
        <v>397</v>
      </c>
      <c r="C414" s="34">
        <v>45000</v>
      </c>
      <c r="D414" s="34">
        <v>45000</v>
      </c>
    </row>
    <row r="415" spans="1:4" ht="24">
      <c r="A415" s="32" t="s">
        <v>284</v>
      </c>
      <c r="B415" s="33" t="s">
        <v>392</v>
      </c>
      <c r="C415" s="34">
        <v>35000</v>
      </c>
      <c r="D415" s="34">
        <v>35000</v>
      </c>
    </row>
    <row r="416" spans="1:4" ht="48">
      <c r="A416" s="32" t="s">
        <v>273</v>
      </c>
      <c r="B416" s="33" t="s">
        <v>1279</v>
      </c>
      <c r="C416" s="34">
        <v>28000</v>
      </c>
      <c r="D416" s="34">
        <v>28000</v>
      </c>
    </row>
    <row r="417" spans="1:4" ht="24">
      <c r="A417" s="32" t="s">
        <v>253</v>
      </c>
      <c r="B417" s="33" t="s">
        <v>1280</v>
      </c>
      <c r="C417" s="34">
        <v>28000</v>
      </c>
      <c r="D417" s="34">
        <v>28000</v>
      </c>
    </row>
    <row r="418" spans="1:4" ht="24">
      <c r="A418" s="32" t="s">
        <v>250</v>
      </c>
      <c r="B418" s="33" t="s">
        <v>1281</v>
      </c>
      <c r="C418" s="34">
        <v>48000</v>
      </c>
      <c r="D418" s="34">
        <v>48000</v>
      </c>
    </row>
    <row r="419" spans="1:4" ht="48">
      <c r="A419" s="32" t="s">
        <v>351</v>
      </c>
      <c r="B419" s="33" t="s">
        <v>1282</v>
      </c>
      <c r="C419" s="34">
        <v>70000</v>
      </c>
      <c r="D419" s="34">
        <v>70000</v>
      </c>
    </row>
    <row r="420" spans="1:4" ht="14.25">
      <c r="A420" s="32" t="s">
        <v>230</v>
      </c>
      <c r="B420" s="33" t="s">
        <v>1283</v>
      </c>
      <c r="C420" s="34">
        <v>28000</v>
      </c>
      <c r="D420" s="34">
        <v>28000</v>
      </c>
    </row>
    <row r="421" spans="1:4" ht="14.25">
      <c r="A421" s="32" t="s">
        <v>232</v>
      </c>
      <c r="B421" s="33" t="s">
        <v>1284</v>
      </c>
      <c r="C421" s="34">
        <v>69000</v>
      </c>
      <c r="D421" s="34">
        <v>69000</v>
      </c>
    </row>
    <row r="422" spans="1:4" ht="24">
      <c r="A422" s="32" t="s">
        <v>292</v>
      </c>
      <c r="B422" s="33" t="s">
        <v>1882</v>
      </c>
      <c r="C422" s="34">
        <v>300000</v>
      </c>
      <c r="D422" s="34">
        <v>300000</v>
      </c>
    </row>
    <row r="423" spans="1:4" ht="22.5" customHeight="1">
      <c r="A423" s="32" t="s">
        <v>1054</v>
      </c>
      <c r="B423" s="33" t="s">
        <v>1285</v>
      </c>
      <c r="C423" s="34">
        <v>67000</v>
      </c>
      <c r="D423" s="34">
        <v>67000</v>
      </c>
    </row>
    <row r="424" spans="1:4" ht="24">
      <c r="A424" s="32" t="s">
        <v>1286</v>
      </c>
      <c r="B424" s="33" t="s">
        <v>1287</v>
      </c>
      <c r="C424" s="34">
        <v>20000</v>
      </c>
      <c r="D424" s="34">
        <v>20000</v>
      </c>
    </row>
    <row r="425" spans="1:4" ht="24">
      <c r="A425" s="32" t="s">
        <v>278</v>
      </c>
      <c r="B425" s="33" t="s">
        <v>1288</v>
      </c>
      <c r="C425" s="34">
        <v>28000</v>
      </c>
      <c r="D425" s="34">
        <v>28000</v>
      </c>
    </row>
    <row r="426" spans="1:4" ht="14.25">
      <c r="A426" s="32" t="s">
        <v>334</v>
      </c>
      <c r="B426" s="33" t="s">
        <v>1883</v>
      </c>
      <c r="C426" s="34">
        <v>25000</v>
      </c>
      <c r="D426" s="34">
        <v>25000</v>
      </c>
    </row>
    <row r="427" spans="1:4" ht="36">
      <c r="A427" s="32" t="s">
        <v>393</v>
      </c>
      <c r="B427" s="33" t="s">
        <v>1289</v>
      </c>
      <c r="C427" s="34">
        <v>60000</v>
      </c>
      <c r="D427" s="34">
        <v>60000</v>
      </c>
    </row>
    <row r="428" spans="1:4" ht="24">
      <c r="A428" s="32" t="s">
        <v>1142</v>
      </c>
      <c r="B428" s="33" t="s">
        <v>1290</v>
      </c>
      <c r="C428" s="34">
        <v>24000</v>
      </c>
      <c r="D428" s="34">
        <v>24000</v>
      </c>
    </row>
    <row r="429" spans="1:4" s="35" customFormat="1" ht="14.25">
      <c r="A429" s="42" t="s">
        <v>1834</v>
      </c>
      <c r="B429" s="44"/>
      <c r="C429" s="43">
        <f>SUM(C378:C428)</f>
        <v>5020000</v>
      </c>
      <c r="D429" s="43">
        <v>5020000</v>
      </c>
    </row>
  </sheetData>
  <sheetProtection/>
  <mergeCells count="9">
    <mergeCell ref="A11:B11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874015748031497" bottom="0.7874015748031497" header="0.31496062992125984" footer="0.31496062992125984"/>
  <pageSetup firstPageNumber="6" useFirstPageNumber="1" horizontalDpi="600" verticalDpi="600" orientation="portrait" paperSize="9" r:id="rId1"/>
  <headerFooter>
    <oddFooter>&amp;C&amp;P&amp;RTab.č.14 Dotační fond - sport a tělovýchova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13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9.7109375" style="84" customWidth="1"/>
    <col min="2" max="2" width="31.28125" style="84" customWidth="1"/>
    <col min="3" max="3" width="12.57421875" style="85" customWidth="1"/>
    <col min="4" max="4" width="12.57421875" style="89" customWidth="1"/>
  </cols>
  <sheetData>
    <row r="1" spans="1:4" ht="14.25">
      <c r="A1" s="158" t="s">
        <v>1298</v>
      </c>
      <c r="B1" s="158"/>
      <c r="C1" s="158"/>
      <c r="D1" s="158"/>
    </row>
    <row r="2" spans="1:4" ht="14.25">
      <c r="A2" s="158" t="s">
        <v>1859</v>
      </c>
      <c r="B2" s="158"/>
      <c r="C2" s="158"/>
      <c r="D2" s="158"/>
    </row>
    <row r="3" spans="1:4" ht="14.25" customHeight="1">
      <c r="A3" s="158" t="s">
        <v>1385</v>
      </c>
      <c r="B3" s="158"/>
      <c r="C3" s="158"/>
      <c r="D3" s="158"/>
    </row>
    <row r="4" spans="1:4" ht="14.25" customHeight="1">
      <c r="A4" s="158" t="s">
        <v>1414</v>
      </c>
      <c r="B4" s="158"/>
      <c r="C4" s="158"/>
      <c r="D4" s="158"/>
    </row>
    <row r="5" spans="1:4" ht="14.25" customHeight="1">
      <c r="A5" s="158" t="s">
        <v>1424</v>
      </c>
      <c r="B5" s="158"/>
      <c r="C5" s="158"/>
      <c r="D5" s="158"/>
    </row>
    <row r="6" spans="1:4" ht="14.25">
      <c r="A6" s="83"/>
      <c r="B6" s="83"/>
      <c r="C6" s="83"/>
      <c r="D6" s="83"/>
    </row>
    <row r="7" spans="1:4" ht="30" customHeight="1">
      <c r="A7" s="131" t="s">
        <v>1837</v>
      </c>
      <c r="B7" s="131" t="s">
        <v>0</v>
      </c>
      <c r="C7" s="132" t="s">
        <v>928</v>
      </c>
      <c r="D7" s="132" t="s">
        <v>1820</v>
      </c>
    </row>
    <row r="8" spans="1:4" ht="23.25" customHeight="1">
      <c r="A8" s="152" t="s">
        <v>2023</v>
      </c>
      <c r="B8" s="153"/>
      <c r="C8" s="134">
        <f>C129+C92+C84+C66+C51</f>
        <v>2015000</v>
      </c>
      <c r="D8" s="134">
        <f>D129+D92+D84+D66+D51</f>
        <v>2015000</v>
      </c>
    </row>
    <row r="9" spans="1:4" ht="24">
      <c r="A9" s="76" t="s">
        <v>1299</v>
      </c>
      <c r="B9" s="47" t="s">
        <v>1300</v>
      </c>
      <c r="C9" s="73">
        <v>15000</v>
      </c>
      <c r="D9" s="73">
        <v>15000</v>
      </c>
    </row>
    <row r="10" spans="1:4" ht="14.25">
      <c r="A10" s="76" t="s">
        <v>1301</v>
      </c>
      <c r="B10" s="47" t="s">
        <v>1302</v>
      </c>
      <c r="C10" s="73">
        <v>20000</v>
      </c>
      <c r="D10" s="73">
        <v>20000</v>
      </c>
    </row>
    <row r="11" spans="1:4" ht="14.25">
      <c r="A11" s="76" t="s">
        <v>1303</v>
      </c>
      <c r="B11" s="47" t="s">
        <v>1304</v>
      </c>
      <c r="C11" s="73">
        <v>11000</v>
      </c>
      <c r="D11" s="73">
        <v>11000</v>
      </c>
    </row>
    <row r="12" spans="1:4" ht="14.25">
      <c r="A12" s="47" t="s">
        <v>1305</v>
      </c>
      <c r="B12" s="47" t="s">
        <v>1306</v>
      </c>
      <c r="C12" s="73">
        <v>18000</v>
      </c>
      <c r="D12" s="73">
        <v>18000</v>
      </c>
    </row>
    <row r="13" spans="1:4" ht="14.25">
      <c r="A13" s="76" t="s">
        <v>1307</v>
      </c>
      <c r="B13" s="47" t="s">
        <v>1308</v>
      </c>
      <c r="C13" s="73">
        <v>16000</v>
      </c>
      <c r="D13" s="73">
        <v>16000</v>
      </c>
    </row>
    <row r="14" spans="1:4" ht="24">
      <c r="A14" s="76" t="s">
        <v>1309</v>
      </c>
      <c r="B14" s="47" t="s">
        <v>1310</v>
      </c>
      <c r="C14" s="73">
        <v>26000</v>
      </c>
      <c r="D14" s="73">
        <v>26000</v>
      </c>
    </row>
    <row r="15" spans="1:4" ht="24">
      <c r="A15" s="76" t="s">
        <v>1309</v>
      </c>
      <c r="B15" s="47" t="s">
        <v>1311</v>
      </c>
      <c r="C15" s="73">
        <v>23000</v>
      </c>
      <c r="D15" s="73">
        <v>23000</v>
      </c>
    </row>
    <row r="16" spans="1:4" ht="24">
      <c r="A16" s="47" t="s">
        <v>136</v>
      </c>
      <c r="B16" s="47" t="s">
        <v>1312</v>
      </c>
      <c r="C16" s="73">
        <v>16000</v>
      </c>
      <c r="D16" s="73">
        <v>16000</v>
      </c>
    </row>
    <row r="17" spans="1:4" ht="24">
      <c r="A17" s="47" t="s">
        <v>132</v>
      </c>
      <c r="B17" s="47" t="s">
        <v>1313</v>
      </c>
      <c r="C17" s="73">
        <v>26000</v>
      </c>
      <c r="D17" s="73">
        <v>26000</v>
      </c>
    </row>
    <row r="18" spans="1:4" ht="24">
      <c r="A18" s="76" t="s">
        <v>129</v>
      </c>
      <c r="B18" s="47" t="s">
        <v>130</v>
      </c>
      <c r="C18" s="73">
        <v>16000</v>
      </c>
      <c r="D18" s="73">
        <v>16000</v>
      </c>
    </row>
    <row r="19" spans="1:4" ht="36">
      <c r="A19" s="47" t="s">
        <v>131</v>
      </c>
      <c r="B19" s="47" t="s">
        <v>1314</v>
      </c>
      <c r="C19" s="73">
        <v>12000</v>
      </c>
      <c r="D19" s="73">
        <v>12000</v>
      </c>
    </row>
    <row r="20" spans="1:4" ht="24">
      <c r="A20" s="76" t="s">
        <v>1315</v>
      </c>
      <c r="B20" s="47" t="s">
        <v>1316</v>
      </c>
      <c r="C20" s="73">
        <v>20000</v>
      </c>
      <c r="D20" s="73">
        <v>20000</v>
      </c>
    </row>
    <row r="21" spans="1:4" ht="24">
      <c r="A21" s="76" t="s">
        <v>134</v>
      </c>
      <c r="B21" s="47" t="s">
        <v>135</v>
      </c>
      <c r="C21" s="73">
        <v>32000</v>
      </c>
      <c r="D21" s="73">
        <v>32000</v>
      </c>
    </row>
    <row r="22" spans="1:4" ht="14.25">
      <c r="A22" s="76" t="s">
        <v>1317</v>
      </c>
      <c r="B22" s="47" t="s">
        <v>1318</v>
      </c>
      <c r="C22" s="73">
        <v>23000</v>
      </c>
      <c r="D22" s="73">
        <v>23000</v>
      </c>
    </row>
    <row r="23" spans="1:4" ht="14.25">
      <c r="A23" s="76" t="s">
        <v>1319</v>
      </c>
      <c r="B23" s="47" t="s">
        <v>1320</v>
      </c>
      <c r="C23" s="73">
        <v>12000</v>
      </c>
      <c r="D23" s="73">
        <v>12000</v>
      </c>
    </row>
    <row r="24" spans="1:4" ht="24">
      <c r="A24" s="76" t="s">
        <v>1321</v>
      </c>
      <c r="B24" s="47" t="s">
        <v>1322</v>
      </c>
      <c r="C24" s="73">
        <v>22000</v>
      </c>
      <c r="D24" s="73">
        <v>22000</v>
      </c>
    </row>
    <row r="25" spans="1:4" ht="24">
      <c r="A25" s="47" t="s">
        <v>399</v>
      </c>
      <c r="B25" s="47" t="s">
        <v>1323</v>
      </c>
      <c r="C25" s="73">
        <v>11000</v>
      </c>
      <c r="D25" s="73">
        <v>11000</v>
      </c>
    </row>
    <row r="26" spans="1:4" ht="24">
      <c r="A26" s="47" t="s">
        <v>1324</v>
      </c>
      <c r="B26" s="47" t="s">
        <v>1325</v>
      </c>
      <c r="C26" s="73">
        <v>18000</v>
      </c>
      <c r="D26" s="73">
        <v>18000</v>
      </c>
    </row>
    <row r="27" spans="1:4" ht="24">
      <c r="A27" s="76" t="s">
        <v>1326</v>
      </c>
      <c r="B27" s="47" t="s">
        <v>1327</v>
      </c>
      <c r="C27" s="73">
        <v>24000</v>
      </c>
      <c r="D27" s="73">
        <v>24000</v>
      </c>
    </row>
    <row r="28" spans="1:4" ht="24">
      <c r="A28" s="76" t="s">
        <v>1328</v>
      </c>
      <c r="B28" s="47" t="s">
        <v>1329</v>
      </c>
      <c r="C28" s="73">
        <v>15000</v>
      </c>
      <c r="D28" s="73">
        <v>15000</v>
      </c>
    </row>
    <row r="29" spans="1:4" ht="14.25">
      <c r="A29" s="47" t="s">
        <v>1330</v>
      </c>
      <c r="B29" s="47" t="s">
        <v>1331</v>
      </c>
      <c r="C29" s="73">
        <v>14000</v>
      </c>
      <c r="D29" s="73">
        <v>14000</v>
      </c>
    </row>
    <row r="30" spans="1:4" ht="24">
      <c r="A30" s="47" t="s">
        <v>1332</v>
      </c>
      <c r="B30" s="47" t="s">
        <v>1333</v>
      </c>
      <c r="C30" s="73">
        <v>24000</v>
      </c>
      <c r="D30" s="73">
        <v>24000</v>
      </c>
    </row>
    <row r="31" spans="1:4" ht="14.25">
      <c r="A31" s="47" t="s">
        <v>401</v>
      </c>
      <c r="B31" s="47" t="s">
        <v>1334</v>
      </c>
      <c r="C31" s="73">
        <v>16000</v>
      </c>
      <c r="D31" s="73">
        <v>16000</v>
      </c>
    </row>
    <row r="32" spans="1:4" ht="14.25">
      <c r="A32" s="76" t="s">
        <v>139</v>
      </c>
      <c r="B32" s="47" t="s">
        <v>140</v>
      </c>
      <c r="C32" s="73">
        <v>27000</v>
      </c>
      <c r="D32" s="73">
        <v>27000</v>
      </c>
    </row>
    <row r="33" spans="1:4" ht="14.25">
      <c r="A33" s="76" t="s">
        <v>1335</v>
      </c>
      <c r="B33" s="47" t="s">
        <v>1336</v>
      </c>
      <c r="C33" s="73">
        <v>16000</v>
      </c>
      <c r="D33" s="73">
        <v>16000</v>
      </c>
    </row>
    <row r="34" spans="1:4" ht="24">
      <c r="A34" s="76" t="s">
        <v>141</v>
      </c>
      <c r="B34" s="47" t="s">
        <v>133</v>
      </c>
      <c r="C34" s="73">
        <v>26000</v>
      </c>
      <c r="D34" s="73">
        <v>26000</v>
      </c>
    </row>
    <row r="35" spans="1:4" ht="24">
      <c r="A35" s="76" t="s">
        <v>1337</v>
      </c>
      <c r="B35" s="47" t="s">
        <v>1338</v>
      </c>
      <c r="C35" s="73">
        <v>24000</v>
      </c>
      <c r="D35" s="73">
        <v>24000</v>
      </c>
    </row>
    <row r="36" spans="1:4" ht="24">
      <c r="A36" s="76" t="s">
        <v>1339</v>
      </c>
      <c r="B36" s="47" t="s">
        <v>1340</v>
      </c>
      <c r="C36" s="73">
        <v>20000</v>
      </c>
      <c r="D36" s="73">
        <v>20000</v>
      </c>
    </row>
    <row r="37" spans="1:4" ht="24">
      <c r="A37" s="76" t="s">
        <v>1341</v>
      </c>
      <c r="B37" s="47" t="s">
        <v>1342</v>
      </c>
      <c r="C37" s="73">
        <v>17000</v>
      </c>
      <c r="D37" s="73">
        <v>17000</v>
      </c>
    </row>
    <row r="38" spans="1:4" ht="24">
      <c r="A38" s="76" t="s">
        <v>143</v>
      </c>
      <c r="B38" s="47" t="s">
        <v>1343</v>
      </c>
      <c r="C38" s="73">
        <v>28000</v>
      </c>
      <c r="D38" s="73">
        <v>28000</v>
      </c>
    </row>
    <row r="39" spans="1:4" ht="24">
      <c r="A39" s="76" t="s">
        <v>144</v>
      </c>
      <c r="B39" s="47" t="s">
        <v>1344</v>
      </c>
      <c r="C39" s="73">
        <v>11000</v>
      </c>
      <c r="D39" s="73">
        <v>11000</v>
      </c>
    </row>
    <row r="40" spans="1:4" ht="24">
      <c r="A40" s="47" t="s">
        <v>1345</v>
      </c>
      <c r="B40" s="47" t="s">
        <v>1346</v>
      </c>
      <c r="C40" s="73">
        <v>22000</v>
      </c>
      <c r="D40" s="73">
        <v>22000</v>
      </c>
    </row>
    <row r="41" spans="1:4" ht="14.25">
      <c r="A41" s="47" t="s">
        <v>400</v>
      </c>
      <c r="B41" s="47" t="s">
        <v>1347</v>
      </c>
      <c r="C41" s="73">
        <v>12000</v>
      </c>
      <c r="D41" s="73">
        <v>12000</v>
      </c>
    </row>
    <row r="42" spans="1:4" ht="14.25">
      <c r="A42" s="76" t="s">
        <v>1348</v>
      </c>
      <c r="B42" s="47" t="s">
        <v>1349</v>
      </c>
      <c r="C42" s="73">
        <v>11000</v>
      </c>
      <c r="D42" s="73">
        <v>11000</v>
      </c>
    </row>
    <row r="43" spans="1:4" ht="24">
      <c r="A43" s="76" t="s">
        <v>138</v>
      </c>
      <c r="B43" s="47" t="s">
        <v>1350</v>
      </c>
      <c r="C43" s="73">
        <v>15000</v>
      </c>
      <c r="D43" s="73">
        <v>15000</v>
      </c>
    </row>
    <row r="44" spans="1:4" ht="36">
      <c r="A44" s="47" t="s">
        <v>1351</v>
      </c>
      <c r="B44" s="47" t="s">
        <v>1352</v>
      </c>
      <c r="C44" s="73">
        <v>14000</v>
      </c>
      <c r="D44" s="73">
        <v>14000</v>
      </c>
    </row>
    <row r="45" spans="1:4" ht="24">
      <c r="A45" s="76" t="s">
        <v>142</v>
      </c>
      <c r="B45" s="47" t="s">
        <v>1353</v>
      </c>
      <c r="C45" s="73">
        <v>13000</v>
      </c>
      <c r="D45" s="73">
        <v>13000</v>
      </c>
    </row>
    <row r="46" spans="1:4" ht="24">
      <c r="A46" s="47" t="s">
        <v>1354</v>
      </c>
      <c r="B46" s="47" t="s">
        <v>1355</v>
      </c>
      <c r="C46" s="73">
        <v>10000</v>
      </c>
      <c r="D46" s="73">
        <v>10000</v>
      </c>
    </row>
    <row r="47" spans="1:4" ht="24">
      <c r="A47" s="76" t="s">
        <v>127</v>
      </c>
      <c r="B47" s="47" t="s">
        <v>1356</v>
      </c>
      <c r="C47" s="73">
        <v>15000</v>
      </c>
      <c r="D47" s="73">
        <v>15000</v>
      </c>
    </row>
    <row r="48" spans="1:4" ht="14.25">
      <c r="A48" s="76" t="s">
        <v>46</v>
      </c>
      <c r="B48" s="47" t="s">
        <v>1357</v>
      </c>
      <c r="C48" s="73">
        <v>19000</v>
      </c>
      <c r="D48" s="73">
        <v>19000</v>
      </c>
    </row>
    <row r="49" spans="1:4" ht="24">
      <c r="A49" s="76" t="s">
        <v>1358</v>
      </c>
      <c r="B49" s="47" t="s">
        <v>1359</v>
      </c>
      <c r="C49" s="73">
        <v>12000</v>
      </c>
      <c r="D49" s="73">
        <v>12000</v>
      </c>
    </row>
    <row r="50" spans="1:4" ht="24">
      <c r="A50" s="47" t="s">
        <v>1360</v>
      </c>
      <c r="B50" s="47" t="s">
        <v>1361</v>
      </c>
      <c r="C50" s="73">
        <v>12000</v>
      </c>
      <c r="D50" s="73">
        <v>12000</v>
      </c>
    </row>
    <row r="51" spans="1:4" ht="14.25">
      <c r="A51" s="64" t="s">
        <v>1857</v>
      </c>
      <c r="B51" s="54"/>
      <c r="C51" s="54">
        <f>SUM(C9:C50)</f>
        <v>754000</v>
      </c>
      <c r="D51" s="54">
        <f>SUM(D9:D50)</f>
        <v>754000</v>
      </c>
    </row>
    <row r="52" spans="1:4" ht="14.25">
      <c r="A52" s="86" t="s">
        <v>1362</v>
      </c>
      <c r="B52" s="87" t="s">
        <v>1363</v>
      </c>
      <c r="C52" s="88">
        <v>28000</v>
      </c>
      <c r="D52" s="88">
        <v>28000</v>
      </c>
    </row>
    <row r="53" spans="1:4" ht="14.25">
      <c r="A53" s="86" t="s">
        <v>402</v>
      </c>
      <c r="B53" s="87" t="s">
        <v>1364</v>
      </c>
      <c r="C53" s="88">
        <v>22000</v>
      </c>
      <c r="D53" s="88">
        <v>22000</v>
      </c>
    </row>
    <row r="54" spans="1:4" ht="24">
      <c r="A54" s="86" t="s">
        <v>1365</v>
      </c>
      <c r="B54" s="87" t="s">
        <v>1366</v>
      </c>
      <c r="C54" s="88">
        <v>20000</v>
      </c>
      <c r="D54" s="88">
        <v>20000</v>
      </c>
    </row>
    <row r="55" spans="1:4" ht="24">
      <c r="A55" s="86" t="s">
        <v>145</v>
      </c>
      <c r="B55" s="87" t="s">
        <v>1367</v>
      </c>
      <c r="C55" s="88">
        <v>25000</v>
      </c>
      <c r="D55" s="88">
        <v>25000</v>
      </c>
    </row>
    <row r="56" spans="1:4" ht="14.25">
      <c r="A56" s="86" t="s">
        <v>1368</v>
      </c>
      <c r="B56" s="87" t="s">
        <v>147</v>
      </c>
      <c r="C56" s="88">
        <v>19000</v>
      </c>
      <c r="D56" s="88">
        <v>19000</v>
      </c>
    </row>
    <row r="57" spans="1:4" ht="14.25">
      <c r="A57" s="86" t="s">
        <v>1369</v>
      </c>
      <c r="B57" s="87" t="s">
        <v>1370</v>
      </c>
      <c r="C57" s="88">
        <v>12000</v>
      </c>
      <c r="D57" s="88">
        <v>12000</v>
      </c>
    </row>
    <row r="58" spans="1:4" ht="14.25">
      <c r="A58" s="86" t="s">
        <v>1371</v>
      </c>
      <c r="B58" s="87" t="s">
        <v>1372</v>
      </c>
      <c r="C58" s="88">
        <v>12000</v>
      </c>
      <c r="D58" s="88">
        <v>12000</v>
      </c>
    </row>
    <row r="59" spans="1:4" ht="24">
      <c r="A59" s="86" t="s">
        <v>1373</v>
      </c>
      <c r="B59" s="87" t="s">
        <v>1374</v>
      </c>
      <c r="C59" s="88">
        <v>27000</v>
      </c>
      <c r="D59" s="88">
        <v>27000</v>
      </c>
    </row>
    <row r="60" spans="1:4" ht="14.25">
      <c r="A60" s="86" t="s">
        <v>1375</v>
      </c>
      <c r="B60" s="87" t="s">
        <v>1376</v>
      </c>
      <c r="C60" s="88">
        <v>14000</v>
      </c>
      <c r="D60" s="88">
        <v>14000</v>
      </c>
    </row>
    <row r="61" spans="1:4" ht="14.25">
      <c r="A61" s="86" t="s">
        <v>1377</v>
      </c>
      <c r="B61" s="87" t="s">
        <v>1378</v>
      </c>
      <c r="C61" s="88">
        <v>18000</v>
      </c>
      <c r="D61" s="88">
        <v>18000</v>
      </c>
    </row>
    <row r="62" spans="1:4" ht="24">
      <c r="A62" s="86" t="s">
        <v>1339</v>
      </c>
      <c r="B62" s="87" t="s">
        <v>146</v>
      </c>
      <c r="C62" s="88">
        <v>20000</v>
      </c>
      <c r="D62" s="88">
        <v>20000</v>
      </c>
    </row>
    <row r="63" spans="1:4" ht="24">
      <c r="A63" s="86" t="s">
        <v>1379</v>
      </c>
      <c r="B63" s="87" t="s">
        <v>1380</v>
      </c>
      <c r="C63" s="88">
        <v>12000</v>
      </c>
      <c r="D63" s="88">
        <v>12000</v>
      </c>
    </row>
    <row r="64" spans="1:4" ht="14.25">
      <c r="A64" s="86" t="s">
        <v>1381</v>
      </c>
      <c r="B64" s="87" t="s">
        <v>1382</v>
      </c>
      <c r="C64" s="88">
        <v>23000</v>
      </c>
      <c r="D64" s="88">
        <v>23000</v>
      </c>
    </row>
    <row r="65" spans="1:4" ht="14.25">
      <c r="A65" s="86" t="s">
        <v>1383</v>
      </c>
      <c r="B65" s="87" t="s">
        <v>1384</v>
      </c>
      <c r="C65" s="88">
        <v>15000</v>
      </c>
      <c r="D65" s="88">
        <v>15000</v>
      </c>
    </row>
    <row r="66" spans="1:4" ht="14.25">
      <c r="A66" s="64" t="s">
        <v>1858</v>
      </c>
      <c r="B66" s="54"/>
      <c r="C66" s="54">
        <f>SUM(C52:C65)</f>
        <v>267000</v>
      </c>
      <c r="D66" s="54">
        <f>SUM(D52:D65)</f>
        <v>267000</v>
      </c>
    </row>
    <row r="67" spans="1:4" ht="24">
      <c r="A67" s="66" t="s">
        <v>1386</v>
      </c>
      <c r="B67" s="66" t="s">
        <v>1387</v>
      </c>
      <c r="C67" s="90">
        <v>22000</v>
      </c>
      <c r="D67" s="90">
        <v>22000</v>
      </c>
    </row>
    <row r="68" spans="1:4" ht="14.25">
      <c r="A68" s="66" t="s">
        <v>1388</v>
      </c>
      <c r="B68" s="66" t="s">
        <v>1389</v>
      </c>
      <c r="C68" s="90">
        <v>22000</v>
      </c>
      <c r="D68" s="90">
        <v>22000</v>
      </c>
    </row>
    <row r="69" spans="1:4" ht="24">
      <c r="A69" s="66" t="s">
        <v>1390</v>
      </c>
      <c r="B69" s="66" t="s">
        <v>1391</v>
      </c>
      <c r="C69" s="90">
        <v>23000</v>
      </c>
      <c r="D69" s="90">
        <v>23000</v>
      </c>
    </row>
    <row r="70" spans="1:4" ht="24">
      <c r="A70" s="66" t="s">
        <v>120</v>
      </c>
      <c r="B70" s="66" t="s">
        <v>1392</v>
      </c>
      <c r="C70" s="90">
        <v>10000</v>
      </c>
      <c r="D70" s="90">
        <v>10000</v>
      </c>
    </row>
    <row r="71" spans="1:4" ht="24">
      <c r="A71" s="66" t="s">
        <v>1393</v>
      </c>
      <c r="B71" s="66" t="s">
        <v>1394</v>
      </c>
      <c r="C71" s="90">
        <v>22000</v>
      </c>
      <c r="D71" s="90">
        <v>22000</v>
      </c>
    </row>
    <row r="72" spans="1:4" ht="24">
      <c r="A72" s="66" t="s">
        <v>1395</v>
      </c>
      <c r="B72" s="66" t="s">
        <v>1396</v>
      </c>
      <c r="C72" s="90">
        <v>12000</v>
      </c>
      <c r="D72" s="90">
        <v>12000</v>
      </c>
    </row>
    <row r="73" spans="1:4" ht="24">
      <c r="A73" s="66" t="s">
        <v>1397</v>
      </c>
      <c r="B73" s="66" t="s">
        <v>1398</v>
      </c>
      <c r="C73" s="90">
        <v>10000</v>
      </c>
      <c r="D73" s="90">
        <v>10000</v>
      </c>
    </row>
    <row r="74" spans="1:4" ht="14.25">
      <c r="A74" s="66" t="s">
        <v>1399</v>
      </c>
      <c r="B74" s="66" t="s">
        <v>1400</v>
      </c>
      <c r="C74" s="90">
        <v>10000</v>
      </c>
      <c r="D74" s="90">
        <v>10000</v>
      </c>
    </row>
    <row r="75" spans="1:4" ht="24">
      <c r="A75" s="66" t="s">
        <v>119</v>
      </c>
      <c r="B75" s="66" t="s">
        <v>1401</v>
      </c>
      <c r="C75" s="90">
        <v>22000</v>
      </c>
      <c r="D75" s="90">
        <v>22000</v>
      </c>
    </row>
    <row r="76" spans="1:4" ht="14.25">
      <c r="A76" s="66" t="s">
        <v>1402</v>
      </c>
      <c r="B76" s="66" t="s">
        <v>1403</v>
      </c>
      <c r="C76" s="90">
        <v>18000</v>
      </c>
      <c r="D76" s="90">
        <v>18000</v>
      </c>
    </row>
    <row r="77" spans="1:4" ht="24">
      <c r="A77" s="66" t="s">
        <v>141</v>
      </c>
      <c r="B77" s="66" t="s">
        <v>1404</v>
      </c>
      <c r="C77" s="90">
        <v>22000</v>
      </c>
      <c r="D77" s="90">
        <v>22000</v>
      </c>
    </row>
    <row r="78" spans="1:4" ht="24">
      <c r="A78" s="66" t="s">
        <v>1405</v>
      </c>
      <c r="B78" s="66" t="s">
        <v>1406</v>
      </c>
      <c r="C78" s="90">
        <v>22000</v>
      </c>
      <c r="D78" s="90">
        <v>22000</v>
      </c>
    </row>
    <row r="79" spans="1:4" ht="24">
      <c r="A79" s="66" t="s">
        <v>1013</v>
      </c>
      <c r="B79" s="66" t="s">
        <v>1407</v>
      </c>
      <c r="C79" s="90">
        <v>10000</v>
      </c>
      <c r="D79" s="90">
        <v>10000</v>
      </c>
    </row>
    <row r="80" spans="1:4" ht="24">
      <c r="A80" s="66" t="s">
        <v>1408</v>
      </c>
      <c r="B80" s="66" t="s">
        <v>122</v>
      </c>
      <c r="C80" s="90">
        <v>22000</v>
      </c>
      <c r="D80" s="90">
        <v>22000</v>
      </c>
    </row>
    <row r="81" spans="1:4" ht="24">
      <c r="A81" s="66" t="s">
        <v>1409</v>
      </c>
      <c r="B81" s="66" t="s">
        <v>1410</v>
      </c>
      <c r="C81" s="90">
        <v>23000</v>
      </c>
      <c r="D81" s="90">
        <v>23000</v>
      </c>
    </row>
    <row r="82" spans="1:4" ht="24">
      <c r="A82" s="66" t="s">
        <v>127</v>
      </c>
      <c r="B82" s="66" t="s">
        <v>1411</v>
      </c>
      <c r="C82" s="90">
        <v>10000</v>
      </c>
      <c r="D82" s="90">
        <v>10000</v>
      </c>
    </row>
    <row r="83" spans="1:4" ht="14.25">
      <c r="A83" s="71" t="s">
        <v>1412</v>
      </c>
      <c r="B83" s="71" t="s">
        <v>1413</v>
      </c>
      <c r="C83" s="91">
        <v>10000</v>
      </c>
      <c r="D83" s="91">
        <v>10000</v>
      </c>
    </row>
    <row r="84" spans="1:4" ht="14.25">
      <c r="A84" s="64" t="s">
        <v>1860</v>
      </c>
      <c r="B84" s="54"/>
      <c r="C84" s="54">
        <f>SUM(C67:C83)</f>
        <v>290000</v>
      </c>
      <c r="D84" s="65">
        <f>SUM(D67:D83)</f>
        <v>290000</v>
      </c>
    </row>
    <row r="85" spans="1:4" ht="14.25">
      <c r="A85" s="49" t="s">
        <v>1415</v>
      </c>
      <c r="B85" s="49" t="s">
        <v>1416</v>
      </c>
      <c r="C85" s="73">
        <v>20000</v>
      </c>
      <c r="D85" s="73">
        <v>20000</v>
      </c>
    </row>
    <row r="86" spans="1:4" ht="24">
      <c r="A86" s="49" t="s">
        <v>1417</v>
      </c>
      <c r="B86" s="49" t="s">
        <v>1418</v>
      </c>
      <c r="C86" s="73">
        <v>24000</v>
      </c>
      <c r="D86" s="73">
        <v>24000</v>
      </c>
    </row>
    <row r="87" spans="1:4" ht="24">
      <c r="A87" s="49" t="s">
        <v>141</v>
      </c>
      <c r="B87" s="49" t="s">
        <v>1419</v>
      </c>
      <c r="C87" s="73">
        <v>29000</v>
      </c>
      <c r="D87" s="73">
        <v>29000</v>
      </c>
    </row>
    <row r="88" spans="1:4" ht="14.25">
      <c r="A88" s="49" t="s">
        <v>1402</v>
      </c>
      <c r="B88" s="49" t="s">
        <v>1420</v>
      </c>
      <c r="C88" s="73">
        <v>24000</v>
      </c>
      <c r="D88" s="73">
        <v>24000</v>
      </c>
    </row>
    <row r="89" spans="1:4" ht="24">
      <c r="A89" s="49" t="s">
        <v>1421</v>
      </c>
      <c r="B89" s="49" t="s">
        <v>1422</v>
      </c>
      <c r="C89" s="73">
        <v>24000</v>
      </c>
      <c r="D89" s="73">
        <v>24000</v>
      </c>
    </row>
    <row r="90" spans="1:4" ht="24">
      <c r="A90" s="49" t="s">
        <v>1335</v>
      </c>
      <c r="B90" s="49" t="s">
        <v>123</v>
      </c>
      <c r="C90" s="73">
        <v>24000</v>
      </c>
      <c r="D90" s="73">
        <v>24000</v>
      </c>
    </row>
    <row r="91" spans="1:4" ht="14.25">
      <c r="A91" s="49" t="s">
        <v>1412</v>
      </c>
      <c r="B91" s="49" t="s">
        <v>1423</v>
      </c>
      <c r="C91" s="73">
        <v>24000</v>
      </c>
      <c r="D91" s="73">
        <v>24000</v>
      </c>
    </row>
    <row r="92" spans="1:4" ht="14.25">
      <c r="A92" s="64" t="s">
        <v>1861</v>
      </c>
      <c r="B92" s="54"/>
      <c r="C92" s="54">
        <f>SUM(C85:C91)</f>
        <v>169000</v>
      </c>
      <c r="D92" s="54">
        <f>SUM(D85:D91)</f>
        <v>169000</v>
      </c>
    </row>
    <row r="93" spans="1:4" ht="14.25">
      <c r="A93" s="49" t="s">
        <v>1425</v>
      </c>
      <c r="B93" s="49" t="s">
        <v>1426</v>
      </c>
      <c r="C93" s="73">
        <v>10000</v>
      </c>
      <c r="D93" s="73">
        <v>10000</v>
      </c>
    </row>
    <row r="94" spans="1:4" ht="24">
      <c r="A94" s="49" t="s">
        <v>1427</v>
      </c>
      <c r="B94" s="49" t="s">
        <v>1428</v>
      </c>
      <c r="C94" s="73">
        <v>16000</v>
      </c>
      <c r="D94" s="73">
        <v>16000</v>
      </c>
    </row>
    <row r="95" spans="1:4" ht="24">
      <c r="A95" s="49" t="s">
        <v>1429</v>
      </c>
      <c r="B95" s="49" t="s">
        <v>1430</v>
      </c>
      <c r="C95" s="73">
        <v>23000</v>
      </c>
      <c r="D95" s="73">
        <v>23000</v>
      </c>
    </row>
    <row r="96" spans="1:4" ht="24">
      <c r="A96" s="49" t="s">
        <v>1431</v>
      </c>
      <c r="B96" s="49" t="s">
        <v>1432</v>
      </c>
      <c r="C96" s="73">
        <v>14000</v>
      </c>
      <c r="D96" s="73">
        <v>14000</v>
      </c>
    </row>
    <row r="97" spans="1:4" ht="24">
      <c r="A97" s="49" t="s">
        <v>1433</v>
      </c>
      <c r="B97" s="49" t="s">
        <v>1434</v>
      </c>
      <c r="C97" s="73">
        <v>16000</v>
      </c>
      <c r="D97" s="73">
        <v>16000</v>
      </c>
    </row>
    <row r="98" spans="1:4" ht="24">
      <c r="A98" s="49" t="s">
        <v>1435</v>
      </c>
      <c r="B98" s="49" t="s">
        <v>1436</v>
      </c>
      <c r="C98" s="73">
        <v>10000</v>
      </c>
      <c r="D98" s="73">
        <v>10000</v>
      </c>
    </row>
    <row r="99" spans="1:4" ht="14.25">
      <c r="A99" s="49" t="s">
        <v>1437</v>
      </c>
      <c r="B99" s="49" t="s">
        <v>1438</v>
      </c>
      <c r="C99" s="73">
        <v>12000</v>
      </c>
      <c r="D99" s="73">
        <v>12000</v>
      </c>
    </row>
    <row r="100" spans="1:4" ht="24">
      <c r="A100" s="49" t="s">
        <v>1439</v>
      </c>
      <c r="B100" s="49" t="s">
        <v>1440</v>
      </c>
      <c r="C100" s="73">
        <v>23000</v>
      </c>
      <c r="D100" s="73">
        <v>23000</v>
      </c>
    </row>
    <row r="101" spans="1:4" ht="24">
      <c r="A101" s="49" t="s">
        <v>124</v>
      </c>
      <c r="B101" s="49" t="s">
        <v>1441</v>
      </c>
      <c r="C101" s="73">
        <v>14000</v>
      </c>
      <c r="D101" s="73">
        <v>14000</v>
      </c>
    </row>
    <row r="102" spans="1:4" ht="24">
      <c r="A102" s="49" t="s">
        <v>202</v>
      </c>
      <c r="B102" s="49" t="s">
        <v>1442</v>
      </c>
      <c r="C102" s="73">
        <v>16000</v>
      </c>
      <c r="D102" s="73">
        <v>16000</v>
      </c>
    </row>
    <row r="103" spans="1:4" ht="14.25">
      <c r="A103" s="49" t="s">
        <v>1443</v>
      </c>
      <c r="B103" s="49" t="s">
        <v>1444</v>
      </c>
      <c r="C103" s="73">
        <v>13000</v>
      </c>
      <c r="D103" s="73">
        <v>13000</v>
      </c>
    </row>
    <row r="104" spans="1:4" ht="24">
      <c r="A104" s="49" t="s">
        <v>126</v>
      </c>
      <c r="B104" s="49" t="s">
        <v>1445</v>
      </c>
      <c r="C104" s="73">
        <v>10000</v>
      </c>
      <c r="D104" s="73">
        <v>10000</v>
      </c>
    </row>
    <row r="105" spans="1:4" ht="24">
      <c r="A105" s="49" t="s">
        <v>1446</v>
      </c>
      <c r="B105" s="49" t="s">
        <v>1447</v>
      </c>
      <c r="C105" s="73">
        <v>13000</v>
      </c>
      <c r="D105" s="73">
        <v>13000</v>
      </c>
    </row>
    <row r="106" spans="1:4" ht="14.25">
      <c r="A106" s="49" t="s">
        <v>125</v>
      </c>
      <c r="B106" s="49" t="s">
        <v>1448</v>
      </c>
      <c r="C106" s="73">
        <v>18000</v>
      </c>
      <c r="D106" s="73">
        <v>18000</v>
      </c>
    </row>
    <row r="107" spans="1:4" ht="24">
      <c r="A107" s="49" t="s">
        <v>1341</v>
      </c>
      <c r="B107" s="49" t="s">
        <v>1449</v>
      </c>
      <c r="C107" s="73">
        <v>18000</v>
      </c>
      <c r="D107" s="73">
        <v>18000</v>
      </c>
    </row>
    <row r="108" spans="1:4" ht="24">
      <c r="A108" s="49" t="s">
        <v>1450</v>
      </c>
      <c r="B108" s="49" t="s">
        <v>1451</v>
      </c>
      <c r="C108" s="73">
        <v>25000</v>
      </c>
      <c r="D108" s="73">
        <v>25000</v>
      </c>
    </row>
    <row r="109" spans="1:4" ht="14.25">
      <c r="A109" s="49" t="s">
        <v>1402</v>
      </c>
      <c r="B109" s="49" t="s">
        <v>1452</v>
      </c>
      <c r="C109" s="73">
        <v>13000</v>
      </c>
      <c r="D109" s="73">
        <v>13000</v>
      </c>
    </row>
    <row r="110" spans="1:4" ht="24">
      <c r="A110" s="49" t="s">
        <v>1453</v>
      </c>
      <c r="B110" s="49" t="s">
        <v>1454</v>
      </c>
      <c r="C110" s="73">
        <v>13000</v>
      </c>
      <c r="D110" s="73">
        <v>13000</v>
      </c>
    </row>
    <row r="111" spans="1:4" ht="14.25">
      <c r="A111" s="128" t="s">
        <v>1455</v>
      </c>
      <c r="B111" s="128" t="s">
        <v>1456</v>
      </c>
      <c r="C111" s="73">
        <v>16000</v>
      </c>
      <c r="D111" s="73">
        <v>16000</v>
      </c>
    </row>
    <row r="112" spans="1:4" ht="24">
      <c r="A112" s="128" t="s">
        <v>1332</v>
      </c>
      <c r="B112" s="128" t="s">
        <v>1457</v>
      </c>
      <c r="C112" s="73">
        <v>16000</v>
      </c>
      <c r="D112" s="73">
        <v>16000</v>
      </c>
    </row>
    <row r="113" spans="1:4" ht="24">
      <c r="A113" s="128" t="s">
        <v>1458</v>
      </c>
      <c r="B113" s="128" t="s">
        <v>1459</v>
      </c>
      <c r="C113" s="73">
        <v>17000</v>
      </c>
      <c r="D113" s="73">
        <v>17000</v>
      </c>
    </row>
    <row r="114" spans="1:4" ht="14.25">
      <c r="A114" s="128" t="s">
        <v>1460</v>
      </c>
      <c r="B114" s="128" t="s">
        <v>1461</v>
      </c>
      <c r="C114" s="73">
        <v>13000</v>
      </c>
      <c r="D114" s="73">
        <v>13000</v>
      </c>
    </row>
    <row r="115" spans="1:4" ht="24">
      <c r="A115" s="128" t="s">
        <v>1328</v>
      </c>
      <c r="B115" s="128" t="s">
        <v>1462</v>
      </c>
      <c r="C115" s="73">
        <v>14000</v>
      </c>
      <c r="D115" s="73">
        <v>14000</v>
      </c>
    </row>
    <row r="116" spans="1:4" ht="14.25">
      <c r="A116" s="128" t="s">
        <v>1463</v>
      </c>
      <c r="B116" s="128" t="s">
        <v>1464</v>
      </c>
      <c r="C116" s="73">
        <v>12000</v>
      </c>
      <c r="D116" s="73">
        <v>12000</v>
      </c>
    </row>
    <row r="117" spans="1:4" ht="14.25">
      <c r="A117" s="128" t="s">
        <v>1465</v>
      </c>
      <c r="B117" s="128" t="s">
        <v>1466</v>
      </c>
      <c r="C117" s="73">
        <v>13000</v>
      </c>
      <c r="D117" s="73">
        <v>13000</v>
      </c>
    </row>
    <row r="118" spans="1:4" ht="24">
      <c r="A118" s="128" t="s">
        <v>141</v>
      </c>
      <c r="B118" s="128" t="s">
        <v>1467</v>
      </c>
      <c r="C118" s="73">
        <v>17000</v>
      </c>
      <c r="D118" s="73">
        <v>17000</v>
      </c>
    </row>
    <row r="119" spans="1:4" ht="24">
      <c r="A119" s="128" t="s">
        <v>1468</v>
      </c>
      <c r="B119" s="128" t="s">
        <v>1469</v>
      </c>
      <c r="C119" s="73">
        <v>10000</v>
      </c>
      <c r="D119" s="73">
        <v>10000</v>
      </c>
    </row>
    <row r="120" spans="1:4" ht="14.25">
      <c r="A120" s="128" t="s">
        <v>1470</v>
      </c>
      <c r="B120" s="128" t="s">
        <v>1471</v>
      </c>
      <c r="C120" s="73">
        <v>23000</v>
      </c>
      <c r="D120" s="73">
        <v>23000</v>
      </c>
    </row>
    <row r="121" spans="1:4" ht="24">
      <c r="A121" s="128" t="s">
        <v>1472</v>
      </c>
      <c r="B121" s="128" t="s">
        <v>1473</v>
      </c>
      <c r="C121" s="73">
        <v>10000</v>
      </c>
      <c r="D121" s="73">
        <v>10000</v>
      </c>
    </row>
    <row r="122" spans="1:4" ht="24">
      <c r="A122" s="128" t="s">
        <v>1474</v>
      </c>
      <c r="B122" s="128" t="s">
        <v>1475</v>
      </c>
      <c r="C122" s="73">
        <v>14000</v>
      </c>
      <c r="D122" s="73">
        <v>14000</v>
      </c>
    </row>
    <row r="123" spans="1:4" ht="14.25">
      <c r="A123" s="128" t="s">
        <v>1379</v>
      </c>
      <c r="B123" s="128" t="s">
        <v>1476</v>
      </c>
      <c r="C123" s="73">
        <v>16000</v>
      </c>
      <c r="D123" s="73">
        <v>16000</v>
      </c>
    </row>
    <row r="124" spans="1:4" ht="14.25">
      <c r="A124" s="128" t="s">
        <v>1477</v>
      </c>
      <c r="B124" s="128" t="s">
        <v>1478</v>
      </c>
      <c r="C124" s="73">
        <v>10000</v>
      </c>
      <c r="D124" s="73">
        <v>10000</v>
      </c>
    </row>
    <row r="125" spans="1:4" ht="24">
      <c r="A125" s="128" t="s">
        <v>127</v>
      </c>
      <c r="B125" s="128" t="s">
        <v>1479</v>
      </c>
      <c r="C125" s="73">
        <v>14000</v>
      </c>
      <c r="D125" s="73">
        <v>14000</v>
      </c>
    </row>
    <row r="126" spans="1:4" ht="24">
      <c r="A126" s="128" t="s">
        <v>1386</v>
      </c>
      <c r="B126" s="128" t="s">
        <v>1480</v>
      </c>
      <c r="C126" s="73">
        <v>16000</v>
      </c>
      <c r="D126" s="73">
        <v>16000</v>
      </c>
    </row>
    <row r="127" spans="1:4" ht="24">
      <c r="A127" s="128" t="s">
        <v>1481</v>
      </c>
      <c r="B127" s="128" t="s">
        <v>1482</v>
      </c>
      <c r="C127" s="73">
        <v>13000</v>
      </c>
      <c r="D127" s="73">
        <v>13000</v>
      </c>
    </row>
    <row r="128" spans="1:4" ht="14.25">
      <c r="A128" s="128" t="s">
        <v>1351</v>
      </c>
      <c r="B128" s="128" t="s">
        <v>1483</v>
      </c>
      <c r="C128" s="73">
        <v>14000</v>
      </c>
      <c r="D128" s="73">
        <v>14000</v>
      </c>
    </row>
    <row r="129" spans="1:4" ht="14.25">
      <c r="A129" s="64" t="s">
        <v>1862</v>
      </c>
      <c r="B129" s="54"/>
      <c r="C129" s="54">
        <f>SUM(C93:C128)</f>
        <v>535000</v>
      </c>
      <c r="D129" s="54">
        <f>SUM(D93:D128)</f>
        <v>535000</v>
      </c>
    </row>
    <row r="130" spans="1:2" s="82" customFormat="1" ht="25.5" customHeight="1">
      <c r="A130" s="146"/>
      <c r="B130" s="147"/>
    </row>
  </sheetData>
  <sheetProtection/>
  <mergeCells count="6">
    <mergeCell ref="A1:D1"/>
    <mergeCell ref="A2:D2"/>
    <mergeCell ref="A3:D3"/>
    <mergeCell ref="A4:D4"/>
    <mergeCell ref="A5:D5"/>
    <mergeCell ref="A8:B8"/>
  </mergeCells>
  <printOptions/>
  <pageMargins left="0.7086614173228347" right="0.7086614173228347" top="0.7874015748031497" bottom="0.7874015748031497" header="0.31496062992125984" footer="0.31496062992125984"/>
  <pageSetup firstPageNumber="20" useFirstPageNumber="1" horizontalDpi="600" verticalDpi="600" orientation="portrait" paperSize="9" r:id="rId1"/>
  <headerFooter>
    <oddFooter>&amp;C&amp;P&amp;RTab.č.14 Dotační fond - školství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17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9.7109375" style="16" customWidth="1"/>
    <col min="2" max="2" width="31.28125" style="17" customWidth="1"/>
    <col min="3" max="3" width="12.57421875" style="18" customWidth="1"/>
    <col min="4" max="4" width="12.57421875" style="19" customWidth="1"/>
    <col min="5" max="5" width="13.00390625" style="0" customWidth="1"/>
  </cols>
  <sheetData>
    <row r="1" spans="1:4" ht="14.25">
      <c r="A1" s="159" t="s">
        <v>498</v>
      </c>
      <c r="B1" s="159"/>
      <c r="C1" s="159"/>
      <c r="D1" s="159"/>
    </row>
    <row r="2" spans="1:4" ht="14.25" customHeight="1">
      <c r="A2" s="159" t="s">
        <v>727</v>
      </c>
      <c r="B2" s="159"/>
      <c r="C2" s="159"/>
      <c r="D2" s="159"/>
    </row>
    <row r="3" spans="1:4" ht="14.25" customHeight="1">
      <c r="A3" s="159" t="s">
        <v>702</v>
      </c>
      <c r="B3" s="159"/>
      <c r="C3" s="159"/>
      <c r="D3" s="159"/>
    </row>
    <row r="4" spans="1:4" ht="14.25">
      <c r="A4" s="160" t="s">
        <v>728</v>
      </c>
      <c r="B4" s="160"/>
      <c r="C4" s="160"/>
      <c r="D4" s="160"/>
    </row>
    <row r="5" spans="1:4" ht="14.25">
      <c r="A5" s="20"/>
      <c r="B5" s="20"/>
      <c r="C5" s="20"/>
      <c r="D5" s="20"/>
    </row>
    <row r="6" spans="1:4" ht="30" customHeight="1">
      <c r="A6" s="131" t="s">
        <v>1837</v>
      </c>
      <c r="B6" s="131" t="s">
        <v>0</v>
      </c>
      <c r="C6" s="132" t="s">
        <v>928</v>
      </c>
      <c r="D6" s="132" t="s">
        <v>1820</v>
      </c>
    </row>
    <row r="7" spans="1:4" ht="22.5" customHeight="1">
      <c r="A7" s="152" t="s">
        <v>2022</v>
      </c>
      <c r="B7" s="153"/>
      <c r="C7" s="134">
        <f>C174+C164+C153+C112</f>
        <v>9948970</v>
      </c>
      <c r="D7" s="134">
        <f>D174+D164+D153+D112</f>
        <v>9598244</v>
      </c>
    </row>
    <row r="8" spans="1:4" ht="24">
      <c r="A8" s="47" t="s">
        <v>17</v>
      </c>
      <c r="B8" s="47" t="s">
        <v>499</v>
      </c>
      <c r="C8" s="48">
        <v>18000</v>
      </c>
      <c r="D8" s="48">
        <v>18000</v>
      </c>
    </row>
    <row r="9" spans="1:4" ht="24">
      <c r="A9" s="47" t="s">
        <v>19</v>
      </c>
      <c r="B9" s="47" t="s">
        <v>21</v>
      </c>
      <c r="C9" s="48">
        <v>25000</v>
      </c>
      <c r="D9" s="48">
        <v>25000</v>
      </c>
    </row>
    <row r="10" spans="1:4" ht="14.25">
      <c r="A10" s="47" t="s">
        <v>1844</v>
      </c>
      <c r="B10" s="47" t="s">
        <v>500</v>
      </c>
      <c r="C10" s="48">
        <v>22000</v>
      </c>
      <c r="D10" s="48">
        <v>22000</v>
      </c>
    </row>
    <row r="11" spans="1:4" ht="24">
      <c r="A11" s="47" t="s">
        <v>24</v>
      </c>
      <c r="B11" s="47" t="s">
        <v>501</v>
      </c>
      <c r="C11" s="48">
        <v>14000</v>
      </c>
      <c r="D11" s="48">
        <v>14000</v>
      </c>
    </row>
    <row r="12" spans="1:4" ht="24">
      <c r="A12" s="47" t="s">
        <v>23</v>
      </c>
      <c r="B12" s="47" t="s">
        <v>502</v>
      </c>
      <c r="C12" s="48">
        <v>20000</v>
      </c>
      <c r="D12" s="48">
        <v>20000</v>
      </c>
    </row>
    <row r="13" spans="1:4" ht="14.25">
      <c r="A13" s="47" t="s">
        <v>426</v>
      </c>
      <c r="B13" s="47" t="s">
        <v>503</v>
      </c>
      <c r="C13" s="48">
        <v>20000</v>
      </c>
      <c r="D13" s="48">
        <v>20000</v>
      </c>
    </row>
    <row r="14" spans="1:4" ht="14.25">
      <c r="A14" s="47" t="s">
        <v>52</v>
      </c>
      <c r="B14" s="47" t="s">
        <v>504</v>
      </c>
      <c r="C14" s="48">
        <v>15000</v>
      </c>
      <c r="D14" s="48">
        <v>15000</v>
      </c>
    </row>
    <row r="15" spans="1:4" ht="14.25">
      <c r="A15" s="47" t="s">
        <v>52</v>
      </c>
      <c r="B15" s="47" t="s">
        <v>505</v>
      </c>
      <c r="C15" s="48">
        <v>10000</v>
      </c>
      <c r="D15" s="48">
        <v>10000</v>
      </c>
    </row>
    <row r="16" spans="1:4" ht="48">
      <c r="A16" s="47" t="s">
        <v>186</v>
      </c>
      <c r="B16" s="47" t="s">
        <v>506</v>
      </c>
      <c r="C16" s="48">
        <v>15000</v>
      </c>
      <c r="D16" s="48">
        <v>15000</v>
      </c>
    </row>
    <row r="17" spans="1:4" ht="24">
      <c r="A17" s="57" t="s">
        <v>35</v>
      </c>
      <c r="B17" s="47" t="s">
        <v>507</v>
      </c>
      <c r="C17" s="48">
        <v>20000</v>
      </c>
      <c r="D17" s="48">
        <v>20000</v>
      </c>
    </row>
    <row r="18" spans="1:4" ht="14.25">
      <c r="A18" s="47" t="s">
        <v>508</v>
      </c>
      <c r="B18" s="47" t="s">
        <v>509</v>
      </c>
      <c r="C18" s="48">
        <v>20000</v>
      </c>
      <c r="D18" s="48">
        <v>20000</v>
      </c>
    </row>
    <row r="19" spans="1:4" ht="24">
      <c r="A19" s="47" t="s">
        <v>28</v>
      </c>
      <c r="B19" s="47" t="s">
        <v>510</v>
      </c>
      <c r="C19" s="48">
        <v>15000</v>
      </c>
      <c r="D19" s="48">
        <v>15000</v>
      </c>
    </row>
    <row r="20" spans="1:4" ht="14.25">
      <c r="A20" s="47" t="s">
        <v>137</v>
      </c>
      <c r="B20" s="47" t="s">
        <v>511</v>
      </c>
      <c r="C20" s="48">
        <v>15000</v>
      </c>
      <c r="D20" s="48">
        <v>15000</v>
      </c>
    </row>
    <row r="21" spans="1:4" ht="24">
      <c r="A21" s="47" t="s">
        <v>18</v>
      </c>
      <c r="B21" s="47" t="s">
        <v>512</v>
      </c>
      <c r="C21" s="48">
        <v>10000</v>
      </c>
      <c r="D21" s="48">
        <v>10000</v>
      </c>
    </row>
    <row r="22" spans="1:4" ht="36">
      <c r="A22" s="47" t="s">
        <v>25</v>
      </c>
      <c r="B22" s="47" t="s">
        <v>513</v>
      </c>
      <c r="C22" s="48">
        <v>20000</v>
      </c>
      <c r="D22" s="48">
        <v>20000</v>
      </c>
    </row>
    <row r="23" spans="1:4" ht="24">
      <c r="A23" s="47" t="s">
        <v>34</v>
      </c>
      <c r="B23" s="47" t="s">
        <v>514</v>
      </c>
      <c r="C23" s="48">
        <v>25000</v>
      </c>
      <c r="D23" s="48">
        <v>25000</v>
      </c>
    </row>
    <row r="24" spans="1:4" ht="24">
      <c r="A24" s="47" t="s">
        <v>37</v>
      </c>
      <c r="B24" s="47" t="s">
        <v>515</v>
      </c>
      <c r="C24" s="48">
        <v>20000</v>
      </c>
      <c r="D24" s="48">
        <v>20000</v>
      </c>
    </row>
    <row r="25" spans="1:4" ht="24">
      <c r="A25" s="47" t="s">
        <v>37</v>
      </c>
      <c r="B25" s="47" t="s">
        <v>516</v>
      </c>
      <c r="C25" s="48">
        <v>15000</v>
      </c>
      <c r="D25" s="48">
        <v>15000</v>
      </c>
    </row>
    <row r="26" spans="1:4" ht="24">
      <c r="A26" s="47" t="s">
        <v>27</v>
      </c>
      <c r="B26" s="47" t="s">
        <v>517</v>
      </c>
      <c r="C26" s="48">
        <v>15000</v>
      </c>
      <c r="D26" s="48">
        <v>15000</v>
      </c>
    </row>
    <row r="27" spans="1:4" ht="18.75" customHeight="1">
      <c r="A27" s="47" t="s">
        <v>518</v>
      </c>
      <c r="B27" s="47" t="s">
        <v>22</v>
      </c>
      <c r="C27" s="48">
        <v>20000</v>
      </c>
      <c r="D27" s="48">
        <v>20000</v>
      </c>
    </row>
    <row r="28" spans="1:4" ht="24">
      <c r="A28" s="47" t="s">
        <v>18</v>
      </c>
      <c r="B28" s="47" t="s">
        <v>519</v>
      </c>
      <c r="C28" s="48">
        <v>40000</v>
      </c>
      <c r="D28" s="48">
        <v>40000</v>
      </c>
    </row>
    <row r="29" spans="1:4" ht="18.75" customHeight="1">
      <c r="A29" s="47" t="s">
        <v>518</v>
      </c>
      <c r="B29" s="47" t="s">
        <v>20</v>
      </c>
      <c r="C29" s="48">
        <v>14000</v>
      </c>
      <c r="D29" s="48">
        <v>14000</v>
      </c>
    </row>
    <row r="30" spans="1:4" ht="14.25">
      <c r="A30" s="47" t="s">
        <v>57</v>
      </c>
      <c r="B30" s="47" t="s">
        <v>520</v>
      </c>
      <c r="C30" s="48">
        <v>10000</v>
      </c>
      <c r="D30" s="48">
        <v>10000</v>
      </c>
    </row>
    <row r="31" spans="1:4" ht="14.25">
      <c r="A31" s="47" t="s">
        <v>43</v>
      </c>
      <c r="B31" s="47" t="s">
        <v>521</v>
      </c>
      <c r="C31" s="48">
        <v>11000</v>
      </c>
      <c r="D31" s="48">
        <v>11000</v>
      </c>
    </row>
    <row r="32" spans="1:4" ht="24">
      <c r="A32" s="47" t="s">
        <v>522</v>
      </c>
      <c r="B32" s="47" t="s">
        <v>523</v>
      </c>
      <c r="C32" s="48">
        <v>15000</v>
      </c>
      <c r="D32" s="48">
        <v>15000</v>
      </c>
    </row>
    <row r="33" spans="1:4" ht="14.25">
      <c r="A33" s="47" t="s">
        <v>59</v>
      </c>
      <c r="B33" s="47" t="s">
        <v>524</v>
      </c>
      <c r="C33" s="48">
        <v>15000</v>
      </c>
      <c r="D33" s="48">
        <v>15000</v>
      </c>
    </row>
    <row r="34" spans="1:4" ht="24">
      <c r="A34" s="47" t="s">
        <v>48</v>
      </c>
      <c r="B34" s="47" t="s">
        <v>525</v>
      </c>
      <c r="C34" s="48">
        <v>20000</v>
      </c>
      <c r="D34" s="48">
        <v>20000</v>
      </c>
    </row>
    <row r="35" spans="1:4" ht="14.25">
      <c r="A35" s="47" t="s">
        <v>158</v>
      </c>
      <c r="B35" s="47" t="s">
        <v>526</v>
      </c>
      <c r="C35" s="48">
        <v>15000</v>
      </c>
      <c r="D35" s="48">
        <v>15000</v>
      </c>
    </row>
    <row r="36" spans="1:4" ht="14.25">
      <c r="A36" s="47" t="s">
        <v>53</v>
      </c>
      <c r="B36" s="47" t="s">
        <v>527</v>
      </c>
      <c r="C36" s="48">
        <v>15000</v>
      </c>
      <c r="D36" s="48">
        <v>15000</v>
      </c>
    </row>
    <row r="37" spans="1:4" ht="14.25">
      <c r="A37" s="47" t="s">
        <v>528</v>
      </c>
      <c r="B37" s="47" t="s">
        <v>529</v>
      </c>
      <c r="C37" s="48">
        <v>10000</v>
      </c>
      <c r="D37" s="48">
        <v>10000</v>
      </c>
    </row>
    <row r="38" spans="1:4" ht="14.25">
      <c r="A38" s="47" t="s">
        <v>530</v>
      </c>
      <c r="B38" s="47" t="s">
        <v>531</v>
      </c>
      <c r="C38" s="48">
        <v>32000</v>
      </c>
      <c r="D38" s="48">
        <v>32000</v>
      </c>
    </row>
    <row r="39" spans="1:4" ht="14.25">
      <c r="A39" s="47" t="s">
        <v>532</v>
      </c>
      <c r="B39" s="47" t="s">
        <v>26</v>
      </c>
      <c r="C39" s="48">
        <v>15000</v>
      </c>
      <c r="D39" s="48">
        <v>15000</v>
      </c>
    </row>
    <row r="40" spans="1:4" ht="24">
      <c r="A40" s="47" t="s">
        <v>33</v>
      </c>
      <c r="B40" s="47" t="s">
        <v>533</v>
      </c>
      <c r="C40" s="48">
        <v>20000</v>
      </c>
      <c r="D40" s="48">
        <v>20000</v>
      </c>
    </row>
    <row r="41" spans="1:4" ht="24">
      <c r="A41" s="47" t="s">
        <v>33</v>
      </c>
      <c r="B41" s="47" t="s">
        <v>534</v>
      </c>
      <c r="C41" s="48">
        <v>10000</v>
      </c>
      <c r="D41" s="48">
        <v>10000</v>
      </c>
    </row>
    <row r="42" spans="1:4" ht="24">
      <c r="A42" s="47" t="s">
        <v>33</v>
      </c>
      <c r="B42" s="47" t="s">
        <v>535</v>
      </c>
      <c r="C42" s="48">
        <v>20000</v>
      </c>
      <c r="D42" s="48">
        <v>20000</v>
      </c>
    </row>
    <row r="43" spans="1:4" ht="24">
      <c r="A43" s="47" t="s">
        <v>33</v>
      </c>
      <c r="B43" s="47" t="s">
        <v>536</v>
      </c>
      <c r="C43" s="48">
        <v>10000</v>
      </c>
      <c r="D43" s="48">
        <v>10000</v>
      </c>
    </row>
    <row r="44" spans="1:4" ht="24">
      <c r="A44" s="47" t="s">
        <v>33</v>
      </c>
      <c r="B44" s="47" t="s">
        <v>537</v>
      </c>
      <c r="C44" s="48">
        <v>15000</v>
      </c>
      <c r="D44" s="48">
        <v>15000</v>
      </c>
    </row>
    <row r="45" spans="1:4" ht="24">
      <c r="A45" s="47" t="s">
        <v>33</v>
      </c>
      <c r="B45" s="47" t="s">
        <v>538</v>
      </c>
      <c r="C45" s="48">
        <v>10000</v>
      </c>
      <c r="D45" s="48">
        <v>10000</v>
      </c>
    </row>
    <row r="46" spans="1:4" ht="24">
      <c r="A46" s="47" t="s">
        <v>33</v>
      </c>
      <c r="B46" s="47" t="s">
        <v>539</v>
      </c>
      <c r="C46" s="48">
        <v>15000</v>
      </c>
      <c r="D46" s="48">
        <v>15000</v>
      </c>
    </row>
    <row r="47" spans="1:4" ht="24">
      <c r="A47" s="47" t="s">
        <v>19</v>
      </c>
      <c r="B47" s="47" t="s">
        <v>540</v>
      </c>
      <c r="C47" s="48">
        <v>15000</v>
      </c>
      <c r="D47" s="48">
        <v>15000</v>
      </c>
    </row>
    <row r="48" spans="1:4" ht="24">
      <c r="A48" s="47" t="s">
        <v>29</v>
      </c>
      <c r="B48" s="47" t="s">
        <v>31</v>
      </c>
      <c r="C48" s="48">
        <v>20000</v>
      </c>
      <c r="D48" s="48">
        <v>20000</v>
      </c>
    </row>
    <row r="49" spans="1:4" ht="24">
      <c r="A49" s="47" t="s">
        <v>541</v>
      </c>
      <c r="B49" s="47" t="s">
        <v>542</v>
      </c>
      <c r="C49" s="48">
        <v>25000</v>
      </c>
      <c r="D49" s="48">
        <v>25000</v>
      </c>
    </row>
    <row r="50" spans="1:4" ht="24">
      <c r="A50" s="47" t="s">
        <v>39</v>
      </c>
      <c r="B50" s="47" t="s">
        <v>543</v>
      </c>
      <c r="C50" s="48">
        <v>80000</v>
      </c>
      <c r="D50" s="48">
        <v>80000</v>
      </c>
    </row>
    <row r="51" spans="1:4" ht="24">
      <c r="A51" s="47" t="s">
        <v>36</v>
      </c>
      <c r="B51" s="47" t="s">
        <v>544</v>
      </c>
      <c r="C51" s="48">
        <v>19000</v>
      </c>
      <c r="D51" s="48">
        <v>19000</v>
      </c>
    </row>
    <row r="52" spans="1:4" ht="36">
      <c r="A52" s="47" t="s">
        <v>545</v>
      </c>
      <c r="B52" s="47" t="s">
        <v>546</v>
      </c>
      <c r="C52" s="48">
        <v>20000</v>
      </c>
      <c r="D52" s="48">
        <v>20000</v>
      </c>
    </row>
    <row r="53" spans="1:4" ht="24">
      <c r="A53" s="47" t="s">
        <v>45</v>
      </c>
      <c r="B53" s="47" t="s">
        <v>547</v>
      </c>
      <c r="C53" s="48">
        <v>20000</v>
      </c>
      <c r="D53" s="48">
        <v>20000</v>
      </c>
    </row>
    <row r="54" spans="1:4" ht="24">
      <c r="A54" s="47" t="s">
        <v>548</v>
      </c>
      <c r="B54" s="47" t="s">
        <v>549</v>
      </c>
      <c r="C54" s="48">
        <v>15000</v>
      </c>
      <c r="D54" s="48">
        <v>15000</v>
      </c>
    </row>
    <row r="55" spans="1:4" ht="24">
      <c r="A55" s="47" t="s">
        <v>18</v>
      </c>
      <c r="B55" s="47" t="s">
        <v>550</v>
      </c>
      <c r="C55" s="48">
        <v>10000</v>
      </c>
      <c r="D55" s="48">
        <v>10000</v>
      </c>
    </row>
    <row r="56" spans="1:4" ht="24">
      <c r="A56" s="47" t="s">
        <v>551</v>
      </c>
      <c r="B56" s="47" t="s">
        <v>552</v>
      </c>
      <c r="C56" s="48">
        <v>40000</v>
      </c>
      <c r="D56" s="48">
        <v>40000</v>
      </c>
    </row>
    <row r="57" spans="1:4" ht="15.75" customHeight="1">
      <c r="A57" s="47" t="s">
        <v>32</v>
      </c>
      <c r="B57" s="47" t="s">
        <v>553</v>
      </c>
      <c r="C57" s="48">
        <v>10000</v>
      </c>
      <c r="D57" s="48">
        <v>10000</v>
      </c>
    </row>
    <row r="58" spans="1:4" ht="14.25">
      <c r="A58" s="47" t="s">
        <v>46</v>
      </c>
      <c r="B58" s="47" t="s">
        <v>47</v>
      </c>
      <c r="C58" s="48">
        <v>15000</v>
      </c>
      <c r="D58" s="48">
        <v>15000</v>
      </c>
    </row>
    <row r="59" spans="1:4" ht="14.25">
      <c r="A59" s="47" t="s">
        <v>554</v>
      </c>
      <c r="B59" s="47" t="s">
        <v>555</v>
      </c>
      <c r="C59" s="48">
        <v>10000</v>
      </c>
      <c r="D59" s="48">
        <v>10000</v>
      </c>
    </row>
    <row r="60" spans="1:4" ht="24">
      <c r="A60" s="47" t="s">
        <v>556</v>
      </c>
      <c r="B60" s="47" t="s">
        <v>557</v>
      </c>
      <c r="C60" s="48">
        <v>10000</v>
      </c>
      <c r="D60" s="48">
        <v>10000</v>
      </c>
    </row>
    <row r="61" spans="1:4" ht="14.25">
      <c r="A61" s="47" t="s">
        <v>41</v>
      </c>
      <c r="B61" s="47" t="s">
        <v>558</v>
      </c>
      <c r="C61" s="48">
        <v>20000</v>
      </c>
      <c r="D61" s="48">
        <v>20000</v>
      </c>
    </row>
    <row r="62" spans="1:4" ht="24">
      <c r="A62" s="47" t="s">
        <v>541</v>
      </c>
      <c r="B62" s="47" t="s">
        <v>559</v>
      </c>
      <c r="C62" s="48">
        <v>20000</v>
      </c>
      <c r="D62" s="48">
        <v>20000</v>
      </c>
    </row>
    <row r="63" spans="1:4" ht="14.25">
      <c r="A63" s="47" t="s">
        <v>42</v>
      </c>
      <c r="B63" s="47" t="s">
        <v>560</v>
      </c>
      <c r="C63" s="48">
        <v>25000</v>
      </c>
      <c r="D63" s="48">
        <v>25000</v>
      </c>
    </row>
    <row r="64" spans="1:4" ht="14.25">
      <c r="A64" s="47" t="s">
        <v>40</v>
      </c>
      <c r="B64" s="47" t="s">
        <v>561</v>
      </c>
      <c r="C64" s="48">
        <v>20000</v>
      </c>
      <c r="D64" s="48">
        <v>20000</v>
      </c>
    </row>
    <row r="65" spans="1:4" ht="14.25">
      <c r="A65" s="47" t="s">
        <v>562</v>
      </c>
      <c r="B65" s="47" t="s">
        <v>563</v>
      </c>
      <c r="C65" s="48">
        <v>15000</v>
      </c>
      <c r="D65" s="48">
        <v>15000</v>
      </c>
    </row>
    <row r="66" spans="1:4" ht="14.25">
      <c r="A66" s="47" t="s">
        <v>564</v>
      </c>
      <c r="B66" s="47" t="s">
        <v>565</v>
      </c>
      <c r="C66" s="48">
        <v>10000</v>
      </c>
      <c r="D66" s="48">
        <v>10000</v>
      </c>
    </row>
    <row r="67" spans="1:4" ht="24">
      <c r="A67" s="47" t="s">
        <v>564</v>
      </c>
      <c r="B67" s="47" t="s">
        <v>566</v>
      </c>
      <c r="C67" s="48">
        <v>10000</v>
      </c>
      <c r="D67" s="48">
        <v>10000</v>
      </c>
    </row>
    <row r="68" spans="1:4" ht="14.25">
      <c r="A68" s="47" t="s">
        <v>567</v>
      </c>
      <c r="B68" s="47" t="s">
        <v>568</v>
      </c>
      <c r="C68" s="48">
        <v>15000</v>
      </c>
      <c r="D68" s="48">
        <v>15000</v>
      </c>
    </row>
    <row r="69" spans="1:4" ht="24">
      <c r="A69" s="47" t="s">
        <v>567</v>
      </c>
      <c r="B69" s="47" t="s">
        <v>569</v>
      </c>
      <c r="C69" s="48">
        <v>10000</v>
      </c>
      <c r="D69" s="48">
        <v>10000</v>
      </c>
    </row>
    <row r="70" spans="1:4" ht="14.25">
      <c r="A70" s="57" t="s">
        <v>570</v>
      </c>
      <c r="B70" s="47" t="s">
        <v>571</v>
      </c>
      <c r="C70" s="48">
        <v>20000</v>
      </c>
      <c r="D70" s="48">
        <v>20000</v>
      </c>
    </row>
    <row r="71" spans="1:4" ht="14.25">
      <c r="A71" s="47" t="s">
        <v>572</v>
      </c>
      <c r="B71" s="47" t="s">
        <v>573</v>
      </c>
      <c r="C71" s="48">
        <v>10000</v>
      </c>
      <c r="D71" s="48">
        <v>10000</v>
      </c>
    </row>
    <row r="72" spans="1:4" ht="14.25">
      <c r="A72" s="47" t="s">
        <v>38</v>
      </c>
      <c r="B72" s="47" t="s">
        <v>574</v>
      </c>
      <c r="C72" s="48">
        <v>14000</v>
      </c>
      <c r="D72" s="48">
        <v>14000</v>
      </c>
    </row>
    <row r="73" spans="1:4" ht="14.25">
      <c r="A73" s="47" t="s">
        <v>575</v>
      </c>
      <c r="B73" s="47" t="s">
        <v>576</v>
      </c>
      <c r="C73" s="48">
        <v>10000</v>
      </c>
      <c r="D73" s="48">
        <v>10000</v>
      </c>
    </row>
    <row r="74" spans="1:4" ht="14.25">
      <c r="A74" s="47" t="s">
        <v>56</v>
      </c>
      <c r="B74" s="47" t="s">
        <v>577</v>
      </c>
      <c r="C74" s="48">
        <v>10000</v>
      </c>
      <c r="D74" s="48">
        <v>10000</v>
      </c>
    </row>
    <row r="75" spans="1:4" ht="24">
      <c r="A75" s="47" t="s">
        <v>578</v>
      </c>
      <c r="B75" s="47" t="s">
        <v>579</v>
      </c>
      <c r="C75" s="48">
        <v>10000</v>
      </c>
      <c r="D75" s="48">
        <v>10000</v>
      </c>
    </row>
    <row r="76" spans="1:4" ht="24">
      <c r="A76" s="47" t="s">
        <v>29</v>
      </c>
      <c r="B76" s="47" t="s">
        <v>30</v>
      </c>
      <c r="C76" s="48">
        <v>15000</v>
      </c>
      <c r="D76" s="48">
        <v>15000</v>
      </c>
    </row>
    <row r="77" spans="1:4" ht="14.25">
      <c r="A77" s="47" t="s">
        <v>74</v>
      </c>
      <c r="B77" s="47" t="s">
        <v>580</v>
      </c>
      <c r="C77" s="48">
        <v>20000</v>
      </c>
      <c r="D77" s="48">
        <v>20000</v>
      </c>
    </row>
    <row r="78" spans="1:4" ht="36">
      <c r="A78" s="47" t="s">
        <v>51</v>
      </c>
      <c r="B78" s="47" t="s">
        <v>581</v>
      </c>
      <c r="C78" s="48">
        <v>15000</v>
      </c>
      <c r="D78" s="48">
        <v>15000</v>
      </c>
    </row>
    <row r="79" spans="1:4" ht="24">
      <c r="A79" s="47" t="s">
        <v>49</v>
      </c>
      <c r="B79" s="47" t="s">
        <v>582</v>
      </c>
      <c r="C79" s="48">
        <v>15000</v>
      </c>
      <c r="D79" s="48">
        <v>15000</v>
      </c>
    </row>
    <row r="80" spans="1:4" ht="24">
      <c r="A80" s="47" t="s">
        <v>49</v>
      </c>
      <c r="B80" s="47" t="s">
        <v>583</v>
      </c>
      <c r="C80" s="48">
        <v>15000</v>
      </c>
      <c r="D80" s="48">
        <v>15000</v>
      </c>
    </row>
    <row r="81" spans="1:4" ht="14.25">
      <c r="A81" s="47" t="s">
        <v>433</v>
      </c>
      <c r="B81" s="47" t="s">
        <v>584</v>
      </c>
      <c r="C81" s="48">
        <v>15000</v>
      </c>
      <c r="D81" s="48">
        <v>15000</v>
      </c>
    </row>
    <row r="82" spans="1:4" ht="12.75" customHeight="1">
      <c r="A82" s="47" t="s">
        <v>1845</v>
      </c>
      <c r="B82" s="47" t="s">
        <v>585</v>
      </c>
      <c r="C82" s="48">
        <v>15000</v>
      </c>
      <c r="D82" s="48">
        <v>15000</v>
      </c>
    </row>
    <row r="83" spans="1:4" ht="14.25">
      <c r="A83" s="47" t="s">
        <v>34</v>
      </c>
      <c r="B83" s="47" t="s">
        <v>586</v>
      </c>
      <c r="C83" s="48">
        <v>30000</v>
      </c>
      <c r="D83" s="48">
        <v>30000</v>
      </c>
    </row>
    <row r="84" spans="1:4" ht="14.25">
      <c r="A84" s="47" t="s">
        <v>54</v>
      </c>
      <c r="B84" s="47" t="s">
        <v>587</v>
      </c>
      <c r="C84" s="48">
        <v>10000</v>
      </c>
      <c r="D84" s="48">
        <v>10000</v>
      </c>
    </row>
    <row r="85" spans="1:4" ht="14.25">
      <c r="A85" s="57" t="s">
        <v>459</v>
      </c>
      <c r="B85" s="47" t="s">
        <v>588</v>
      </c>
      <c r="C85" s="48">
        <v>10000</v>
      </c>
      <c r="D85" s="48">
        <v>10000</v>
      </c>
    </row>
    <row r="86" spans="1:4" ht="24">
      <c r="A86" s="47" t="s">
        <v>589</v>
      </c>
      <c r="B86" s="47" t="s">
        <v>590</v>
      </c>
      <c r="C86" s="48">
        <v>30000</v>
      </c>
      <c r="D86" s="48">
        <v>30000</v>
      </c>
    </row>
    <row r="87" spans="1:4" ht="24">
      <c r="A87" s="47" t="s">
        <v>71</v>
      </c>
      <c r="B87" s="47" t="s">
        <v>591</v>
      </c>
      <c r="C87" s="48">
        <v>10000</v>
      </c>
      <c r="D87" s="48">
        <v>10000</v>
      </c>
    </row>
    <row r="88" spans="1:4" ht="14.25">
      <c r="A88" s="47" t="s">
        <v>592</v>
      </c>
      <c r="B88" s="47" t="s">
        <v>593</v>
      </c>
      <c r="C88" s="48">
        <v>15000</v>
      </c>
      <c r="D88" s="48">
        <f>15000-2744</f>
        <v>12256</v>
      </c>
    </row>
    <row r="89" spans="1:4" ht="14.25">
      <c r="A89" s="47" t="s">
        <v>50</v>
      </c>
      <c r="B89" s="47" t="s">
        <v>594</v>
      </c>
      <c r="C89" s="48">
        <v>15000</v>
      </c>
      <c r="D89" s="48">
        <v>15000</v>
      </c>
    </row>
    <row r="90" spans="1:4" ht="24">
      <c r="A90" s="47" t="s">
        <v>595</v>
      </c>
      <c r="B90" s="47" t="s">
        <v>596</v>
      </c>
      <c r="C90" s="48">
        <v>25000</v>
      </c>
      <c r="D90" s="48">
        <v>25000</v>
      </c>
    </row>
    <row r="91" spans="1:4" ht="24">
      <c r="A91" s="57" t="s">
        <v>597</v>
      </c>
      <c r="B91" s="47" t="s">
        <v>598</v>
      </c>
      <c r="C91" s="48">
        <v>10000</v>
      </c>
      <c r="D91" s="48">
        <v>10000</v>
      </c>
    </row>
    <row r="92" spans="1:4" ht="14.25">
      <c r="A92" s="47" t="s">
        <v>1107</v>
      </c>
      <c r="B92" s="47" t="s">
        <v>599</v>
      </c>
      <c r="C92" s="48">
        <v>10000</v>
      </c>
      <c r="D92" s="48">
        <v>10000</v>
      </c>
    </row>
    <row r="93" spans="1:4" ht="14.25">
      <c r="A93" s="47" t="s">
        <v>600</v>
      </c>
      <c r="B93" s="47" t="s">
        <v>601</v>
      </c>
      <c r="C93" s="48">
        <v>19720</v>
      </c>
      <c r="D93" s="48">
        <v>19720</v>
      </c>
    </row>
    <row r="94" spans="1:4" ht="24">
      <c r="A94" s="47" t="s">
        <v>602</v>
      </c>
      <c r="B94" s="47" t="s">
        <v>603</v>
      </c>
      <c r="C94" s="48">
        <v>25000</v>
      </c>
      <c r="D94" s="48">
        <v>25000</v>
      </c>
    </row>
    <row r="95" spans="1:4" ht="14.25">
      <c r="A95" s="47" t="s">
        <v>604</v>
      </c>
      <c r="B95" s="47" t="s">
        <v>605</v>
      </c>
      <c r="C95" s="48">
        <v>10000</v>
      </c>
      <c r="D95" s="48">
        <v>10000</v>
      </c>
    </row>
    <row r="96" spans="1:4" ht="24">
      <c r="A96" s="47" t="s">
        <v>45</v>
      </c>
      <c r="B96" s="47" t="s">
        <v>606</v>
      </c>
      <c r="C96" s="48">
        <v>15000</v>
      </c>
      <c r="D96" s="48">
        <v>15000</v>
      </c>
    </row>
    <row r="97" spans="1:4" ht="14.25">
      <c r="A97" s="47" t="s">
        <v>607</v>
      </c>
      <c r="B97" s="47" t="s">
        <v>608</v>
      </c>
      <c r="C97" s="48">
        <v>10000</v>
      </c>
      <c r="D97" s="48">
        <v>10000</v>
      </c>
    </row>
    <row r="98" spans="1:4" ht="14.25">
      <c r="A98" s="47" t="s">
        <v>58</v>
      </c>
      <c r="B98" s="47" t="s">
        <v>609</v>
      </c>
      <c r="C98" s="48">
        <v>10000</v>
      </c>
      <c r="D98" s="48">
        <v>10000</v>
      </c>
    </row>
    <row r="99" spans="1:4" ht="14.25">
      <c r="A99" s="47" t="s">
        <v>58</v>
      </c>
      <c r="B99" s="47" t="s">
        <v>610</v>
      </c>
      <c r="C99" s="48">
        <v>20000</v>
      </c>
      <c r="D99" s="48">
        <v>20000</v>
      </c>
    </row>
    <row r="100" spans="1:4" ht="24">
      <c r="A100" s="47" t="s">
        <v>611</v>
      </c>
      <c r="B100" s="47" t="s">
        <v>612</v>
      </c>
      <c r="C100" s="48">
        <v>20000</v>
      </c>
      <c r="D100" s="48">
        <v>20000</v>
      </c>
    </row>
    <row r="101" spans="1:4" ht="14.25">
      <c r="A101" s="47" t="s">
        <v>613</v>
      </c>
      <c r="B101" s="47" t="s">
        <v>614</v>
      </c>
      <c r="C101" s="48">
        <v>20000</v>
      </c>
      <c r="D101" s="48">
        <v>0</v>
      </c>
    </row>
    <row r="102" spans="1:4" ht="14.25">
      <c r="A102" s="47" t="s">
        <v>615</v>
      </c>
      <c r="B102" s="47" t="s">
        <v>616</v>
      </c>
      <c r="C102" s="48">
        <v>20000</v>
      </c>
      <c r="D102" s="48">
        <v>20000</v>
      </c>
    </row>
    <row r="103" spans="1:4" ht="24">
      <c r="A103" s="47" t="s">
        <v>61</v>
      </c>
      <c r="B103" s="47" t="s">
        <v>617</v>
      </c>
      <c r="C103" s="48">
        <v>80000</v>
      </c>
      <c r="D103" s="48">
        <v>80000</v>
      </c>
    </row>
    <row r="104" spans="1:4" ht="24">
      <c r="A104" s="47" t="s">
        <v>618</v>
      </c>
      <c r="B104" s="47" t="s">
        <v>619</v>
      </c>
      <c r="C104" s="48">
        <v>30000</v>
      </c>
      <c r="D104" s="48">
        <v>30000</v>
      </c>
    </row>
    <row r="105" spans="1:4" ht="14.25">
      <c r="A105" s="47" t="s">
        <v>62</v>
      </c>
      <c r="B105" s="47" t="s">
        <v>620</v>
      </c>
      <c r="C105" s="48">
        <v>45000</v>
      </c>
      <c r="D105" s="48">
        <v>45000</v>
      </c>
    </row>
    <row r="106" spans="1:4" ht="14.25">
      <c r="A106" s="47" t="s">
        <v>55</v>
      </c>
      <c r="B106" s="47" t="s">
        <v>621</v>
      </c>
      <c r="C106" s="48">
        <v>16000</v>
      </c>
      <c r="D106" s="48">
        <v>16000</v>
      </c>
    </row>
    <row r="107" spans="1:4" ht="14.25">
      <c r="A107" s="47" t="s">
        <v>622</v>
      </c>
      <c r="B107" s="47" t="s">
        <v>623</v>
      </c>
      <c r="C107" s="48">
        <v>15000</v>
      </c>
      <c r="D107" s="48">
        <v>15000</v>
      </c>
    </row>
    <row r="108" spans="1:4" ht="24">
      <c r="A108" s="47" t="s">
        <v>60</v>
      </c>
      <c r="B108" s="47" t="s">
        <v>624</v>
      </c>
      <c r="C108" s="48">
        <v>15000</v>
      </c>
      <c r="D108" s="48">
        <v>15000</v>
      </c>
    </row>
    <row r="109" spans="1:4" ht="14.25">
      <c r="A109" s="47" t="s">
        <v>625</v>
      </c>
      <c r="B109" s="47" t="s">
        <v>626</v>
      </c>
      <c r="C109" s="48">
        <v>80000</v>
      </c>
      <c r="D109" s="48">
        <v>80000</v>
      </c>
    </row>
    <row r="110" spans="1:4" ht="24">
      <c r="A110" s="47" t="s">
        <v>178</v>
      </c>
      <c r="B110" s="47" t="s">
        <v>627</v>
      </c>
      <c r="C110" s="48">
        <v>10000</v>
      </c>
      <c r="D110" s="48">
        <v>10000</v>
      </c>
    </row>
    <row r="111" spans="1:4" ht="15" customHeight="1">
      <c r="A111" s="47" t="s">
        <v>628</v>
      </c>
      <c r="B111" s="47" t="s">
        <v>629</v>
      </c>
      <c r="C111" s="48">
        <v>20000</v>
      </c>
      <c r="D111" s="48">
        <v>20000</v>
      </c>
    </row>
    <row r="112" spans="1:4" ht="14.25">
      <c r="A112" s="53" t="s">
        <v>1843</v>
      </c>
      <c r="B112" s="54"/>
      <c r="C112" s="54">
        <f>SUM(C8:C111)</f>
        <v>1949720</v>
      </c>
      <c r="D112" s="54">
        <f>SUM(D8:D111)</f>
        <v>1926976</v>
      </c>
    </row>
    <row r="113" spans="1:4" ht="14.25">
      <c r="A113" s="58" t="s">
        <v>630</v>
      </c>
      <c r="B113" s="58" t="s">
        <v>631</v>
      </c>
      <c r="C113" s="48">
        <v>175000</v>
      </c>
      <c r="D113" s="48">
        <v>175000</v>
      </c>
    </row>
    <row r="114" spans="1:4" ht="14.25">
      <c r="A114" s="58" t="s">
        <v>632</v>
      </c>
      <c r="B114" s="58" t="s">
        <v>633</v>
      </c>
      <c r="C114" s="48">
        <v>65000</v>
      </c>
      <c r="D114" s="48">
        <v>65000</v>
      </c>
    </row>
    <row r="115" spans="1:4" ht="14.25">
      <c r="A115" s="58" t="s">
        <v>634</v>
      </c>
      <c r="B115" s="58" t="s">
        <v>635</v>
      </c>
      <c r="C115" s="48">
        <v>122000</v>
      </c>
      <c r="D115" s="48">
        <v>122000</v>
      </c>
    </row>
    <row r="116" spans="1:4" ht="14.25">
      <c r="A116" s="58" t="s">
        <v>636</v>
      </c>
      <c r="B116" s="58" t="s">
        <v>637</v>
      </c>
      <c r="C116" s="48">
        <v>153000</v>
      </c>
      <c r="D116" s="48">
        <v>153000</v>
      </c>
    </row>
    <row r="117" spans="1:4" ht="14.25">
      <c r="A117" s="58" t="s">
        <v>638</v>
      </c>
      <c r="B117" s="58" t="s">
        <v>639</v>
      </c>
      <c r="C117" s="48">
        <v>90000</v>
      </c>
      <c r="D117" s="48">
        <v>90000</v>
      </c>
    </row>
    <row r="118" spans="1:4" ht="14.25">
      <c r="A118" s="58" t="s">
        <v>640</v>
      </c>
      <c r="B118" s="58" t="s">
        <v>641</v>
      </c>
      <c r="C118" s="48">
        <v>220000</v>
      </c>
      <c r="D118" s="48">
        <v>220000</v>
      </c>
    </row>
    <row r="119" spans="1:4" ht="14.25">
      <c r="A119" s="58" t="s">
        <v>642</v>
      </c>
      <c r="B119" s="58" t="s">
        <v>643</v>
      </c>
      <c r="C119" s="48">
        <v>135000</v>
      </c>
      <c r="D119" s="48">
        <v>135000</v>
      </c>
    </row>
    <row r="120" spans="1:4" ht="14.25">
      <c r="A120" s="58" t="s">
        <v>644</v>
      </c>
      <c r="B120" s="58" t="s">
        <v>64</v>
      </c>
      <c r="C120" s="48">
        <v>155000</v>
      </c>
      <c r="D120" s="48">
        <v>155000</v>
      </c>
    </row>
    <row r="121" spans="1:4" ht="24">
      <c r="A121" s="58" t="s">
        <v>65</v>
      </c>
      <c r="B121" s="58" t="s">
        <v>645</v>
      </c>
      <c r="C121" s="48">
        <v>50000</v>
      </c>
      <c r="D121" s="48">
        <v>50000</v>
      </c>
    </row>
    <row r="122" spans="1:4" ht="24">
      <c r="A122" s="58" t="s">
        <v>646</v>
      </c>
      <c r="B122" s="58" t="s">
        <v>647</v>
      </c>
      <c r="C122" s="48">
        <v>270000</v>
      </c>
      <c r="D122" s="48">
        <v>270000</v>
      </c>
    </row>
    <row r="123" spans="1:4" ht="14.25">
      <c r="A123" s="58" t="s">
        <v>648</v>
      </c>
      <c r="B123" s="58" t="s">
        <v>649</v>
      </c>
      <c r="C123" s="48">
        <v>125000</v>
      </c>
      <c r="D123" s="48">
        <v>125000</v>
      </c>
    </row>
    <row r="124" spans="1:4" ht="14.25">
      <c r="A124" s="58" t="s">
        <v>650</v>
      </c>
      <c r="B124" s="58" t="s">
        <v>651</v>
      </c>
      <c r="C124" s="48">
        <v>115000</v>
      </c>
      <c r="D124" s="48">
        <v>115000</v>
      </c>
    </row>
    <row r="125" spans="1:4" ht="14.25">
      <c r="A125" s="58" t="s">
        <v>652</v>
      </c>
      <c r="B125" s="58" t="s">
        <v>653</v>
      </c>
      <c r="C125" s="48">
        <v>180000</v>
      </c>
      <c r="D125" s="48">
        <v>180000</v>
      </c>
    </row>
    <row r="126" spans="1:4" ht="14.25">
      <c r="A126" s="58" t="s">
        <v>654</v>
      </c>
      <c r="B126" s="58" t="s">
        <v>655</v>
      </c>
      <c r="C126" s="48">
        <v>105000</v>
      </c>
      <c r="D126" s="48">
        <v>105000</v>
      </c>
    </row>
    <row r="127" spans="1:4" ht="14.25">
      <c r="A127" s="58" t="s">
        <v>656</v>
      </c>
      <c r="B127" s="58" t="s">
        <v>657</v>
      </c>
      <c r="C127" s="48">
        <v>140000</v>
      </c>
      <c r="D127" s="48">
        <v>140000</v>
      </c>
    </row>
    <row r="128" spans="1:4" ht="14.25">
      <c r="A128" s="58" t="s">
        <v>658</v>
      </c>
      <c r="B128" s="58" t="s">
        <v>659</v>
      </c>
      <c r="C128" s="48">
        <v>430000</v>
      </c>
      <c r="D128" s="48">
        <v>430000</v>
      </c>
    </row>
    <row r="129" spans="1:4" ht="14.25">
      <c r="A129" s="58" t="s">
        <v>660</v>
      </c>
      <c r="B129" s="58" t="s">
        <v>661</v>
      </c>
      <c r="C129" s="48">
        <v>192000</v>
      </c>
      <c r="D129" s="48">
        <v>192000</v>
      </c>
    </row>
    <row r="130" spans="1:4" ht="14.25">
      <c r="A130" s="58" t="s">
        <v>644</v>
      </c>
      <c r="B130" s="58" t="s">
        <v>662</v>
      </c>
      <c r="C130" s="48">
        <v>33250</v>
      </c>
      <c r="D130" s="48">
        <v>33250</v>
      </c>
    </row>
    <row r="131" spans="1:4" ht="14.25">
      <c r="A131" s="58" t="s">
        <v>663</v>
      </c>
      <c r="B131" s="58" t="s">
        <v>664</v>
      </c>
      <c r="C131" s="48">
        <v>165000</v>
      </c>
      <c r="D131" s="48">
        <v>165000</v>
      </c>
    </row>
    <row r="132" spans="1:4" ht="24">
      <c r="A132" s="58" t="s">
        <v>665</v>
      </c>
      <c r="B132" s="58" t="s">
        <v>666</v>
      </c>
      <c r="C132" s="48">
        <v>130000</v>
      </c>
      <c r="D132" s="48">
        <v>130000</v>
      </c>
    </row>
    <row r="133" spans="1:4" ht="14.25">
      <c r="A133" s="58" t="s">
        <v>667</v>
      </c>
      <c r="B133" s="58" t="s">
        <v>668</v>
      </c>
      <c r="C133" s="48">
        <v>320000</v>
      </c>
      <c r="D133" s="48">
        <v>320000</v>
      </c>
    </row>
    <row r="134" spans="1:4" ht="14.25">
      <c r="A134" s="58" t="s">
        <v>669</v>
      </c>
      <c r="B134" s="58" t="s">
        <v>670</v>
      </c>
      <c r="C134" s="48">
        <v>145000</v>
      </c>
      <c r="D134" s="48">
        <v>145000</v>
      </c>
    </row>
    <row r="135" spans="1:4" ht="14.25">
      <c r="A135" s="58" t="s">
        <v>671</v>
      </c>
      <c r="B135" s="58" t="s">
        <v>672</v>
      </c>
      <c r="C135" s="48">
        <v>250000</v>
      </c>
      <c r="D135" s="48">
        <v>250000</v>
      </c>
    </row>
    <row r="136" spans="1:4" ht="14.25">
      <c r="A136" s="58" t="s">
        <v>673</v>
      </c>
      <c r="B136" s="58" t="s">
        <v>674</v>
      </c>
      <c r="C136" s="48">
        <v>135000</v>
      </c>
      <c r="D136" s="48">
        <v>135000</v>
      </c>
    </row>
    <row r="137" spans="1:4" ht="14.25">
      <c r="A137" s="58" t="s">
        <v>66</v>
      </c>
      <c r="B137" s="58" t="s">
        <v>675</v>
      </c>
      <c r="C137" s="48">
        <v>155000</v>
      </c>
      <c r="D137" s="48">
        <v>155000</v>
      </c>
    </row>
    <row r="138" spans="1:4" ht="24">
      <c r="A138" s="58" t="s">
        <v>676</v>
      </c>
      <c r="B138" s="58" t="s">
        <v>1847</v>
      </c>
      <c r="C138" s="48">
        <v>94000</v>
      </c>
      <c r="D138" s="48">
        <v>94000</v>
      </c>
    </row>
    <row r="139" spans="1:4" ht="14.25">
      <c r="A139" s="58" t="s">
        <v>677</v>
      </c>
      <c r="B139" s="58" t="s">
        <v>1846</v>
      </c>
      <c r="C139" s="48">
        <v>180000</v>
      </c>
      <c r="D139" s="48">
        <v>180000</v>
      </c>
    </row>
    <row r="140" spans="1:4" ht="14.25">
      <c r="A140" s="58" t="s">
        <v>644</v>
      </c>
      <c r="B140" s="58" t="s">
        <v>678</v>
      </c>
      <c r="C140" s="48">
        <v>170000</v>
      </c>
      <c r="D140" s="48">
        <v>170000</v>
      </c>
    </row>
    <row r="141" spans="1:4" ht="24">
      <c r="A141" s="58" t="s">
        <v>679</v>
      </c>
      <c r="B141" s="58" t="s">
        <v>680</v>
      </c>
      <c r="C141" s="48">
        <v>72000</v>
      </c>
      <c r="D141" s="48">
        <v>0</v>
      </c>
    </row>
    <row r="142" spans="1:4" ht="14.25">
      <c r="A142" s="58" t="s">
        <v>681</v>
      </c>
      <c r="B142" s="58" t="s">
        <v>682</v>
      </c>
      <c r="C142" s="48">
        <v>70000</v>
      </c>
      <c r="D142" s="48">
        <v>70000</v>
      </c>
    </row>
    <row r="143" spans="1:4" ht="14.25">
      <c r="A143" s="58" t="s">
        <v>67</v>
      </c>
      <c r="B143" s="58" t="s">
        <v>683</v>
      </c>
      <c r="C143" s="48">
        <v>50000</v>
      </c>
      <c r="D143" s="48">
        <v>50000</v>
      </c>
    </row>
    <row r="144" spans="1:4" ht="24">
      <c r="A144" s="58" t="s">
        <v>684</v>
      </c>
      <c r="B144" s="58" t="s">
        <v>685</v>
      </c>
      <c r="C144" s="48">
        <v>356000</v>
      </c>
      <c r="D144" s="48">
        <v>356000</v>
      </c>
    </row>
    <row r="145" spans="1:4" ht="14.25">
      <c r="A145" s="58" t="s">
        <v>686</v>
      </c>
      <c r="B145" s="58" t="s">
        <v>687</v>
      </c>
      <c r="C145" s="48">
        <v>75000</v>
      </c>
      <c r="D145" s="48">
        <v>75000</v>
      </c>
    </row>
    <row r="146" spans="1:4" ht="14.25">
      <c r="A146" s="58" t="s">
        <v>688</v>
      </c>
      <c r="B146" s="58" t="s">
        <v>689</v>
      </c>
      <c r="C146" s="48">
        <v>225000</v>
      </c>
      <c r="D146" s="48">
        <v>225000</v>
      </c>
    </row>
    <row r="147" spans="1:4" ht="14.25">
      <c r="A147" s="58" t="s">
        <v>690</v>
      </c>
      <c r="B147" s="58" t="s">
        <v>691</v>
      </c>
      <c r="C147" s="48">
        <v>135000</v>
      </c>
      <c r="D147" s="48">
        <v>135000</v>
      </c>
    </row>
    <row r="148" spans="1:4" ht="14.25">
      <c r="A148" s="58" t="s">
        <v>692</v>
      </c>
      <c r="B148" s="58" t="s">
        <v>693</v>
      </c>
      <c r="C148" s="48">
        <v>212000</v>
      </c>
      <c r="D148" s="48">
        <v>212000</v>
      </c>
    </row>
    <row r="149" spans="1:4" ht="14.25">
      <c r="A149" s="58" t="s">
        <v>694</v>
      </c>
      <c r="B149" s="58" t="s">
        <v>695</v>
      </c>
      <c r="C149" s="48">
        <v>170000</v>
      </c>
      <c r="D149" s="48">
        <v>170000</v>
      </c>
    </row>
    <row r="150" spans="1:4" ht="14.25">
      <c r="A150" s="58" t="s">
        <v>696</v>
      </c>
      <c r="B150" s="58" t="s">
        <v>697</v>
      </c>
      <c r="C150" s="48">
        <v>230000</v>
      </c>
      <c r="D150" s="48">
        <v>0</v>
      </c>
    </row>
    <row r="151" spans="1:4" ht="24">
      <c r="A151" s="58" t="s">
        <v>698</v>
      </c>
      <c r="B151" s="58" t="s">
        <v>699</v>
      </c>
      <c r="C151" s="48">
        <v>265000</v>
      </c>
      <c r="D151" s="48">
        <v>265000</v>
      </c>
    </row>
    <row r="152" spans="1:4" ht="14.25">
      <c r="A152" s="47" t="s">
        <v>700</v>
      </c>
      <c r="B152" s="47" t="s">
        <v>701</v>
      </c>
      <c r="C152" s="48">
        <v>150000</v>
      </c>
      <c r="D152" s="48">
        <v>150000</v>
      </c>
    </row>
    <row r="153" spans="1:4" ht="14.25">
      <c r="A153" s="53" t="s">
        <v>1842</v>
      </c>
      <c r="B153" s="54"/>
      <c r="C153" s="54">
        <f>SUM(C113:C152)</f>
        <v>6509250</v>
      </c>
      <c r="D153" s="54">
        <f>SUM(D113:D152)</f>
        <v>6207250</v>
      </c>
    </row>
    <row r="154" spans="1:4" ht="24">
      <c r="A154" s="59" t="s">
        <v>703</v>
      </c>
      <c r="B154" s="59" t="s">
        <v>704</v>
      </c>
      <c r="C154" s="60">
        <v>13000</v>
      </c>
      <c r="D154" s="60">
        <v>13000</v>
      </c>
    </row>
    <row r="155" spans="1:4" ht="24">
      <c r="A155" s="59" t="s">
        <v>33</v>
      </c>
      <c r="B155" s="59" t="s">
        <v>70</v>
      </c>
      <c r="C155" s="60">
        <v>10000</v>
      </c>
      <c r="D155" s="60">
        <v>10000</v>
      </c>
    </row>
    <row r="156" spans="1:4" ht="24">
      <c r="A156" s="59" t="s">
        <v>68</v>
      </c>
      <c r="B156" s="59" t="s">
        <v>69</v>
      </c>
      <c r="C156" s="60">
        <v>21000</v>
      </c>
      <c r="D156" s="60">
        <v>21000</v>
      </c>
    </row>
    <row r="157" spans="1:4" ht="24">
      <c r="A157" s="59" t="s">
        <v>705</v>
      </c>
      <c r="B157" s="59" t="s">
        <v>706</v>
      </c>
      <c r="C157" s="60">
        <v>25000</v>
      </c>
      <c r="D157" s="60">
        <v>25000</v>
      </c>
    </row>
    <row r="158" spans="1:4" ht="14.25">
      <c r="A158" s="59" t="s">
        <v>449</v>
      </c>
      <c r="B158" s="59" t="s">
        <v>707</v>
      </c>
      <c r="C158" s="60">
        <v>21000</v>
      </c>
      <c r="D158" s="60">
        <v>21000</v>
      </c>
    </row>
    <row r="159" spans="1:4" ht="24">
      <c r="A159" s="59" t="s">
        <v>36</v>
      </c>
      <c r="B159" s="59" t="s">
        <v>708</v>
      </c>
      <c r="C159" s="60">
        <v>25000</v>
      </c>
      <c r="D159" s="60">
        <v>25000</v>
      </c>
    </row>
    <row r="160" spans="1:4" ht="14.25">
      <c r="A160" s="59" t="s">
        <v>433</v>
      </c>
      <c r="B160" s="59" t="s">
        <v>709</v>
      </c>
      <c r="C160" s="60">
        <v>20000</v>
      </c>
      <c r="D160" s="60">
        <v>0</v>
      </c>
    </row>
    <row r="161" spans="1:4" ht="14.25">
      <c r="A161" s="59" t="s">
        <v>471</v>
      </c>
      <c r="B161" s="59" t="s">
        <v>710</v>
      </c>
      <c r="C161" s="60">
        <v>30000</v>
      </c>
      <c r="D161" s="60">
        <v>30000</v>
      </c>
    </row>
    <row r="162" spans="1:4" ht="24">
      <c r="A162" s="59" t="s">
        <v>16</v>
      </c>
      <c r="B162" s="59" t="s">
        <v>711</v>
      </c>
      <c r="C162" s="60">
        <v>30000</v>
      </c>
      <c r="D162" s="60">
        <v>30000</v>
      </c>
    </row>
    <row r="163" spans="1:4" ht="24">
      <c r="A163" s="59" t="s">
        <v>712</v>
      </c>
      <c r="B163" s="59" t="s">
        <v>713</v>
      </c>
      <c r="C163" s="60">
        <v>25000</v>
      </c>
      <c r="D163" s="60">
        <v>25000</v>
      </c>
    </row>
    <row r="164" spans="1:4" ht="14.25">
      <c r="A164" s="53" t="s">
        <v>1841</v>
      </c>
      <c r="B164" s="54"/>
      <c r="C164" s="54">
        <f>SUM(C154:C163)</f>
        <v>220000</v>
      </c>
      <c r="D164" s="54">
        <f>SUM(D154:D163)</f>
        <v>200000</v>
      </c>
    </row>
    <row r="165" spans="1:4" ht="24">
      <c r="A165" s="47" t="s">
        <v>34</v>
      </c>
      <c r="B165" s="50" t="s">
        <v>714</v>
      </c>
      <c r="C165" s="48">
        <v>173000</v>
      </c>
      <c r="D165" s="48">
        <v>173000</v>
      </c>
    </row>
    <row r="166" spans="1:4" ht="24">
      <c r="A166" s="59" t="s">
        <v>715</v>
      </c>
      <c r="B166" s="51" t="s">
        <v>716</v>
      </c>
      <c r="C166" s="60">
        <v>207000</v>
      </c>
      <c r="D166" s="60">
        <v>207000</v>
      </c>
    </row>
    <row r="167" spans="1:4" ht="24">
      <c r="A167" s="47" t="s">
        <v>644</v>
      </c>
      <c r="B167" s="50" t="s">
        <v>717</v>
      </c>
      <c r="C167" s="48">
        <v>173000</v>
      </c>
      <c r="D167" s="48">
        <v>173000</v>
      </c>
    </row>
    <row r="168" spans="1:4" ht="24">
      <c r="A168" s="59" t="s">
        <v>718</v>
      </c>
      <c r="B168" s="51" t="s">
        <v>719</v>
      </c>
      <c r="C168" s="60">
        <v>100000</v>
      </c>
      <c r="D168" s="60">
        <v>100000</v>
      </c>
    </row>
    <row r="169" spans="1:4" ht="14.25">
      <c r="A169" s="47" t="s">
        <v>720</v>
      </c>
      <c r="B169" s="50" t="s">
        <v>721</v>
      </c>
      <c r="C169" s="48">
        <v>144000</v>
      </c>
      <c r="D169" s="48">
        <v>144000</v>
      </c>
    </row>
    <row r="170" spans="1:4" ht="14.25">
      <c r="A170" s="47" t="s">
        <v>722</v>
      </c>
      <c r="B170" s="50" t="s">
        <v>723</v>
      </c>
      <c r="C170" s="48">
        <v>122000</v>
      </c>
      <c r="D170" s="48">
        <v>122000</v>
      </c>
    </row>
    <row r="171" spans="1:4" ht="24">
      <c r="A171" s="59" t="s">
        <v>724</v>
      </c>
      <c r="B171" s="51" t="s">
        <v>725</v>
      </c>
      <c r="C171" s="60">
        <v>147000</v>
      </c>
      <c r="D171" s="60">
        <f>147000-5982</f>
        <v>141018</v>
      </c>
    </row>
    <row r="172" spans="1:4" ht="14.25">
      <c r="A172" s="59" t="s">
        <v>696</v>
      </c>
      <c r="B172" s="51" t="s">
        <v>72</v>
      </c>
      <c r="C172" s="60">
        <v>104000</v>
      </c>
      <c r="D172" s="60">
        <v>104000</v>
      </c>
    </row>
    <row r="173" spans="1:4" ht="24">
      <c r="A173" s="47" t="s">
        <v>696</v>
      </c>
      <c r="B173" s="50" t="s">
        <v>726</v>
      </c>
      <c r="C173" s="48">
        <v>100000</v>
      </c>
      <c r="D173" s="48">
        <v>100000</v>
      </c>
    </row>
    <row r="174" spans="1:4" ht="14.25">
      <c r="A174" s="53" t="s">
        <v>1840</v>
      </c>
      <c r="B174" s="54"/>
      <c r="C174" s="54">
        <f>SUM(C165:C173)</f>
        <v>1270000</v>
      </c>
      <c r="D174" s="54">
        <f>SUM(D165:D173)</f>
        <v>1264018</v>
      </c>
    </row>
    <row r="176" ht="14.25">
      <c r="D176" s="61"/>
    </row>
    <row r="177" spans="4:5" ht="14.25">
      <c r="D177" s="61"/>
      <c r="E177" s="161"/>
    </row>
    <row r="178" spans="4:5" ht="14.25">
      <c r="D178" s="61"/>
      <c r="E178" s="161"/>
    </row>
    <row r="179" ht="14.25">
      <c r="D179" s="61"/>
    </row>
  </sheetData>
  <sheetProtection/>
  <mergeCells count="6">
    <mergeCell ref="A1:D1"/>
    <mergeCell ref="A2:D2"/>
    <mergeCell ref="A3:D3"/>
    <mergeCell ref="A4:D4"/>
    <mergeCell ref="E177:E178"/>
    <mergeCell ref="A7:B7"/>
  </mergeCells>
  <printOptions/>
  <pageMargins left="0.7086614173228347" right="0.7086614173228347" top="0.7874015748031497" bottom="0.7874015748031497" header="0.31496062992125984" footer="0.31496062992125984"/>
  <pageSetup firstPageNumber="24" useFirstPageNumber="1" horizontalDpi="600" verticalDpi="600" orientation="portrait" paperSize="9" r:id="rId1"/>
  <headerFooter>
    <oddFooter>&amp;C&amp;P&amp;RTab.č.14  Dotační fond - kultura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9.7109375" style="99" customWidth="1"/>
    <col min="2" max="2" width="31.28125" style="99" customWidth="1"/>
    <col min="3" max="3" width="12.57421875" style="100" customWidth="1"/>
    <col min="4" max="4" width="12.57421875" style="102" customWidth="1"/>
  </cols>
  <sheetData>
    <row r="1" spans="1:4" ht="14.25">
      <c r="A1" s="158" t="s">
        <v>2031</v>
      </c>
      <c r="B1" s="158"/>
      <c r="C1" s="158"/>
      <c r="D1" s="158"/>
    </row>
    <row r="2" spans="1:4" ht="14.25" customHeight="1">
      <c r="A2" s="158" t="s">
        <v>2032</v>
      </c>
      <c r="B2" s="158"/>
      <c r="C2" s="158"/>
      <c r="D2" s="158"/>
    </row>
    <row r="3" spans="1:4" ht="14.25" customHeight="1">
      <c r="A3" s="158" t="s">
        <v>2033</v>
      </c>
      <c r="B3" s="158"/>
      <c r="C3" s="158"/>
      <c r="D3" s="158"/>
    </row>
    <row r="4" spans="1:4" ht="14.25">
      <c r="A4" s="158" t="s">
        <v>2034</v>
      </c>
      <c r="B4" s="158"/>
      <c r="C4" s="158"/>
      <c r="D4" s="158"/>
    </row>
    <row r="5" spans="1:4" ht="14.25" customHeight="1">
      <c r="A5" s="158" t="s">
        <v>2035</v>
      </c>
      <c r="B5" s="158"/>
      <c r="C5" s="158"/>
      <c r="D5" s="158"/>
    </row>
    <row r="6" spans="1:4" ht="14.25" customHeight="1">
      <c r="A6" s="158" t="s">
        <v>2036</v>
      </c>
      <c r="B6" s="158"/>
      <c r="C6" s="158"/>
      <c r="D6" s="158"/>
    </row>
    <row r="7" spans="1:4" ht="14.25">
      <c r="A7" s="158" t="s">
        <v>2037</v>
      </c>
      <c r="B7" s="158"/>
      <c r="C7" s="158"/>
      <c r="D7" s="158"/>
    </row>
    <row r="8" spans="1:4" ht="14.25">
      <c r="A8" s="96"/>
      <c r="B8" s="96"/>
      <c r="C8" s="96"/>
      <c r="D8" s="96"/>
    </row>
    <row r="9" spans="1:4" ht="22.5">
      <c r="A9" s="131" t="s">
        <v>1837</v>
      </c>
      <c r="B9" s="131" t="s">
        <v>0</v>
      </c>
      <c r="C9" s="132" t="s">
        <v>928</v>
      </c>
      <c r="D9" s="132" t="s">
        <v>1820</v>
      </c>
    </row>
    <row r="10" spans="1:4" ht="24" customHeight="1">
      <c r="A10" s="152" t="s">
        <v>2021</v>
      </c>
      <c r="B10" s="153"/>
      <c r="C10" s="135">
        <f>C92+C83+C53+C34+C28+C20+C15</f>
        <v>5485000</v>
      </c>
      <c r="D10" s="135">
        <f>D92+D83+D53+D34+D28+D20+D15</f>
        <v>5399576</v>
      </c>
    </row>
    <row r="11" spans="1:4" ht="24">
      <c r="A11" s="97" t="s">
        <v>1620</v>
      </c>
      <c r="B11" s="97" t="s">
        <v>1621</v>
      </c>
      <c r="C11" s="98">
        <v>177000</v>
      </c>
      <c r="D11" s="98">
        <v>177000</v>
      </c>
    </row>
    <row r="12" spans="1:4" ht="24">
      <c r="A12" s="58" t="s">
        <v>1622</v>
      </c>
      <c r="B12" s="58" t="s">
        <v>1623</v>
      </c>
      <c r="C12" s="73">
        <v>70000</v>
      </c>
      <c r="D12" s="73">
        <f>C12-424</f>
        <v>69576</v>
      </c>
    </row>
    <row r="13" spans="1:4" ht="24">
      <c r="A13" s="58" t="s">
        <v>471</v>
      </c>
      <c r="B13" s="58" t="s">
        <v>1624</v>
      </c>
      <c r="C13" s="73">
        <v>42000</v>
      </c>
      <c r="D13" s="73">
        <v>42000</v>
      </c>
    </row>
    <row r="14" spans="1:6" ht="24">
      <c r="A14" s="58" t="s">
        <v>1625</v>
      </c>
      <c r="B14" s="58" t="s">
        <v>1626</v>
      </c>
      <c r="C14" s="73">
        <v>126000</v>
      </c>
      <c r="D14" s="73">
        <v>126000</v>
      </c>
      <c r="F14" s="28"/>
    </row>
    <row r="15" spans="1:4" s="36" customFormat="1" ht="14.25">
      <c r="A15" s="103" t="s">
        <v>1874</v>
      </c>
      <c r="B15" s="43"/>
      <c r="C15" s="43">
        <f>SUM(C11:C14)</f>
        <v>415000</v>
      </c>
      <c r="D15" s="43">
        <f>SUM(D11:D14)</f>
        <v>414576</v>
      </c>
    </row>
    <row r="16" spans="1:4" ht="14.25">
      <c r="A16" s="58" t="s">
        <v>1627</v>
      </c>
      <c r="B16" s="58" t="s">
        <v>1628</v>
      </c>
      <c r="C16" s="73">
        <v>336000</v>
      </c>
      <c r="D16" s="73">
        <v>336000</v>
      </c>
    </row>
    <row r="17" spans="1:4" ht="24">
      <c r="A17" s="58" t="s">
        <v>1884</v>
      </c>
      <c r="B17" s="58" t="s">
        <v>1885</v>
      </c>
      <c r="C17" s="73">
        <v>354000</v>
      </c>
      <c r="D17" s="73">
        <v>354000</v>
      </c>
    </row>
    <row r="18" spans="1:4" ht="14.25">
      <c r="A18" s="58" t="s">
        <v>1629</v>
      </c>
      <c r="B18" s="58" t="s">
        <v>1630</v>
      </c>
      <c r="C18" s="73">
        <v>240000</v>
      </c>
      <c r="D18" s="73">
        <v>240000</v>
      </c>
    </row>
    <row r="19" spans="1:4" ht="14.25">
      <c r="A19" s="58" t="s">
        <v>1631</v>
      </c>
      <c r="B19" s="58" t="s">
        <v>1632</v>
      </c>
      <c r="C19" s="73">
        <v>220000</v>
      </c>
      <c r="D19" s="73">
        <v>220000</v>
      </c>
    </row>
    <row r="20" spans="1:4" s="36" customFormat="1" ht="14.25">
      <c r="A20" s="103" t="s">
        <v>1875</v>
      </c>
      <c r="B20" s="43"/>
      <c r="C20" s="43">
        <f>SUM(C16:C19)</f>
        <v>1150000</v>
      </c>
      <c r="D20" s="43">
        <f>SUM(D16:D19)</f>
        <v>1150000</v>
      </c>
    </row>
    <row r="21" spans="1:4" ht="24">
      <c r="A21" s="51" t="s">
        <v>1633</v>
      </c>
      <c r="B21" s="58" t="s">
        <v>1634</v>
      </c>
      <c r="C21" s="73">
        <v>35000</v>
      </c>
      <c r="D21" s="73">
        <v>35000</v>
      </c>
    </row>
    <row r="22" spans="1:4" ht="14.25">
      <c r="A22" s="101" t="s">
        <v>1635</v>
      </c>
      <c r="B22" s="58" t="s">
        <v>1636</v>
      </c>
      <c r="C22" s="73">
        <v>136000</v>
      </c>
      <c r="D22" s="73">
        <v>136000</v>
      </c>
    </row>
    <row r="23" spans="1:4" ht="24">
      <c r="A23" s="101" t="s">
        <v>1637</v>
      </c>
      <c r="B23" s="58" t="s">
        <v>1638</v>
      </c>
      <c r="C23" s="73">
        <v>95000</v>
      </c>
      <c r="D23" s="73">
        <v>95000</v>
      </c>
    </row>
    <row r="24" spans="1:4" ht="14.25">
      <c r="A24" s="101" t="s">
        <v>35</v>
      </c>
      <c r="B24" s="58" t="s">
        <v>1639</v>
      </c>
      <c r="C24" s="73">
        <v>177000</v>
      </c>
      <c r="D24" s="73">
        <v>177000</v>
      </c>
    </row>
    <row r="25" spans="1:4" ht="24">
      <c r="A25" s="101" t="s">
        <v>1640</v>
      </c>
      <c r="B25" s="58" t="s">
        <v>1641</v>
      </c>
      <c r="C25" s="73">
        <v>212000</v>
      </c>
      <c r="D25" s="73">
        <v>212000</v>
      </c>
    </row>
    <row r="26" spans="1:4" ht="24">
      <c r="A26" s="101" t="s">
        <v>1642</v>
      </c>
      <c r="B26" s="58" t="s">
        <v>1890</v>
      </c>
      <c r="C26" s="73">
        <v>197000</v>
      </c>
      <c r="D26" s="73">
        <v>197000</v>
      </c>
    </row>
    <row r="27" spans="1:4" ht="36">
      <c r="A27" s="101" t="s">
        <v>449</v>
      </c>
      <c r="B27" s="58" t="s">
        <v>1643</v>
      </c>
      <c r="C27" s="73">
        <v>67000</v>
      </c>
      <c r="D27" s="73">
        <v>67000</v>
      </c>
    </row>
    <row r="28" spans="1:4" s="36" customFormat="1" ht="14.25">
      <c r="A28" s="103" t="s">
        <v>1876</v>
      </c>
      <c r="B28" s="43"/>
      <c r="C28" s="43">
        <f>SUM(C21:C27)</f>
        <v>919000</v>
      </c>
      <c r="D28" s="43">
        <f>SUM(D21:D27)</f>
        <v>919000</v>
      </c>
    </row>
    <row r="29" spans="1:4" ht="29.25" customHeight="1">
      <c r="A29" s="58" t="s">
        <v>1644</v>
      </c>
      <c r="B29" s="58" t="s">
        <v>1645</v>
      </c>
      <c r="C29" s="73">
        <v>88000</v>
      </c>
      <c r="D29" s="73">
        <v>88000</v>
      </c>
    </row>
    <row r="30" spans="1:4" ht="24">
      <c r="A30" s="58" t="s">
        <v>1646</v>
      </c>
      <c r="B30" s="58" t="s">
        <v>1647</v>
      </c>
      <c r="C30" s="73">
        <v>150000</v>
      </c>
      <c r="D30" s="73">
        <v>150000</v>
      </c>
    </row>
    <row r="31" spans="1:4" ht="24">
      <c r="A31" s="58" t="s">
        <v>209</v>
      </c>
      <c r="B31" s="58" t="s">
        <v>210</v>
      </c>
      <c r="C31" s="73">
        <v>260000</v>
      </c>
      <c r="D31" s="73">
        <v>260000</v>
      </c>
    </row>
    <row r="32" spans="1:4" ht="24">
      <c r="A32" s="58" t="s">
        <v>208</v>
      </c>
      <c r="B32" s="58" t="s">
        <v>1648</v>
      </c>
      <c r="C32" s="73">
        <v>70000</v>
      </c>
      <c r="D32" s="73">
        <v>70000</v>
      </c>
    </row>
    <row r="33" spans="1:4" ht="48">
      <c r="A33" s="58" t="s">
        <v>1649</v>
      </c>
      <c r="B33" s="58" t="s">
        <v>1650</v>
      </c>
      <c r="C33" s="73">
        <v>27000</v>
      </c>
      <c r="D33" s="73">
        <v>27000</v>
      </c>
    </row>
    <row r="34" spans="1:4" s="36" customFormat="1" ht="14.25">
      <c r="A34" s="103" t="s">
        <v>1877</v>
      </c>
      <c r="B34" s="43"/>
      <c r="C34" s="43">
        <v>595000</v>
      </c>
      <c r="D34" s="43">
        <v>595000</v>
      </c>
    </row>
    <row r="35" spans="1:4" ht="36">
      <c r="A35" s="58" t="s">
        <v>36</v>
      </c>
      <c r="B35" s="58" t="s">
        <v>1651</v>
      </c>
      <c r="C35" s="73">
        <v>20000</v>
      </c>
      <c r="D35" s="73">
        <v>20000</v>
      </c>
    </row>
    <row r="36" spans="1:4" ht="14.25">
      <c r="A36" s="162" t="s">
        <v>24</v>
      </c>
      <c r="B36" s="163" t="s">
        <v>1652</v>
      </c>
      <c r="C36" s="73">
        <v>20000</v>
      </c>
      <c r="D36" s="73">
        <v>20000</v>
      </c>
    </row>
    <row r="37" spans="1:4" ht="14.25">
      <c r="A37" s="162"/>
      <c r="B37" s="163"/>
      <c r="C37" s="73">
        <v>50000</v>
      </c>
      <c r="D37" s="73">
        <v>50000</v>
      </c>
    </row>
    <row r="38" spans="1:4" ht="14.25">
      <c r="A38" s="58" t="s">
        <v>1653</v>
      </c>
      <c r="B38" s="58" t="s">
        <v>1654</v>
      </c>
      <c r="C38" s="73">
        <v>20000</v>
      </c>
      <c r="D38" s="73">
        <v>20000</v>
      </c>
    </row>
    <row r="39" spans="1:4" ht="24">
      <c r="A39" s="58" t="s">
        <v>1655</v>
      </c>
      <c r="B39" s="58" t="s">
        <v>1656</v>
      </c>
      <c r="C39" s="73">
        <v>30000</v>
      </c>
      <c r="D39" s="73">
        <v>30000</v>
      </c>
    </row>
    <row r="40" spans="1:4" ht="14.25">
      <c r="A40" s="58" t="s">
        <v>1657</v>
      </c>
      <c r="B40" s="58" t="s">
        <v>1658</v>
      </c>
      <c r="C40" s="73">
        <v>90000</v>
      </c>
      <c r="D40" s="73">
        <v>90000</v>
      </c>
    </row>
    <row r="41" spans="1:4" ht="14.25">
      <c r="A41" s="58" t="s">
        <v>158</v>
      </c>
      <c r="B41" s="58" t="s">
        <v>1659</v>
      </c>
      <c r="C41" s="73">
        <v>95000</v>
      </c>
      <c r="D41" s="73">
        <v>95000</v>
      </c>
    </row>
    <row r="42" spans="1:4" ht="14.25">
      <c r="A42" s="58" t="s">
        <v>1660</v>
      </c>
      <c r="B42" s="58" t="s">
        <v>1661</v>
      </c>
      <c r="C42" s="73">
        <v>90000</v>
      </c>
      <c r="D42" s="73">
        <v>90000</v>
      </c>
    </row>
    <row r="43" spans="1:4" ht="14.25">
      <c r="A43" s="58" t="s">
        <v>1662</v>
      </c>
      <c r="B43" s="58" t="s">
        <v>1663</v>
      </c>
      <c r="C43" s="73">
        <v>100000</v>
      </c>
      <c r="D43" s="73">
        <v>100000</v>
      </c>
    </row>
    <row r="44" spans="1:4" ht="14.25">
      <c r="A44" s="58" t="s">
        <v>1664</v>
      </c>
      <c r="B44" s="58" t="s">
        <v>1665</v>
      </c>
      <c r="C44" s="73">
        <v>60000</v>
      </c>
      <c r="D44" s="73">
        <v>60000</v>
      </c>
    </row>
    <row r="45" spans="1:4" ht="24">
      <c r="A45" s="58" t="s">
        <v>1666</v>
      </c>
      <c r="B45" s="58" t="s">
        <v>1667</v>
      </c>
      <c r="C45" s="73">
        <v>100000</v>
      </c>
      <c r="D45" s="73">
        <v>100000</v>
      </c>
    </row>
    <row r="46" spans="1:4" ht="14.25">
      <c r="A46" s="58" t="s">
        <v>1668</v>
      </c>
      <c r="B46" s="58" t="s">
        <v>1669</v>
      </c>
      <c r="C46" s="73">
        <v>70000</v>
      </c>
      <c r="D46" s="73">
        <v>70000</v>
      </c>
    </row>
    <row r="47" spans="1:4" ht="24">
      <c r="A47" s="58" t="s">
        <v>1670</v>
      </c>
      <c r="B47" s="58" t="s">
        <v>1671</v>
      </c>
      <c r="C47" s="73">
        <v>30000</v>
      </c>
      <c r="D47" s="73">
        <v>30000</v>
      </c>
    </row>
    <row r="48" spans="1:4" ht="14.25">
      <c r="A48" s="58" t="s">
        <v>1672</v>
      </c>
      <c r="B48" s="58" t="s">
        <v>1673</v>
      </c>
      <c r="C48" s="73">
        <v>50000</v>
      </c>
      <c r="D48" s="73">
        <v>50000</v>
      </c>
    </row>
    <row r="49" spans="1:4" ht="24">
      <c r="A49" s="58" t="s">
        <v>1674</v>
      </c>
      <c r="B49" s="58" t="s">
        <v>1675</v>
      </c>
      <c r="C49" s="73">
        <v>95000</v>
      </c>
      <c r="D49" s="73">
        <v>95000</v>
      </c>
    </row>
    <row r="50" spans="1:4" ht="24">
      <c r="A50" s="58" t="s">
        <v>209</v>
      </c>
      <c r="B50" s="58" t="s">
        <v>1676</v>
      </c>
      <c r="C50" s="73">
        <v>60000</v>
      </c>
      <c r="D50" s="73">
        <v>60000</v>
      </c>
    </row>
    <row r="51" spans="1:4" ht="14.25">
      <c r="A51" s="58" t="s">
        <v>53</v>
      </c>
      <c r="B51" s="58" t="s">
        <v>1677</v>
      </c>
      <c r="C51" s="73">
        <v>60000</v>
      </c>
      <c r="D51" s="73">
        <v>60000</v>
      </c>
    </row>
    <row r="52" spans="1:4" ht="14.25">
      <c r="A52" s="58" t="s">
        <v>1886</v>
      </c>
      <c r="B52" s="58" t="s">
        <v>1887</v>
      </c>
      <c r="C52" s="73">
        <v>31000</v>
      </c>
      <c r="D52" s="73">
        <v>31000</v>
      </c>
    </row>
    <row r="53" spans="1:4" s="36" customFormat="1" ht="14.25">
      <c r="A53" s="103" t="s">
        <v>1878</v>
      </c>
      <c r="B53" s="43"/>
      <c r="C53" s="43">
        <f>SUM(C35:C52)</f>
        <v>1071000</v>
      </c>
      <c r="D53" s="43">
        <f>SUM(D35:D52)</f>
        <v>1071000</v>
      </c>
    </row>
    <row r="54" spans="1:4" ht="14.25">
      <c r="A54" s="58" t="s">
        <v>1678</v>
      </c>
      <c r="B54" s="58" t="s">
        <v>1679</v>
      </c>
      <c r="C54" s="73">
        <v>20000</v>
      </c>
      <c r="D54" s="73">
        <v>20000</v>
      </c>
    </row>
    <row r="55" spans="1:4" ht="14.25">
      <c r="A55" s="58" t="s">
        <v>1680</v>
      </c>
      <c r="B55" s="58" t="s">
        <v>1681</v>
      </c>
      <c r="C55" s="73">
        <v>20000</v>
      </c>
      <c r="D55" s="73">
        <v>20000</v>
      </c>
    </row>
    <row r="56" spans="1:4" ht="14.25">
      <c r="A56" s="58" t="s">
        <v>1682</v>
      </c>
      <c r="B56" s="58" t="s">
        <v>1683</v>
      </c>
      <c r="C56" s="73">
        <v>20000</v>
      </c>
      <c r="D56" s="73">
        <v>20000</v>
      </c>
    </row>
    <row r="57" spans="1:4" ht="14.25">
      <c r="A57" s="58" t="s">
        <v>1684</v>
      </c>
      <c r="B57" s="58" t="s">
        <v>1685</v>
      </c>
      <c r="C57" s="73">
        <v>20000</v>
      </c>
      <c r="D57" s="73">
        <v>20000</v>
      </c>
    </row>
    <row r="58" spans="1:4" ht="24">
      <c r="A58" s="58" t="s">
        <v>1881</v>
      </c>
      <c r="B58" s="58" t="s">
        <v>1686</v>
      </c>
      <c r="C58" s="73">
        <v>120000</v>
      </c>
      <c r="D58" s="73">
        <v>120000</v>
      </c>
    </row>
    <row r="59" spans="1:4" ht="14.25">
      <c r="A59" s="58" t="s">
        <v>1687</v>
      </c>
      <c r="B59" s="58" t="s">
        <v>1688</v>
      </c>
      <c r="C59" s="73">
        <v>20000</v>
      </c>
      <c r="D59" s="73">
        <v>20000</v>
      </c>
    </row>
    <row r="60" spans="1:4" ht="14.25">
      <c r="A60" s="58" t="s">
        <v>1689</v>
      </c>
      <c r="B60" s="58" t="s">
        <v>1690</v>
      </c>
      <c r="C60" s="73">
        <v>30000</v>
      </c>
      <c r="D60" s="73">
        <v>30000</v>
      </c>
    </row>
    <row r="61" spans="1:4" ht="14.25">
      <c r="A61" s="58" t="s">
        <v>1691</v>
      </c>
      <c r="B61" s="58" t="s">
        <v>1692</v>
      </c>
      <c r="C61" s="73">
        <v>30000</v>
      </c>
      <c r="D61" s="73">
        <v>30000</v>
      </c>
    </row>
    <row r="62" spans="1:4" ht="14.25">
      <c r="A62" s="58" t="s">
        <v>1693</v>
      </c>
      <c r="B62" s="58" t="s">
        <v>1694</v>
      </c>
      <c r="C62" s="73">
        <v>20000</v>
      </c>
      <c r="D62" s="73">
        <v>20000</v>
      </c>
    </row>
    <row r="63" spans="1:4" ht="24">
      <c r="A63" s="58" t="s">
        <v>1695</v>
      </c>
      <c r="B63" s="58" t="s">
        <v>1696</v>
      </c>
      <c r="C63" s="73">
        <v>35000</v>
      </c>
      <c r="D63" s="73">
        <v>35000</v>
      </c>
    </row>
    <row r="64" spans="1:4" ht="16.5" customHeight="1">
      <c r="A64" s="58" t="s">
        <v>1697</v>
      </c>
      <c r="B64" s="58" t="s">
        <v>1698</v>
      </c>
      <c r="C64" s="73">
        <v>30000</v>
      </c>
      <c r="D64" s="73">
        <v>30000</v>
      </c>
    </row>
    <row r="65" spans="1:4" ht="14.25">
      <c r="A65" s="58" t="s">
        <v>1699</v>
      </c>
      <c r="B65" s="58" t="s">
        <v>1700</v>
      </c>
      <c r="C65" s="90">
        <v>60000</v>
      </c>
      <c r="D65" s="90">
        <v>0</v>
      </c>
    </row>
    <row r="66" spans="1:4" ht="24">
      <c r="A66" s="58" t="s">
        <v>1701</v>
      </c>
      <c r="B66" s="58" t="s">
        <v>1702</v>
      </c>
      <c r="C66" s="73">
        <v>40000</v>
      </c>
      <c r="D66" s="73">
        <v>40000</v>
      </c>
    </row>
    <row r="67" spans="1:4" ht="14.25">
      <c r="A67" s="58" t="s">
        <v>1703</v>
      </c>
      <c r="B67" s="58" t="s">
        <v>1704</v>
      </c>
      <c r="C67" s="73">
        <v>20000</v>
      </c>
      <c r="D67" s="73">
        <v>20000</v>
      </c>
    </row>
    <row r="68" spans="1:4" ht="24">
      <c r="A68" s="58" t="s">
        <v>1705</v>
      </c>
      <c r="B68" s="58" t="s">
        <v>1706</v>
      </c>
      <c r="C68" s="73">
        <v>25000</v>
      </c>
      <c r="D68" s="73">
        <v>25000</v>
      </c>
    </row>
    <row r="69" spans="1:4" ht="14.25">
      <c r="A69" s="58" t="s">
        <v>1707</v>
      </c>
      <c r="B69" s="58" t="s">
        <v>1708</v>
      </c>
      <c r="C69" s="73">
        <v>25000</v>
      </c>
      <c r="D69" s="73">
        <v>25000</v>
      </c>
    </row>
    <row r="70" spans="1:4" ht="24">
      <c r="A70" s="58" t="s">
        <v>1709</v>
      </c>
      <c r="B70" s="58" t="s">
        <v>1710</v>
      </c>
      <c r="C70" s="73">
        <v>70000</v>
      </c>
      <c r="D70" s="73">
        <v>70000</v>
      </c>
    </row>
    <row r="71" spans="1:4" ht="14.25">
      <c r="A71" s="58" t="s">
        <v>1711</v>
      </c>
      <c r="B71" s="58" t="s">
        <v>1712</v>
      </c>
      <c r="C71" s="73">
        <v>25000</v>
      </c>
      <c r="D71" s="73">
        <v>25000</v>
      </c>
    </row>
    <row r="72" spans="1:4" ht="24">
      <c r="A72" s="58" t="s">
        <v>1713</v>
      </c>
      <c r="B72" s="58" t="s">
        <v>1714</v>
      </c>
      <c r="C72" s="73">
        <v>60000</v>
      </c>
      <c r="D72" s="73">
        <v>60000</v>
      </c>
    </row>
    <row r="73" spans="1:4" ht="14.25">
      <c r="A73" s="58" t="s">
        <v>1715</v>
      </c>
      <c r="B73" s="58" t="s">
        <v>1716</v>
      </c>
      <c r="C73" s="73">
        <v>20000</v>
      </c>
      <c r="D73" s="73">
        <v>20000</v>
      </c>
    </row>
    <row r="74" spans="1:4" ht="24">
      <c r="A74" s="58" t="s">
        <v>1717</v>
      </c>
      <c r="B74" s="58" t="s">
        <v>1718</v>
      </c>
      <c r="C74" s="73">
        <v>115000</v>
      </c>
      <c r="D74" s="73">
        <v>115000</v>
      </c>
    </row>
    <row r="75" spans="1:4" ht="14.25">
      <c r="A75" s="58" t="s">
        <v>1719</v>
      </c>
      <c r="B75" s="58" t="s">
        <v>1720</v>
      </c>
      <c r="C75" s="73">
        <v>30000</v>
      </c>
      <c r="D75" s="73">
        <v>30000</v>
      </c>
    </row>
    <row r="76" spans="1:4" ht="14.25">
      <c r="A76" s="58" t="s">
        <v>1721</v>
      </c>
      <c r="B76" s="58" t="s">
        <v>1722</v>
      </c>
      <c r="C76" s="73">
        <v>20000</v>
      </c>
      <c r="D76" s="73">
        <v>20000</v>
      </c>
    </row>
    <row r="77" spans="1:4" ht="18" customHeight="1">
      <c r="A77" s="58" t="s">
        <v>212</v>
      </c>
      <c r="B77" s="58" t="s">
        <v>213</v>
      </c>
      <c r="C77" s="73">
        <v>35000</v>
      </c>
      <c r="D77" s="73">
        <v>35000</v>
      </c>
    </row>
    <row r="78" spans="1:4" ht="14.25">
      <c r="A78" s="58" t="s">
        <v>1723</v>
      </c>
      <c r="B78" s="58" t="s">
        <v>1724</v>
      </c>
      <c r="C78" s="73">
        <v>20000</v>
      </c>
      <c r="D78" s="73">
        <v>20000</v>
      </c>
    </row>
    <row r="79" spans="1:4" ht="14.25">
      <c r="A79" s="58" t="s">
        <v>1725</v>
      </c>
      <c r="B79" s="58" t="s">
        <v>1726</v>
      </c>
      <c r="C79" s="73">
        <v>25000</v>
      </c>
      <c r="D79" s="73">
        <v>25000</v>
      </c>
    </row>
    <row r="80" spans="1:4" ht="24">
      <c r="A80" s="58" t="s">
        <v>1727</v>
      </c>
      <c r="B80" s="58" t="s">
        <v>1728</v>
      </c>
      <c r="C80" s="73">
        <v>25000</v>
      </c>
      <c r="D80" s="73">
        <v>25000</v>
      </c>
    </row>
    <row r="81" spans="1:4" ht="14.25">
      <c r="A81" s="58" t="s">
        <v>1729</v>
      </c>
      <c r="B81" s="58" t="s">
        <v>1730</v>
      </c>
      <c r="C81" s="73">
        <v>20000</v>
      </c>
      <c r="D81" s="73">
        <v>20000</v>
      </c>
    </row>
    <row r="82" spans="1:4" ht="14.25">
      <c r="A82" s="58" t="s">
        <v>1888</v>
      </c>
      <c r="B82" s="58" t="s">
        <v>1889</v>
      </c>
      <c r="C82" s="73">
        <v>30000</v>
      </c>
      <c r="D82" s="73">
        <v>30000</v>
      </c>
    </row>
    <row r="83" spans="1:4" s="36" customFormat="1" ht="14.25">
      <c r="A83" s="103" t="s">
        <v>1879</v>
      </c>
      <c r="B83" s="43"/>
      <c r="C83" s="43">
        <f>SUM(C54:C82)</f>
        <v>1030000</v>
      </c>
      <c r="D83" s="43">
        <f>SUM(D54:D82)</f>
        <v>970000</v>
      </c>
    </row>
    <row r="84" spans="1:4" ht="24">
      <c r="A84" s="58" t="s">
        <v>1731</v>
      </c>
      <c r="B84" s="58" t="s">
        <v>1732</v>
      </c>
      <c r="C84" s="73">
        <v>35000</v>
      </c>
      <c r="D84" s="73">
        <v>35000</v>
      </c>
    </row>
    <row r="85" spans="1:4" ht="14.25">
      <c r="A85" s="58" t="s">
        <v>1733</v>
      </c>
      <c r="B85" s="58" t="s">
        <v>1734</v>
      </c>
      <c r="C85" s="73">
        <v>50000</v>
      </c>
      <c r="D85" s="73">
        <v>50000</v>
      </c>
    </row>
    <row r="86" spans="1:4" ht="14.25">
      <c r="A86" s="58" t="s">
        <v>1735</v>
      </c>
      <c r="B86" s="58" t="s">
        <v>1736</v>
      </c>
      <c r="C86" s="73">
        <v>25000</v>
      </c>
      <c r="D86" s="73">
        <v>0</v>
      </c>
    </row>
    <row r="87" spans="1:4" ht="14.25">
      <c r="A87" s="58" t="s">
        <v>1737</v>
      </c>
      <c r="B87" s="58" t="s">
        <v>1738</v>
      </c>
      <c r="C87" s="73">
        <v>25000</v>
      </c>
      <c r="D87" s="73">
        <v>25000</v>
      </c>
    </row>
    <row r="88" spans="1:4" ht="24">
      <c r="A88" s="58" t="s">
        <v>1739</v>
      </c>
      <c r="B88" s="58" t="s">
        <v>1740</v>
      </c>
      <c r="C88" s="73">
        <v>35000</v>
      </c>
      <c r="D88" s="73">
        <v>35000</v>
      </c>
    </row>
    <row r="89" spans="1:4" ht="14.25">
      <c r="A89" s="58" t="s">
        <v>1741</v>
      </c>
      <c r="B89" s="58" t="s">
        <v>1742</v>
      </c>
      <c r="C89" s="73">
        <v>70000</v>
      </c>
      <c r="D89" s="73">
        <v>70000</v>
      </c>
    </row>
    <row r="90" spans="1:4" ht="14.25">
      <c r="A90" s="58" t="s">
        <v>1743</v>
      </c>
      <c r="B90" s="58" t="s">
        <v>1744</v>
      </c>
      <c r="C90" s="73">
        <v>40000</v>
      </c>
      <c r="D90" s="73">
        <v>40000</v>
      </c>
    </row>
    <row r="91" spans="1:4" ht="14.25">
      <c r="A91" s="58" t="s">
        <v>1745</v>
      </c>
      <c r="B91" s="58" t="s">
        <v>1746</v>
      </c>
      <c r="C91" s="73">
        <v>25000</v>
      </c>
      <c r="D91" s="73">
        <v>25000</v>
      </c>
    </row>
    <row r="92" spans="1:4" s="36" customFormat="1" ht="14.25">
      <c r="A92" s="103" t="s">
        <v>1880</v>
      </c>
      <c r="B92" s="43"/>
      <c r="C92" s="43">
        <f>SUM(C84:C91)</f>
        <v>305000</v>
      </c>
      <c r="D92" s="43">
        <f>SUM(D84:D91)</f>
        <v>280000</v>
      </c>
    </row>
    <row r="93" ht="14.25">
      <c r="D93" s="104"/>
    </row>
    <row r="94" ht="14.25">
      <c r="D94" s="104"/>
    </row>
    <row r="95" ht="14.25">
      <c r="D95" s="104"/>
    </row>
  </sheetData>
  <sheetProtection/>
  <mergeCells count="10">
    <mergeCell ref="A36:A37"/>
    <mergeCell ref="B36:B37"/>
    <mergeCell ref="A7:D7"/>
    <mergeCell ref="A1:D1"/>
    <mergeCell ref="A2:D2"/>
    <mergeCell ref="A3:D3"/>
    <mergeCell ref="A4:D4"/>
    <mergeCell ref="A5:D5"/>
    <mergeCell ref="A6:D6"/>
    <mergeCell ref="A10:B10"/>
  </mergeCells>
  <printOptions/>
  <pageMargins left="0.7086614173228347" right="0.7086614173228347" top="0.7874015748031497" bottom="0.7874015748031497" header="0.31496062992125984" footer="0.31496062992125984"/>
  <pageSetup firstPageNumber="29" useFirstPageNumber="1" horizontalDpi="600" verticalDpi="600" orientation="portrait" paperSize="9" r:id="rId1"/>
  <headerFooter>
    <oddFooter>&amp;C&amp;P&amp;RTab.č.14 Dotační fond - životní prostředí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75"/>
  <sheetViews>
    <sheetView zoomScalePageLayoutView="0" workbookViewId="0" topLeftCell="A1">
      <selection activeCell="I74" sqref="I74"/>
    </sheetView>
  </sheetViews>
  <sheetFormatPr defaultColWidth="9.140625" defaultRowHeight="15"/>
  <cols>
    <col min="1" max="1" width="29.7109375" style="24" customWidth="1"/>
    <col min="2" max="2" width="31.28125" style="24" customWidth="1"/>
    <col min="3" max="3" width="12.57421875" style="25" customWidth="1"/>
    <col min="4" max="4" width="12.57421875" style="26" customWidth="1"/>
    <col min="6" max="6" width="9.8515625" style="0" bestFit="1" customWidth="1"/>
  </cols>
  <sheetData>
    <row r="1" spans="1:4" ht="14.25">
      <c r="A1" s="164" t="s">
        <v>863</v>
      </c>
      <c r="B1" s="164"/>
      <c r="C1" s="164"/>
      <c r="D1" s="164"/>
    </row>
    <row r="2" spans="1:4" s="52" customFormat="1" ht="14.25" customHeight="1">
      <c r="A2" s="159" t="s">
        <v>872</v>
      </c>
      <c r="B2" s="159"/>
      <c r="C2" s="159"/>
      <c r="D2" s="159"/>
    </row>
    <row r="3" spans="1:4" s="52" customFormat="1" ht="14.25" customHeight="1">
      <c r="A3" s="159" t="s">
        <v>897</v>
      </c>
      <c r="B3" s="159"/>
      <c r="C3" s="159"/>
      <c r="D3" s="159"/>
    </row>
    <row r="4" spans="1:4" s="52" customFormat="1" ht="14.25">
      <c r="A4" s="159" t="s">
        <v>927</v>
      </c>
      <c r="B4" s="159"/>
      <c r="C4" s="159"/>
      <c r="D4" s="159"/>
    </row>
    <row r="5" spans="1:4" s="52" customFormat="1" ht="14.25" customHeight="1">
      <c r="A5" s="159" t="s">
        <v>906</v>
      </c>
      <c r="B5" s="159"/>
      <c r="C5" s="159"/>
      <c r="D5" s="159"/>
    </row>
    <row r="6" ht="4.5" customHeight="1"/>
    <row r="7" spans="1:4" ht="30" customHeight="1">
      <c r="A7" s="131" t="s">
        <v>1837</v>
      </c>
      <c r="B7" s="131" t="s">
        <v>0</v>
      </c>
      <c r="C7" s="132" t="s">
        <v>928</v>
      </c>
      <c r="D7" s="132" t="s">
        <v>1820</v>
      </c>
    </row>
    <row r="8" spans="1:4" ht="25.5" customHeight="1">
      <c r="A8" s="152" t="s">
        <v>2026</v>
      </c>
      <c r="B8" s="153"/>
      <c r="C8" s="135">
        <f>C75+C60+C55+C50+C16</f>
        <v>12784447</v>
      </c>
      <c r="D8" s="135">
        <f>D75+D60+D55+D50+D16</f>
        <v>12784447</v>
      </c>
    </row>
    <row r="9" spans="1:4" s="52" customFormat="1" ht="24">
      <c r="A9" s="47" t="s">
        <v>185</v>
      </c>
      <c r="B9" s="47" t="s">
        <v>1856</v>
      </c>
      <c r="C9" s="73">
        <v>1000000</v>
      </c>
      <c r="D9" s="73">
        <v>1000000</v>
      </c>
    </row>
    <row r="10" spans="1:4" s="52" customFormat="1" ht="14.25">
      <c r="A10" s="47" t="s">
        <v>481</v>
      </c>
      <c r="B10" s="47" t="s">
        <v>864</v>
      </c>
      <c r="C10" s="73">
        <v>1000000</v>
      </c>
      <c r="D10" s="73">
        <v>1000000</v>
      </c>
    </row>
    <row r="11" spans="1:4" s="52" customFormat="1" ht="24">
      <c r="A11" s="47" t="s">
        <v>13</v>
      </c>
      <c r="B11" s="47" t="s">
        <v>865</v>
      </c>
      <c r="C11" s="73">
        <v>1000000</v>
      </c>
      <c r="D11" s="73">
        <v>1000000</v>
      </c>
    </row>
    <row r="12" spans="1:4" s="52" customFormat="1" ht="36">
      <c r="A12" s="47" t="s">
        <v>866</v>
      </c>
      <c r="B12" s="47" t="s">
        <v>867</v>
      </c>
      <c r="C12" s="73">
        <v>1000000</v>
      </c>
      <c r="D12" s="73">
        <v>1000000</v>
      </c>
    </row>
    <row r="13" spans="1:6" s="52" customFormat="1" ht="24">
      <c r="A13" s="47" t="s">
        <v>868</v>
      </c>
      <c r="B13" s="47" t="s">
        <v>869</v>
      </c>
      <c r="C13" s="73">
        <v>110000</v>
      </c>
      <c r="D13" s="73">
        <v>110000</v>
      </c>
      <c r="F13" s="74"/>
    </row>
    <row r="14" spans="1:4" s="52" customFormat="1" ht="24">
      <c r="A14" s="47" t="s">
        <v>459</v>
      </c>
      <c r="B14" s="47" t="s">
        <v>870</v>
      </c>
      <c r="C14" s="73">
        <v>945000</v>
      </c>
      <c r="D14" s="73">
        <v>945000</v>
      </c>
    </row>
    <row r="15" spans="1:4" s="52" customFormat="1" ht="14.25">
      <c r="A15" s="47" t="s">
        <v>660</v>
      </c>
      <c r="B15" s="47" t="s">
        <v>871</v>
      </c>
      <c r="C15" s="73">
        <v>600000</v>
      </c>
      <c r="D15" s="73">
        <v>600000</v>
      </c>
    </row>
    <row r="16" spans="1:4" ht="14.25">
      <c r="A16" s="53" t="s">
        <v>1851</v>
      </c>
      <c r="B16" s="54"/>
      <c r="C16" s="54">
        <f>SUM(C9:C15)</f>
        <v>5655000</v>
      </c>
      <c r="D16" s="54">
        <f>SUM(D9:D15)</f>
        <v>5655000</v>
      </c>
    </row>
    <row r="17" spans="1:4" s="52" customFormat="1" ht="14.25">
      <c r="A17" s="49" t="s">
        <v>76</v>
      </c>
      <c r="B17" s="49" t="s">
        <v>77</v>
      </c>
      <c r="C17" s="48">
        <v>50000</v>
      </c>
      <c r="D17" s="48">
        <v>50000</v>
      </c>
    </row>
    <row r="18" spans="1:4" s="52" customFormat="1" ht="14.25">
      <c r="A18" s="49" t="s">
        <v>873</v>
      </c>
      <c r="B18" s="49" t="s">
        <v>78</v>
      </c>
      <c r="C18" s="48">
        <v>44000</v>
      </c>
      <c r="D18" s="48">
        <v>44000</v>
      </c>
    </row>
    <row r="19" spans="1:4" s="52" customFormat="1" ht="14.25">
      <c r="A19" s="49" t="s">
        <v>79</v>
      </c>
      <c r="B19" s="49" t="s">
        <v>80</v>
      </c>
      <c r="C19" s="48">
        <v>40000</v>
      </c>
      <c r="D19" s="48">
        <v>40000</v>
      </c>
    </row>
    <row r="20" spans="1:4" s="52" customFormat="1" ht="17.25" customHeight="1">
      <c r="A20" s="49" t="s">
        <v>91</v>
      </c>
      <c r="B20" s="49" t="s">
        <v>874</v>
      </c>
      <c r="C20" s="48">
        <v>31000</v>
      </c>
      <c r="D20" s="48">
        <v>31000</v>
      </c>
    </row>
    <row r="21" spans="1:4" s="52" customFormat="1" ht="24">
      <c r="A21" s="49" t="s">
        <v>81</v>
      </c>
      <c r="B21" s="49" t="s">
        <v>875</v>
      </c>
      <c r="C21" s="48">
        <v>50000</v>
      </c>
      <c r="D21" s="48">
        <v>50000</v>
      </c>
    </row>
    <row r="22" spans="1:4" s="52" customFormat="1" ht="24">
      <c r="A22" s="76" t="s">
        <v>89</v>
      </c>
      <c r="B22" s="76" t="s">
        <v>876</v>
      </c>
      <c r="C22" s="48">
        <v>45000</v>
      </c>
      <c r="D22" s="48">
        <v>45000</v>
      </c>
    </row>
    <row r="23" spans="1:4" s="52" customFormat="1" ht="14.25">
      <c r="A23" s="47" t="s">
        <v>101</v>
      </c>
      <c r="B23" s="47" t="s">
        <v>877</v>
      </c>
      <c r="C23" s="48">
        <v>45000</v>
      </c>
      <c r="D23" s="48">
        <v>45000</v>
      </c>
    </row>
    <row r="24" spans="1:4" s="52" customFormat="1" ht="14.25">
      <c r="A24" s="47" t="s">
        <v>92</v>
      </c>
      <c r="B24" s="47" t="s">
        <v>93</v>
      </c>
      <c r="C24" s="48">
        <v>30000</v>
      </c>
      <c r="D24" s="48">
        <v>30000</v>
      </c>
    </row>
    <row r="25" spans="1:4" s="52" customFormat="1" ht="14.25">
      <c r="A25" s="47" t="s">
        <v>100</v>
      </c>
      <c r="B25" s="47" t="s">
        <v>878</v>
      </c>
      <c r="C25" s="48">
        <v>44000</v>
      </c>
      <c r="D25" s="48">
        <v>44000</v>
      </c>
    </row>
    <row r="26" spans="1:4" s="52" customFormat="1" ht="24">
      <c r="A26" s="47" t="s">
        <v>82</v>
      </c>
      <c r="B26" s="47" t="s">
        <v>83</v>
      </c>
      <c r="C26" s="48">
        <v>44000</v>
      </c>
      <c r="D26" s="48">
        <v>44000</v>
      </c>
    </row>
    <row r="27" spans="1:4" s="52" customFormat="1" ht="14.25">
      <c r="A27" s="49" t="s">
        <v>95</v>
      </c>
      <c r="B27" s="49" t="s">
        <v>96</v>
      </c>
      <c r="C27" s="48">
        <v>30000</v>
      </c>
      <c r="D27" s="48">
        <v>30000</v>
      </c>
    </row>
    <row r="28" spans="1:4" s="52" customFormat="1" ht="36">
      <c r="A28" s="47" t="s">
        <v>879</v>
      </c>
      <c r="B28" s="47" t="s">
        <v>880</v>
      </c>
      <c r="C28" s="48">
        <v>31000</v>
      </c>
      <c r="D28" s="48">
        <v>31000</v>
      </c>
    </row>
    <row r="29" spans="1:4" s="52" customFormat="1" ht="14.25">
      <c r="A29" s="47" t="s">
        <v>90</v>
      </c>
      <c r="B29" s="47" t="s">
        <v>881</v>
      </c>
      <c r="C29" s="48">
        <v>51000</v>
      </c>
      <c r="D29" s="48">
        <v>51000</v>
      </c>
    </row>
    <row r="30" spans="1:4" s="52" customFormat="1" ht="37.5" customHeight="1">
      <c r="A30" s="47" t="s">
        <v>882</v>
      </c>
      <c r="B30" s="76" t="s">
        <v>883</v>
      </c>
      <c r="C30" s="48">
        <v>30000</v>
      </c>
      <c r="D30" s="48">
        <v>30000</v>
      </c>
    </row>
    <row r="31" spans="1:4" s="52" customFormat="1" ht="24">
      <c r="A31" s="47" t="s">
        <v>87</v>
      </c>
      <c r="B31" s="47" t="s">
        <v>88</v>
      </c>
      <c r="C31" s="48">
        <v>43000</v>
      </c>
      <c r="D31" s="48">
        <v>43000</v>
      </c>
    </row>
    <row r="32" spans="1:4" s="52" customFormat="1" ht="24">
      <c r="A32" s="47" t="s">
        <v>110</v>
      </c>
      <c r="B32" s="47" t="s">
        <v>884</v>
      </c>
      <c r="C32" s="48">
        <v>45000</v>
      </c>
      <c r="D32" s="48">
        <v>45000</v>
      </c>
    </row>
    <row r="33" spans="1:4" s="52" customFormat="1" ht="14.25">
      <c r="A33" s="47" t="s">
        <v>107</v>
      </c>
      <c r="B33" s="47" t="s">
        <v>108</v>
      </c>
      <c r="C33" s="48">
        <v>51000</v>
      </c>
      <c r="D33" s="48">
        <v>51000</v>
      </c>
    </row>
    <row r="34" spans="1:4" s="52" customFormat="1" ht="24">
      <c r="A34" s="47" t="s">
        <v>109</v>
      </c>
      <c r="B34" s="47" t="s">
        <v>885</v>
      </c>
      <c r="C34" s="48">
        <v>50000</v>
      </c>
      <c r="D34" s="48">
        <v>50000</v>
      </c>
    </row>
    <row r="35" spans="1:4" s="52" customFormat="1" ht="14.25">
      <c r="A35" s="47" t="s">
        <v>97</v>
      </c>
      <c r="B35" s="47" t="s">
        <v>98</v>
      </c>
      <c r="C35" s="48">
        <v>43000</v>
      </c>
      <c r="D35" s="48">
        <v>43000</v>
      </c>
    </row>
    <row r="36" spans="1:4" s="52" customFormat="1" ht="14.25">
      <c r="A36" s="47" t="s">
        <v>84</v>
      </c>
      <c r="B36" s="47" t="s">
        <v>85</v>
      </c>
      <c r="C36" s="48">
        <v>40000</v>
      </c>
      <c r="D36" s="48">
        <v>40000</v>
      </c>
    </row>
    <row r="37" spans="1:4" s="52" customFormat="1" ht="14.25">
      <c r="A37" s="47" t="s">
        <v>103</v>
      </c>
      <c r="B37" s="47" t="s">
        <v>104</v>
      </c>
      <c r="C37" s="48">
        <v>37000</v>
      </c>
      <c r="D37" s="48">
        <v>37000</v>
      </c>
    </row>
    <row r="38" spans="1:4" s="52" customFormat="1" ht="24">
      <c r="A38" s="47" t="s">
        <v>94</v>
      </c>
      <c r="B38" s="47" t="s">
        <v>886</v>
      </c>
      <c r="C38" s="48">
        <v>44000</v>
      </c>
      <c r="D38" s="48">
        <v>44000</v>
      </c>
    </row>
    <row r="39" spans="1:4" s="52" customFormat="1" ht="24">
      <c r="A39" s="47" t="s">
        <v>102</v>
      </c>
      <c r="B39" s="47" t="s">
        <v>887</v>
      </c>
      <c r="C39" s="48">
        <v>40000</v>
      </c>
      <c r="D39" s="48">
        <v>40000</v>
      </c>
    </row>
    <row r="40" spans="1:4" s="52" customFormat="1" ht="14.25">
      <c r="A40" s="47" t="s">
        <v>111</v>
      </c>
      <c r="B40" s="47" t="s">
        <v>112</v>
      </c>
      <c r="C40" s="48">
        <v>30000</v>
      </c>
      <c r="D40" s="48">
        <v>30000</v>
      </c>
    </row>
    <row r="41" spans="1:4" s="52" customFormat="1" ht="14.25">
      <c r="A41" s="47" t="s">
        <v>113</v>
      </c>
      <c r="B41" s="47" t="s">
        <v>888</v>
      </c>
      <c r="C41" s="48">
        <v>40000</v>
      </c>
      <c r="D41" s="48">
        <v>40000</v>
      </c>
    </row>
    <row r="42" spans="1:4" s="52" customFormat="1" ht="14.25">
      <c r="A42" s="47" t="s">
        <v>86</v>
      </c>
      <c r="B42" s="47" t="s">
        <v>889</v>
      </c>
      <c r="C42" s="48">
        <v>45000</v>
      </c>
      <c r="D42" s="48">
        <v>45000</v>
      </c>
    </row>
    <row r="43" spans="1:4" s="52" customFormat="1" ht="18" customHeight="1">
      <c r="A43" s="47" t="s">
        <v>890</v>
      </c>
      <c r="B43" s="47" t="s">
        <v>891</v>
      </c>
      <c r="C43" s="48">
        <v>51000</v>
      </c>
      <c r="D43" s="48">
        <v>51000</v>
      </c>
    </row>
    <row r="44" spans="1:4" s="52" customFormat="1" ht="14.25">
      <c r="A44" s="47" t="s">
        <v>892</v>
      </c>
      <c r="B44" s="47" t="s">
        <v>2002</v>
      </c>
      <c r="C44" s="48">
        <v>30000</v>
      </c>
      <c r="D44" s="48">
        <v>30000</v>
      </c>
    </row>
    <row r="45" spans="1:4" s="52" customFormat="1" ht="14.25">
      <c r="A45" s="47" t="s">
        <v>893</v>
      </c>
      <c r="B45" s="47" t="s">
        <v>894</v>
      </c>
      <c r="C45" s="48">
        <v>45000</v>
      </c>
      <c r="D45" s="48">
        <v>45000</v>
      </c>
    </row>
    <row r="46" spans="1:4" s="52" customFormat="1" ht="14.25">
      <c r="A46" s="47" t="s">
        <v>105</v>
      </c>
      <c r="B46" s="47" t="s">
        <v>106</v>
      </c>
      <c r="C46" s="48">
        <v>42000</v>
      </c>
      <c r="D46" s="48">
        <v>42000</v>
      </c>
    </row>
    <row r="47" spans="1:4" s="52" customFormat="1" ht="14.25">
      <c r="A47" s="47" t="s">
        <v>2003</v>
      </c>
      <c r="B47" s="47" t="s">
        <v>895</v>
      </c>
      <c r="C47" s="48">
        <v>42000</v>
      </c>
      <c r="D47" s="48">
        <v>42000</v>
      </c>
    </row>
    <row r="48" spans="1:4" s="52" customFormat="1" ht="15" customHeight="1">
      <c r="A48" s="47" t="s">
        <v>4</v>
      </c>
      <c r="B48" s="47" t="s">
        <v>2004</v>
      </c>
      <c r="C48" s="48">
        <v>50000</v>
      </c>
      <c r="D48" s="48">
        <v>50000</v>
      </c>
    </row>
    <row r="49" spans="1:4" s="52" customFormat="1" ht="14.25" customHeight="1">
      <c r="A49" s="47" t="s">
        <v>9</v>
      </c>
      <c r="B49" s="47" t="s">
        <v>896</v>
      </c>
      <c r="C49" s="48">
        <v>48000</v>
      </c>
      <c r="D49" s="48">
        <v>48000</v>
      </c>
    </row>
    <row r="50" spans="1:4" ht="14.25">
      <c r="A50" s="53" t="s">
        <v>1852</v>
      </c>
      <c r="B50" s="54"/>
      <c r="C50" s="54">
        <f>SUM(C17:C49)</f>
        <v>1381000</v>
      </c>
      <c r="D50" s="54">
        <f>SUM(D17:D49)</f>
        <v>1381000</v>
      </c>
    </row>
    <row r="51" spans="1:4" s="52" customFormat="1" ht="14.25">
      <c r="A51" s="77" t="s">
        <v>898</v>
      </c>
      <c r="B51" s="49" t="s">
        <v>899</v>
      </c>
      <c r="C51" s="48">
        <v>95588</v>
      </c>
      <c r="D51" s="48">
        <v>95588</v>
      </c>
    </row>
    <row r="52" spans="1:4" s="52" customFormat="1" ht="14.25">
      <c r="A52" s="77" t="s">
        <v>900</v>
      </c>
      <c r="B52" s="49" t="s">
        <v>901</v>
      </c>
      <c r="C52" s="48">
        <v>60500</v>
      </c>
      <c r="D52" s="48">
        <v>60500</v>
      </c>
    </row>
    <row r="53" spans="1:4" s="52" customFormat="1" ht="14.25">
      <c r="A53" s="77" t="s">
        <v>902</v>
      </c>
      <c r="B53" s="49" t="s">
        <v>903</v>
      </c>
      <c r="C53" s="48">
        <v>150000</v>
      </c>
      <c r="D53" s="48">
        <v>150000</v>
      </c>
    </row>
    <row r="54" spans="1:4" s="52" customFormat="1" ht="14.25">
      <c r="A54" s="77" t="s">
        <v>904</v>
      </c>
      <c r="B54" s="49" t="s">
        <v>905</v>
      </c>
      <c r="C54" s="48">
        <v>62000</v>
      </c>
      <c r="D54" s="48">
        <v>62000</v>
      </c>
    </row>
    <row r="55" spans="1:4" ht="14.25">
      <c r="A55" s="53" t="s">
        <v>1853</v>
      </c>
      <c r="B55" s="54"/>
      <c r="C55" s="54">
        <f>SUM(C51:C54)</f>
        <v>368088</v>
      </c>
      <c r="D55" s="54">
        <f>SUM(D51:D54)</f>
        <v>368088</v>
      </c>
    </row>
    <row r="56" spans="1:4" s="52" customFormat="1" ht="14.25">
      <c r="A56" s="47" t="s">
        <v>92</v>
      </c>
      <c r="B56" s="47" t="s">
        <v>118</v>
      </c>
      <c r="C56" s="48">
        <v>54000</v>
      </c>
      <c r="D56" s="48">
        <v>54000</v>
      </c>
    </row>
    <row r="57" spans="1:4" s="52" customFormat="1" ht="14.25">
      <c r="A57" s="47" t="s">
        <v>9</v>
      </c>
      <c r="B57" s="47" t="s">
        <v>907</v>
      </c>
      <c r="C57" s="48">
        <v>164000</v>
      </c>
      <c r="D57" s="48">
        <v>164000</v>
      </c>
    </row>
    <row r="58" spans="1:4" s="52" customFormat="1" ht="24">
      <c r="A58" s="47" t="s">
        <v>117</v>
      </c>
      <c r="B58" s="47" t="s">
        <v>908</v>
      </c>
      <c r="C58" s="48">
        <v>180000</v>
      </c>
      <c r="D58" s="48">
        <v>180000</v>
      </c>
    </row>
    <row r="59" spans="1:4" s="52" customFormat="1" ht="24">
      <c r="A59" s="47" t="s">
        <v>7</v>
      </c>
      <c r="B59" s="47" t="s">
        <v>909</v>
      </c>
      <c r="C59" s="48">
        <v>102000</v>
      </c>
      <c r="D59" s="48">
        <v>102000</v>
      </c>
    </row>
    <row r="60" spans="1:4" ht="14.25">
      <c r="A60" s="53" t="s">
        <v>1854</v>
      </c>
      <c r="B60" s="54"/>
      <c r="C60" s="54">
        <f>SUM(C56:C59)</f>
        <v>500000</v>
      </c>
      <c r="D60" s="54">
        <f>SUM(D56:D59)</f>
        <v>500000</v>
      </c>
    </row>
    <row r="61" spans="1:4" s="52" customFormat="1" ht="14.25">
      <c r="A61" s="78" t="s">
        <v>734</v>
      </c>
      <c r="B61" s="78" t="s">
        <v>910</v>
      </c>
      <c r="C61" s="79">
        <v>225000</v>
      </c>
      <c r="D61" s="79">
        <v>225000</v>
      </c>
    </row>
    <row r="62" spans="1:4" s="52" customFormat="1" ht="14.25">
      <c r="A62" s="78" t="s">
        <v>911</v>
      </c>
      <c r="B62" s="78" t="s">
        <v>912</v>
      </c>
      <c r="C62" s="79">
        <v>225000</v>
      </c>
      <c r="D62" s="79">
        <v>225000</v>
      </c>
    </row>
    <row r="63" spans="1:4" s="52" customFormat="1" ht="20.25">
      <c r="A63" s="78" t="s">
        <v>913</v>
      </c>
      <c r="B63" s="78" t="s">
        <v>914</v>
      </c>
      <c r="C63" s="79">
        <v>413820</v>
      </c>
      <c r="D63" s="79">
        <v>413820</v>
      </c>
    </row>
    <row r="64" spans="1:4" s="52" customFormat="1" ht="20.25">
      <c r="A64" s="78" t="s">
        <v>459</v>
      </c>
      <c r="B64" s="78" t="s">
        <v>915</v>
      </c>
      <c r="C64" s="79">
        <v>75141</v>
      </c>
      <c r="D64" s="79">
        <v>75141</v>
      </c>
    </row>
    <row r="65" spans="1:4" s="52" customFormat="1" ht="20.25">
      <c r="A65" s="78" t="s">
        <v>916</v>
      </c>
      <c r="B65" s="78" t="s">
        <v>917</v>
      </c>
      <c r="C65" s="79">
        <v>135000</v>
      </c>
      <c r="D65" s="79">
        <v>135000</v>
      </c>
    </row>
    <row r="66" spans="1:4" s="52" customFormat="1" ht="20.25">
      <c r="A66" s="78" t="s">
        <v>811</v>
      </c>
      <c r="B66" s="78" t="s">
        <v>918</v>
      </c>
      <c r="C66" s="79">
        <v>180000</v>
      </c>
      <c r="D66" s="79">
        <v>180000</v>
      </c>
    </row>
    <row r="67" spans="1:4" s="52" customFormat="1" ht="20.25">
      <c r="A67" s="78" t="s">
        <v>852</v>
      </c>
      <c r="B67" s="78" t="s">
        <v>917</v>
      </c>
      <c r="C67" s="79">
        <v>180000</v>
      </c>
      <c r="D67" s="79">
        <v>180000</v>
      </c>
    </row>
    <row r="68" spans="1:4" s="52" customFormat="1" ht="30">
      <c r="A68" s="78" t="s">
        <v>211</v>
      </c>
      <c r="B68" s="78" t="s">
        <v>919</v>
      </c>
      <c r="C68" s="79">
        <v>1125000</v>
      </c>
      <c r="D68" s="79">
        <v>1125000</v>
      </c>
    </row>
    <row r="69" spans="1:4" s="52" customFormat="1" ht="14.25">
      <c r="A69" s="78" t="s">
        <v>920</v>
      </c>
      <c r="B69" s="78" t="s">
        <v>921</v>
      </c>
      <c r="C69" s="79">
        <v>675000</v>
      </c>
      <c r="D69" s="79">
        <v>675000</v>
      </c>
    </row>
    <row r="70" spans="1:4" s="52" customFormat="1" ht="20.25">
      <c r="A70" s="78" t="s">
        <v>920</v>
      </c>
      <c r="B70" s="78" t="s">
        <v>922</v>
      </c>
      <c r="C70" s="79">
        <v>135000</v>
      </c>
      <c r="D70" s="79">
        <v>135000</v>
      </c>
    </row>
    <row r="71" spans="1:4" s="52" customFormat="1" ht="14.25">
      <c r="A71" s="78" t="s">
        <v>463</v>
      </c>
      <c r="B71" s="78" t="s">
        <v>923</v>
      </c>
      <c r="C71" s="79">
        <v>490050</v>
      </c>
      <c r="D71" s="79">
        <v>490050</v>
      </c>
    </row>
    <row r="72" spans="1:4" s="52" customFormat="1" ht="14.25">
      <c r="A72" s="78" t="s">
        <v>449</v>
      </c>
      <c r="B72" s="78" t="s">
        <v>924</v>
      </c>
      <c r="C72" s="79">
        <v>188848</v>
      </c>
      <c r="D72" s="79">
        <v>188848</v>
      </c>
    </row>
    <row r="73" spans="1:4" s="52" customFormat="1" ht="14.25">
      <c r="A73" s="78" t="s">
        <v>449</v>
      </c>
      <c r="B73" s="78" t="s">
        <v>925</v>
      </c>
      <c r="C73" s="79">
        <v>220500</v>
      </c>
      <c r="D73" s="79">
        <v>220500</v>
      </c>
    </row>
    <row r="74" spans="1:4" s="52" customFormat="1" ht="20.25">
      <c r="A74" s="78" t="s">
        <v>481</v>
      </c>
      <c r="B74" s="78" t="s">
        <v>926</v>
      </c>
      <c r="C74" s="79">
        <v>612000</v>
      </c>
      <c r="D74" s="79">
        <v>612000</v>
      </c>
    </row>
    <row r="75" spans="1:4" ht="14.25">
      <c r="A75" s="53" t="s">
        <v>1855</v>
      </c>
      <c r="B75" s="54"/>
      <c r="C75" s="54">
        <f>SUM(C61:C74)</f>
        <v>4880359</v>
      </c>
      <c r="D75" s="54">
        <f>SUM(D61:D74)</f>
        <v>4880359</v>
      </c>
    </row>
  </sheetData>
  <sheetProtection/>
  <mergeCells count="6">
    <mergeCell ref="A1:D1"/>
    <mergeCell ref="A2:D2"/>
    <mergeCell ref="A3:D3"/>
    <mergeCell ref="A4:D4"/>
    <mergeCell ref="A5:D5"/>
    <mergeCell ref="A8:B8"/>
  </mergeCells>
  <printOptions/>
  <pageMargins left="0.7086614173228347" right="0.7086614173228347" top="0.7874015748031497" bottom="0.7874015748031497" header="0.31496062992125984" footer="0.31496062992125984"/>
  <pageSetup firstPageNumber="32" useFirstPageNumber="1" horizontalDpi="600" verticalDpi="600" orientation="portrait" paperSize="9" r:id="rId1"/>
  <headerFooter>
    <oddFooter>&amp;C&amp;P&amp;RTab.č.14 Dotační fond - regionální rozvoj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75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9.7109375" style="52" customWidth="1"/>
    <col min="2" max="2" width="31.28125" style="52" customWidth="1"/>
    <col min="3" max="4" width="12.57421875" style="52" customWidth="1"/>
  </cols>
  <sheetData>
    <row r="1" spans="1:5" s="1" customFormat="1" ht="14.25" customHeight="1">
      <c r="A1" s="165" t="s">
        <v>425</v>
      </c>
      <c r="B1" s="165"/>
      <c r="C1" s="165"/>
      <c r="D1" s="165"/>
      <c r="E1" s="14"/>
    </row>
    <row r="2" spans="1:4" ht="14.25" customHeight="1">
      <c r="A2" s="158" t="s">
        <v>2029</v>
      </c>
      <c r="B2" s="158"/>
      <c r="C2" s="158"/>
      <c r="D2" s="158"/>
    </row>
    <row r="3" spans="1:4" s="15" customFormat="1" ht="14.25" customHeight="1">
      <c r="A3" s="158" t="s">
        <v>2030</v>
      </c>
      <c r="B3" s="158"/>
      <c r="C3" s="158"/>
      <c r="D3" s="158"/>
    </row>
    <row r="4" spans="1:4" s="15" customFormat="1" ht="14.25" customHeight="1">
      <c r="A4" s="129"/>
      <c r="B4" s="129"/>
      <c r="C4" s="129"/>
      <c r="D4" s="129"/>
    </row>
    <row r="5" spans="1:4" ht="30" customHeight="1">
      <c r="A5" s="131" t="s">
        <v>1837</v>
      </c>
      <c r="B5" s="131" t="s">
        <v>0</v>
      </c>
      <c r="C5" s="132" t="s">
        <v>928</v>
      </c>
      <c r="D5" s="132" t="s">
        <v>1820</v>
      </c>
    </row>
    <row r="6" spans="1:4" ht="24.75" customHeight="1">
      <c r="A6" s="152" t="s">
        <v>2040</v>
      </c>
      <c r="B6" s="153"/>
      <c r="C6" s="134">
        <f>C18+C64+C73</f>
        <v>5312998</v>
      </c>
      <c r="D6" s="134">
        <f>D18+D64+D73</f>
        <v>5279052</v>
      </c>
    </row>
    <row r="7" spans="1:4" ht="29.25" customHeight="1">
      <c r="A7" s="47" t="s">
        <v>1</v>
      </c>
      <c r="B7" s="47" t="s">
        <v>2</v>
      </c>
      <c r="C7" s="48">
        <v>59776</v>
      </c>
      <c r="D7" s="48">
        <v>59776</v>
      </c>
    </row>
    <row r="8" spans="1:4" ht="29.25" customHeight="1">
      <c r="A8" s="49" t="s">
        <v>15</v>
      </c>
      <c r="B8" s="47" t="s">
        <v>418</v>
      </c>
      <c r="C8" s="48">
        <v>155870</v>
      </c>
      <c r="D8" s="48">
        <v>155870</v>
      </c>
    </row>
    <row r="9" spans="1:4" ht="15.75" customHeight="1">
      <c r="A9" s="47" t="s">
        <v>5</v>
      </c>
      <c r="B9" s="47" t="s">
        <v>6</v>
      </c>
      <c r="C9" s="48">
        <v>75260</v>
      </c>
      <c r="D9" s="48">
        <v>75260</v>
      </c>
    </row>
    <row r="10" spans="1:4" ht="29.25" customHeight="1">
      <c r="A10" s="47" t="s">
        <v>3</v>
      </c>
      <c r="B10" s="47" t="s">
        <v>419</v>
      </c>
      <c r="C10" s="48">
        <v>68315</v>
      </c>
      <c r="D10" s="48">
        <v>68315</v>
      </c>
    </row>
    <row r="11" spans="1:4" ht="23.25" customHeight="1">
      <c r="A11" s="47" t="s">
        <v>11</v>
      </c>
      <c r="B11" s="47" t="s">
        <v>420</v>
      </c>
      <c r="C11" s="48">
        <v>27331</v>
      </c>
      <c r="D11" s="48">
        <v>27331</v>
      </c>
    </row>
    <row r="12" spans="1:4" ht="14.25">
      <c r="A12" s="47" t="s">
        <v>12</v>
      </c>
      <c r="B12" s="47" t="s">
        <v>421</v>
      </c>
      <c r="C12" s="48">
        <v>253199</v>
      </c>
      <c r="D12" s="48">
        <v>253199</v>
      </c>
    </row>
    <row r="13" spans="1:4" ht="24">
      <c r="A13" s="47" t="s">
        <v>13</v>
      </c>
      <c r="B13" s="47" t="s">
        <v>14</v>
      </c>
      <c r="C13" s="48">
        <v>173649</v>
      </c>
      <c r="D13" s="48">
        <v>173649</v>
      </c>
    </row>
    <row r="14" spans="1:4" ht="24">
      <c r="A14" s="47" t="s">
        <v>4</v>
      </c>
      <c r="B14" s="47" t="s">
        <v>422</v>
      </c>
      <c r="C14" s="48">
        <v>104582</v>
      </c>
      <c r="D14" s="48">
        <v>104582</v>
      </c>
    </row>
    <row r="15" spans="1:4" ht="24">
      <c r="A15" s="47" t="s">
        <v>9</v>
      </c>
      <c r="B15" s="47" t="s">
        <v>423</v>
      </c>
      <c r="C15" s="48">
        <v>514424</v>
      </c>
      <c r="D15" s="48">
        <v>514424</v>
      </c>
    </row>
    <row r="16" spans="1:4" ht="18" customHeight="1">
      <c r="A16" s="47" t="s">
        <v>7</v>
      </c>
      <c r="B16" s="47" t="s">
        <v>8</v>
      </c>
      <c r="C16" s="48">
        <v>257215</v>
      </c>
      <c r="D16" s="48">
        <v>257215</v>
      </c>
    </row>
    <row r="17" spans="1:4" ht="24">
      <c r="A17" s="49" t="s">
        <v>10</v>
      </c>
      <c r="B17" s="47" t="s">
        <v>424</v>
      </c>
      <c r="C17" s="48">
        <v>110377</v>
      </c>
      <c r="D17" s="48">
        <v>110377</v>
      </c>
    </row>
    <row r="18" spans="1:4" ht="14.25">
      <c r="A18" s="53" t="s">
        <v>1835</v>
      </c>
      <c r="B18" s="53"/>
      <c r="C18" s="54">
        <f>SUM(C7:C17)</f>
        <v>1799998</v>
      </c>
      <c r="D18" s="54">
        <f>SUM(D7:D17)</f>
        <v>1799998</v>
      </c>
    </row>
    <row r="19" spans="1:4" ht="14.25">
      <c r="A19" s="50" t="s">
        <v>426</v>
      </c>
      <c r="B19" s="50" t="s">
        <v>427</v>
      </c>
      <c r="C19" s="48">
        <v>37000</v>
      </c>
      <c r="D19" s="48">
        <v>37000</v>
      </c>
    </row>
    <row r="20" spans="1:4" ht="24">
      <c r="A20" s="50" t="s">
        <v>428</v>
      </c>
      <c r="B20" s="50" t="s">
        <v>429</v>
      </c>
      <c r="C20" s="48">
        <v>25500</v>
      </c>
      <c r="D20" s="48">
        <v>25500</v>
      </c>
    </row>
    <row r="21" spans="1:4" ht="14.25">
      <c r="A21" s="50" t="s">
        <v>430</v>
      </c>
      <c r="B21" s="50" t="s">
        <v>2005</v>
      </c>
      <c r="C21" s="48">
        <v>29500</v>
      </c>
      <c r="D21" s="48">
        <v>29500</v>
      </c>
    </row>
    <row r="22" spans="1:4" ht="14.25">
      <c r="A22" s="50" t="s">
        <v>431</v>
      </c>
      <c r="B22" s="50" t="s">
        <v>431</v>
      </c>
      <c r="C22" s="48">
        <v>31500</v>
      </c>
      <c r="D22" s="48">
        <v>31500</v>
      </c>
    </row>
    <row r="23" spans="1:4" ht="14.25">
      <c r="A23" s="50" t="s">
        <v>10</v>
      </c>
      <c r="B23" s="50" t="s">
        <v>432</v>
      </c>
      <c r="C23" s="48">
        <v>33000</v>
      </c>
      <c r="D23" s="48">
        <v>33000</v>
      </c>
    </row>
    <row r="24" spans="1:4" ht="14.25">
      <c r="A24" s="50" t="s">
        <v>433</v>
      </c>
      <c r="B24" s="50" t="s">
        <v>434</v>
      </c>
      <c r="C24" s="48">
        <v>37000</v>
      </c>
      <c r="D24" s="48">
        <v>37000</v>
      </c>
    </row>
    <row r="25" spans="1:4" ht="14.25">
      <c r="A25" s="50" t="s">
        <v>115</v>
      </c>
      <c r="B25" s="50" t="s">
        <v>435</v>
      </c>
      <c r="C25" s="48">
        <v>42000</v>
      </c>
      <c r="D25" s="48">
        <v>42000</v>
      </c>
    </row>
    <row r="26" spans="1:4" ht="24">
      <c r="A26" s="50" t="s">
        <v>436</v>
      </c>
      <c r="B26" s="50" t="s">
        <v>437</v>
      </c>
      <c r="C26" s="48">
        <v>27000</v>
      </c>
      <c r="D26" s="48">
        <v>27000</v>
      </c>
    </row>
    <row r="27" spans="1:4" ht="14.25">
      <c r="A27" s="50" t="s">
        <v>41</v>
      </c>
      <c r="B27" s="50" t="s">
        <v>2006</v>
      </c>
      <c r="C27" s="48">
        <v>41000</v>
      </c>
      <c r="D27" s="48">
        <v>41000</v>
      </c>
    </row>
    <row r="28" spans="1:4" ht="24">
      <c r="A28" s="50" t="s">
        <v>438</v>
      </c>
      <c r="B28" s="50" t="s">
        <v>439</v>
      </c>
      <c r="C28" s="48">
        <v>43500</v>
      </c>
      <c r="D28" s="48">
        <v>43500</v>
      </c>
    </row>
    <row r="29" spans="1:4" ht="14.25">
      <c r="A29" s="50" t="s">
        <v>35</v>
      </c>
      <c r="B29" s="50" t="s">
        <v>440</v>
      </c>
      <c r="C29" s="48">
        <v>40500</v>
      </c>
      <c r="D29" s="48">
        <v>40500</v>
      </c>
    </row>
    <row r="30" spans="1:4" ht="24">
      <c r="A30" s="50" t="s">
        <v>185</v>
      </c>
      <c r="B30" s="50" t="s">
        <v>441</v>
      </c>
      <c r="C30" s="48">
        <v>36000</v>
      </c>
      <c r="D30" s="48">
        <v>36000</v>
      </c>
    </row>
    <row r="31" spans="1:4" ht="14.25">
      <c r="A31" s="50" t="s">
        <v>207</v>
      </c>
      <c r="B31" s="50" t="s">
        <v>442</v>
      </c>
      <c r="C31" s="48">
        <v>44500</v>
      </c>
      <c r="D31" s="48">
        <f>44500-446</f>
        <v>44054</v>
      </c>
    </row>
    <row r="32" spans="1:4" ht="25.5" customHeight="1">
      <c r="A32" s="50" t="s">
        <v>13</v>
      </c>
      <c r="B32" s="50" t="s">
        <v>2007</v>
      </c>
      <c r="C32" s="48">
        <v>36000</v>
      </c>
      <c r="D32" s="48">
        <v>36000</v>
      </c>
    </row>
    <row r="33" spans="1:4" ht="14.25">
      <c r="A33" s="50" t="s">
        <v>443</v>
      </c>
      <c r="B33" s="50" t="s">
        <v>444</v>
      </c>
      <c r="C33" s="48">
        <v>31500</v>
      </c>
      <c r="D33" s="48">
        <v>31500</v>
      </c>
    </row>
    <row r="34" spans="1:4" ht="14.25">
      <c r="A34" s="50" t="s">
        <v>445</v>
      </c>
      <c r="B34" s="50" t="s">
        <v>446</v>
      </c>
      <c r="C34" s="48">
        <v>27000</v>
      </c>
      <c r="D34" s="48">
        <v>27000</v>
      </c>
    </row>
    <row r="35" spans="1:4" ht="24">
      <c r="A35" s="50" t="s">
        <v>447</v>
      </c>
      <c r="B35" s="50" t="s">
        <v>448</v>
      </c>
      <c r="C35" s="48">
        <v>27000</v>
      </c>
      <c r="D35" s="48">
        <v>27000</v>
      </c>
    </row>
    <row r="36" spans="1:4" ht="14.25">
      <c r="A36" s="50" t="s">
        <v>449</v>
      </c>
      <c r="B36" s="50" t="s">
        <v>2008</v>
      </c>
      <c r="C36" s="48">
        <v>26500</v>
      </c>
      <c r="D36" s="48">
        <v>26500</v>
      </c>
    </row>
    <row r="37" spans="1:4" ht="24">
      <c r="A37" s="50" t="s">
        <v>450</v>
      </c>
      <c r="B37" s="50" t="s">
        <v>451</v>
      </c>
      <c r="C37" s="48">
        <v>41000</v>
      </c>
      <c r="D37" s="48">
        <v>41000</v>
      </c>
    </row>
    <row r="38" spans="1:4" ht="18" customHeight="1">
      <c r="A38" s="50" t="s">
        <v>2009</v>
      </c>
      <c r="B38" s="50" t="s">
        <v>452</v>
      </c>
      <c r="C38" s="48">
        <v>47000</v>
      </c>
      <c r="D38" s="48">
        <v>47000</v>
      </c>
    </row>
    <row r="39" spans="1:4" ht="14.25">
      <c r="A39" s="50" t="s">
        <v>2010</v>
      </c>
      <c r="B39" s="50" t="s">
        <v>453</v>
      </c>
      <c r="C39" s="48">
        <v>26000</v>
      </c>
      <c r="D39" s="48">
        <v>26000</v>
      </c>
    </row>
    <row r="40" spans="1:4" ht="24">
      <c r="A40" s="50" t="s">
        <v>19</v>
      </c>
      <c r="B40" s="50" t="s">
        <v>454</v>
      </c>
      <c r="C40" s="48">
        <v>45500</v>
      </c>
      <c r="D40" s="48">
        <v>45500</v>
      </c>
    </row>
    <row r="41" spans="1:4" ht="17.25" customHeight="1">
      <c r="A41" s="120" t="s">
        <v>2009</v>
      </c>
      <c r="B41" s="50" t="s">
        <v>455</v>
      </c>
      <c r="C41" s="48">
        <v>31500</v>
      </c>
      <c r="D41" s="48">
        <v>31500</v>
      </c>
    </row>
    <row r="42" spans="1:4" ht="14.25">
      <c r="A42" s="50" t="s">
        <v>456</v>
      </c>
      <c r="B42" s="51" t="s">
        <v>457</v>
      </c>
      <c r="C42" s="48">
        <v>41500</v>
      </c>
      <c r="D42" s="48">
        <v>41500</v>
      </c>
    </row>
    <row r="43" spans="1:4" ht="14.25">
      <c r="A43" s="50" t="s">
        <v>75</v>
      </c>
      <c r="B43" s="50" t="s">
        <v>458</v>
      </c>
      <c r="C43" s="48">
        <v>23000</v>
      </c>
      <c r="D43" s="48">
        <v>23000</v>
      </c>
    </row>
    <row r="44" spans="1:4" ht="14.25">
      <c r="A44" s="50" t="s">
        <v>459</v>
      </c>
      <c r="B44" s="50" t="s">
        <v>460</v>
      </c>
      <c r="C44" s="48">
        <v>25000</v>
      </c>
      <c r="D44" s="48">
        <v>25000</v>
      </c>
    </row>
    <row r="45" spans="1:4" ht="15" customHeight="1">
      <c r="A45" s="50" t="s">
        <v>2011</v>
      </c>
      <c r="B45" s="50" t="s">
        <v>2012</v>
      </c>
      <c r="C45" s="48">
        <v>43000</v>
      </c>
      <c r="D45" s="48">
        <v>43000</v>
      </c>
    </row>
    <row r="46" spans="1:4" ht="14.25">
      <c r="A46" s="50" t="s">
        <v>461</v>
      </c>
      <c r="B46" s="51" t="s">
        <v>462</v>
      </c>
      <c r="C46" s="48">
        <v>29000</v>
      </c>
      <c r="D46" s="48">
        <v>29000</v>
      </c>
    </row>
    <row r="47" spans="1:4" ht="24">
      <c r="A47" s="50" t="s">
        <v>463</v>
      </c>
      <c r="B47" s="50" t="s">
        <v>464</v>
      </c>
      <c r="C47" s="48">
        <v>44000</v>
      </c>
      <c r="D47" s="48">
        <v>44000</v>
      </c>
    </row>
    <row r="48" spans="1:4" ht="18" customHeight="1">
      <c r="A48" s="50" t="s">
        <v>465</v>
      </c>
      <c r="B48" s="50" t="s">
        <v>466</v>
      </c>
      <c r="C48" s="48">
        <v>27000</v>
      </c>
      <c r="D48" s="48">
        <v>27000</v>
      </c>
    </row>
    <row r="49" spans="1:4" ht="14.25">
      <c r="A49" s="50" t="s">
        <v>467</v>
      </c>
      <c r="B49" s="50" t="s">
        <v>468</v>
      </c>
      <c r="C49" s="48">
        <v>36500</v>
      </c>
      <c r="D49" s="48">
        <v>36500</v>
      </c>
    </row>
    <row r="50" spans="1:4" ht="14.25">
      <c r="A50" s="50" t="s">
        <v>469</v>
      </c>
      <c r="B50" s="50" t="s">
        <v>470</v>
      </c>
      <c r="C50" s="48">
        <v>25000</v>
      </c>
      <c r="D50" s="48">
        <v>25000</v>
      </c>
    </row>
    <row r="51" spans="1:4" ht="14.25">
      <c r="A51" s="50" t="s">
        <v>471</v>
      </c>
      <c r="B51" s="50" t="s">
        <v>472</v>
      </c>
      <c r="C51" s="48">
        <v>38500</v>
      </c>
      <c r="D51" s="48">
        <v>38500</v>
      </c>
    </row>
    <row r="52" spans="1:4" ht="24">
      <c r="A52" s="50" t="s">
        <v>473</v>
      </c>
      <c r="B52" s="50" t="s">
        <v>474</v>
      </c>
      <c r="C52" s="48">
        <v>31000</v>
      </c>
      <c r="D52" s="48">
        <v>31000</v>
      </c>
    </row>
    <row r="53" spans="1:4" ht="14.25">
      <c r="A53" s="50" t="s">
        <v>475</v>
      </c>
      <c r="B53" s="50" t="s">
        <v>476</v>
      </c>
      <c r="C53" s="48">
        <v>17500</v>
      </c>
      <c r="D53" s="48">
        <v>17500</v>
      </c>
    </row>
    <row r="54" spans="1:4" ht="24">
      <c r="A54" s="50" t="s">
        <v>477</v>
      </c>
      <c r="B54" s="50" t="s">
        <v>478</v>
      </c>
      <c r="C54" s="48">
        <v>34500</v>
      </c>
      <c r="D54" s="48">
        <v>34500</v>
      </c>
    </row>
    <row r="55" spans="1:4" ht="14.25">
      <c r="A55" s="50" t="s">
        <v>15</v>
      </c>
      <c r="B55" s="50" t="s">
        <v>2013</v>
      </c>
      <c r="C55" s="48">
        <v>33500</v>
      </c>
      <c r="D55" s="48">
        <v>33500</v>
      </c>
    </row>
    <row r="56" spans="1:4" ht="14.25">
      <c r="A56" s="50" t="s">
        <v>479</v>
      </c>
      <c r="B56" s="51" t="s">
        <v>2014</v>
      </c>
      <c r="C56" s="48">
        <v>35000</v>
      </c>
      <c r="D56" s="48">
        <v>35000</v>
      </c>
    </row>
    <row r="57" spans="1:4" ht="14.25">
      <c r="A57" s="50" t="s">
        <v>480</v>
      </c>
      <c r="B57" s="50" t="s">
        <v>2015</v>
      </c>
      <c r="C57" s="48">
        <v>28000</v>
      </c>
      <c r="D57" s="48">
        <v>28000</v>
      </c>
    </row>
    <row r="58" spans="1:4" ht="14.25">
      <c r="A58" s="50" t="s">
        <v>63</v>
      </c>
      <c r="B58" s="50" t="s">
        <v>2016</v>
      </c>
      <c r="C58" s="48">
        <v>30500</v>
      </c>
      <c r="D58" s="48">
        <v>30500</v>
      </c>
    </row>
    <row r="59" spans="1:4" ht="14.25">
      <c r="A59" s="50" t="s">
        <v>481</v>
      </c>
      <c r="B59" s="50" t="s">
        <v>2017</v>
      </c>
      <c r="C59" s="48">
        <v>36500</v>
      </c>
      <c r="D59" s="48">
        <v>36500</v>
      </c>
    </row>
    <row r="60" spans="1:4" ht="24">
      <c r="A60" s="50" t="s">
        <v>53</v>
      </c>
      <c r="B60" s="51" t="s">
        <v>2018</v>
      </c>
      <c r="C60" s="48">
        <v>33500</v>
      </c>
      <c r="D60" s="48">
        <v>0</v>
      </c>
    </row>
    <row r="61" spans="1:4" ht="14.25">
      <c r="A61" s="50" t="s">
        <v>3</v>
      </c>
      <c r="B61" s="51" t="s">
        <v>482</v>
      </c>
      <c r="C61" s="48">
        <v>38000</v>
      </c>
      <c r="D61" s="48">
        <v>38000</v>
      </c>
    </row>
    <row r="62" spans="1:4" ht="24">
      <c r="A62" s="50" t="s">
        <v>483</v>
      </c>
      <c r="B62" s="51" t="s">
        <v>1839</v>
      </c>
      <c r="C62" s="48">
        <v>21500</v>
      </c>
      <c r="D62" s="48">
        <v>21500</v>
      </c>
    </row>
    <row r="63" spans="1:4" ht="36">
      <c r="A63" s="50" t="s">
        <v>484</v>
      </c>
      <c r="B63" s="51" t="s">
        <v>485</v>
      </c>
      <c r="C63" s="48">
        <v>34000</v>
      </c>
      <c r="D63" s="48">
        <v>34000</v>
      </c>
    </row>
    <row r="64" spans="1:4" ht="14.25">
      <c r="A64" s="55" t="s">
        <v>1836</v>
      </c>
      <c r="B64" s="56"/>
      <c r="C64" s="54">
        <f>SUM(C19:C63)</f>
        <v>1513000</v>
      </c>
      <c r="D64" s="54">
        <f>SUM(D19:D63)</f>
        <v>1479054</v>
      </c>
    </row>
    <row r="65" spans="1:4" ht="24">
      <c r="A65" s="50" t="s">
        <v>486</v>
      </c>
      <c r="B65" s="51" t="s">
        <v>487</v>
      </c>
      <c r="C65" s="48">
        <v>274000</v>
      </c>
      <c r="D65" s="48">
        <v>274000</v>
      </c>
    </row>
    <row r="66" spans="1:4" ht="24">
      <c r="A66" s="49" t="s">
        <v>488</v>
      </c>
      <c r="B66" s="51" t="s">
        <v>489</v>
      </c>
      <c r="C66" s="48">
        <v>278000</v>
      </c>
      <c r="D66" s="48">
        <v>278000</v>
      </c>
    </row>
    <row r="67" spans="1:4" ht="24">
      <c r="A67" s="49" t="s">
        <v>19</v>
      </c>
      <c r="B67" s="51" t="s">
        <v>490</v>
      </c>
      <c r="C67" s="48">
        <v>259000</v>
      </c>
      <c r="D67" s="48">
        <v>259000</v>
      </c>
    </row>
    <row r="68" spans="1:4" ht="14.25">
      <c r="A68" s="49" t="s">
        <v>99</v>
      </c>
      <c r="B68" s="51" t="s">
        <v>491</v>
      </c>
      <c r="C68" s="48">
        <v>189000</v>
      </c>
      <c r="D68" s="48">
        <v>189000</v>
      </c>
    </row>
    <row r="69" spans="1:4" ht="14.25">
      <c r="A69" s="49" t="s">
        <v>492</v>
      </c>
      <c r="B69" s="51" t="s">
        <v>493</v>
      </c>
      <c r="C69" s="48">
        <v>247000</v>
      </c>
      <c r="D69" s="48">
        <v>247000</v>
      </c>
    </row>
    <row r="70" spans="1:4" ht="36">
      <c r="A70" s="49" t="s">
        <v>494</v>
      </c>
      <c r="B70" s="51" t="s">
        <v>495</v>
      </c>
      <c r="C70" s="48">
        <v>232000</v>
      </c>
      <c r="D70" s="48">
        <v>232000</v>
      </c>
    </row>
    <row r="71" spans="1:4" ht="24">
      <c r="A71" s="49" t="s">
        <v>7</v>
      </c>
      <c r="B71" s="51" t="s">
        <v>496</v>
      </c>
      <c r="C71" s="48">
        <v>227000</v>
      </c>
      <c r="D71" s="48">
        <v>227000</v>
      </c>
    </row>
    <row r="72" spans="1:4" ht="24">
      <c r="A72" s="49" t="s">
        <v>9</v>
      </c>
      <c r="B72" s="51" t="s">
        <v>497</v>
      </c>
      <c r="C72" s="48">
        <v>294000</v>
      </c>
      <c r="D72" s="48">
        <v>294000</v>
      </c>
    </row>
    <row r="73" spans="1:4" ht="14.25">
      <c r="A73" s="55" t="s">
        <v>1838</v>
      </c>
      <c r="B73" s="55"/>
      <c r="C73" s="54">
        <f>SUM(C65:C72)</f>
        <v>2000000</v>
      </c>
      <c r="D73" s="54">
        <f>SUM(D65:D72)</f>
        <v>2000000</v>
      </c>
    </row>
    <row r="75" ht="14.25">
      <c r="D75" s="74"/>
    </row>
  </sheetData>
  <sheetProtection/>
  <mergeCells count="4">
    <mergeCell ref="A1:D1"/>
    <mergeCell ref="A2:D2"/>
    <mergeCell ref="A3:D3"/>
    <mergeCell ref="A6:B6"/>
  </mergeCells>
  <printOptions/>
  <pageMargins left="0.7086614173228347" right="0.7086614173228347" top="0.7874015748031497" bottom="0.5905511811023623" header="0.31496062992125984" footer="0.31496062992125984"/>
  <pageSetup firstPageNumber="34" useFirstPageNumber="1" horizontalDpi="600" verticalDpi="600" orientation="portrait" paperSize="9" r:id="rId1"/>
  <headerFooter>
    <oddFooter>&amp;C&amp;P&amp;RTab.č.14 Dotační fond - CR</oddFooter>
  </headerFooter>
  <rowBreaks count="1" manualBreakCount="1">
    <brk id="3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66"/>
  </sheetPr>
  <dimension ref="A1:I93"/>
  <sheetViews>
    <sheetView zoomScalePageLayoutView="0" workbookViewId="0" topLeftCell="A67">
      <selection activeCell="D5" sqref="D5"/>
    </sheetView>
  </sheetViews>
  <sheetFormatPr defaultColWidth="9.140625" defaultRowHeight="15"/>
  <cols>
    <col min="1" max="1" width="29.7109375" style="21" customWidth="1"/>
    <col min="2" max="2" width="31.28125" style="22" customWidth="1"/>
    <col min="3" max="3" width="12.57421875" style="23" customWidth="1"/>
    <col min="4" max="4" width="12.57421875" style="63" customWidth="1"/>
    <col min="6" max="6" width="12.8515625" style="0" customWidth="1"/>
  </cols>
  <sheetData>
    <row r="1" spans="1:4" ht="18" customHeight="1">
      <c r="A1" s="154" t="s">
        <v>729</v>
      </c>
      <c r="B1" s="154"/>
      <c r="C1" s="154"/>
      <c r="D1" s="154"/>
    </row>
    <row r="2" spans="1:9" ht="24" customHeight="1">
      <c r="A2" s="164" t="s">
        <v>783</v>
      </c>
      <c r="B2" s="164"/>
      <c r="C2" s="164"/>
      <c r="D2" s="164"/>
      <c r="E2" s="62"/>
      <c r="F2" s="62"/>
      <c r="G2" s="62"/>
      <c r="H2" s="62"/>
      <c r="I2" s="62"/>
    </row>
    <row r="3" spans="1:9" ht="15" customHeight="1">
      <c r="A3" s="130"/>
      <c r="B3" s="130"/>
      <c r="C3" s="130"/>
      <c r="D3" s="130"/>
      <c r="E3" s="62"/>
      <c r="F3" s="62"/>
      <c r="G3" s="62"/>
      <c r="H3" s="62"/>
      <c r="I3" s="62"/>
    </row>
    <row r="4" spans="1:4" ht="30" customHeight="1">
      <c r="A4" s="131" t="s">
        <v>1837</v>
      </c>
      <c r="B4" s="131" t="s">
        <v>0</v>
      </c>
      <c r="C4" s="132" t="s">
        <v>928</v>
      </c>
      <c r="D4" s="132" t="s">
        <v>1820</v>
      </c>
    </row>
    <row r="5" spans="1:4" ht="23.25" customHeight="1">
      <c r="A5" s="152" t="s">
        <v>2027</v>
      </c>
      <c r="B5" s="153"/>
      <c r="C5" s="137">
        <f>C80+C36+C81</f>
        <v>25184023</v>
      </c>
      <c r="D5" s="133">
        <f>D80+D36+D81</f>
        <v>23479809.57</v>
      </c>
    </row>
    <row r="6" spans="1:4" s="52" customFormat="1" ht="24">
      <c r="A6" s="66" t="s">
        <v>730</v>
      </c>
      <c r="B6" s="47" t="s">
        <v>731</v>
      </c>
      <c r="C6" s="110">
        <v>400000</v>
      </c>
      <c r="D6" s="111">
        <v>400000</v>
      </c>
    </row>
    <row r="7" spans="1:4" s="52" customFormat="1" ht="14.25">
      <c r="A7" s="66" t="s">
        <v>732</v>
      </c>
      <c r="B7" s="47" t="s">
        <v>733</v>
      </c>
      <c r="C7" s="110">
        <v>135000</v>
      </c>
      <c r="D7" s="111">
        <v>135000</v>
      </c>
    </row>
    <row r="8" spans="1:4" s="52" customFormat="1" ht="24">
      <c r="A8" s="66" t="s">
        <v>734</v>
      </c>
      <c r="B8" s="47" t="s">
        <v>735</v>
      </c>
      <c r="C8" s="110">
        <v>400000</v>
      </c>
      <c r="D8" s="111">
        <v>400000</v>
      </c>
    </row>
    <row r="9" spans="1:4" s="52" customFormat="1" ht="14.25">
      <c r="A9" s="66" t="s">
        <v>73</v>
      </c>
      <c r="B9" s="47" t="s">
        <v>736</v>
      </c>
      <c r="C9" s="110">
        <v>60000</v>
      </c>
      <c r="D9" s="111">
        <v>60000</v>
      </c>
    </row>
    <row r="10" spans="1:4" s="52" customFormat="1" ht="24">
      <c r="A10" s="67" t="s">
        <v>737</v>
      </c>
      <c r="B10" s="68" t="s">
        <v>738</v>
      </c>
      <c r="C10" s="112">
        <v>60000</v>
      </c>
      <c r="D10" s="113">
        <v>60000</v>
      </c>
    </row>
    <row r="11" spans="1:4" s="52" customFormat="1" ht="24">
      <c r="A11" s="67" t="s">
        <v>739</v>
      </c>
      <c r="B11" s="68" t="s">
        <v>740</v>
      </c>
      <c r="C11" s="112">
        <v>400000</v>
      </c>
      <c r="D11" s="113">
        <f>C11-31126</f>
        <v>368874</v>
      </c>
    </row>
    <row r="12" spans="1:4" s="52" customFormat="1" ht="14.25">
      <c r="A12" s="67" t="s">
        <v>741</v>
      </c>
      <c r="B12" s="68" t="s">
        <v>742</v>
      </c>
      <c r="C12" s="112">
        <v>339800</v>
      </c>
      <c r="D12" s="113">
        <v>339800</v>
      </c>
    </row>
    <row r="13" spans="1:4" s="52" customFormat="1" ht="24">
      <c r="A13" s="67" t="s">
        <v>743</v>
      </c>
      <c r="B13" s="68" t="s">
        <v>744</v>
      </c>
      <c r="C13" s="112">
        <v>135300</v>
      </c>
      <c r="D13" s="113">
        <f>C13-1564</f>
        <v>133736</v>
      </c>
    </row>
    <row r="14" spans="1:4" s="52" customFormat="1" ht="14.25">
      <c r="A14" s="66" t="s">
        <v>745</v>
      </c>
      <c r="B14" s="47" t="s">
        <v>746</v>
      </c>
      <c r="C14" s="110">
        <v>400000</v>
      </c>
      <c r="D14" s="111">
        <v>400000</v>
      </c>
    </row>
    <row r="15" spans="1:4" s="52" customFormat="1" ht="24">
      <c r="A15" s="66" t="s">
        <v>747</v>
      </c>
      <c r="B15" s="47" t="s">
        <v>748</v>
      </c>
      <c r="C15" s="110">
        <v>343700</v>
      </c>
      <c r="D15" s="111">
        <v>343700</v>
      </c>
    </row>
    <row r="16" spans="1:4" s="52" customFormat="1" ht="14.25">
      <c r="A16" s="67" t="s">
        <v>749</v>
      </c>
      <c r="B16" s="68" t="s">
        <v>750</v>
      </c>
      <c r="C16" s="112">
        <v>400000</v>
      </c>
      <c r="D16" s="113">
        <v>400000</v>
      </c>
    </row>
    <row r="17" spans="1:4" s="52" customFormat="1" ht="14.25">
      <c r="A17" s="67" t="s">
        <v>751</v>
      </c>
      <c r="B17" s="68" t="s">
        <v>752</v>
      </c>
      <c r="C17" s="112">
        <v>400000</v>
      </c>
      <c r="D17" s="113">
        <f>C17-65113</f>
        <v>334887</v>
      </c>
    </row>
    <row r="18" spans="1:4" s="52" customFormat="1" ht="24">
      <c r="A18" s="67" t="s">
        <v>753</v>
      </c>
      <c r="B18" s="68" t="s">
        <v>754</v>
      </c>
      <c r="C18" s="112">
        <v>400000</v>
      </c>
      <c r="D18" s="113">
        <f>C18-39689</f>
        <v>360311</v>
      </c>
    </row>
    <row r="19" spans="1:4" s="52" customFormat="1" ht="14.25">
      <c r="A19" s="66" t="s">
        <v>185</v>
      </c>
      <c r="B19" s="47" t="s">
        <v>755</v>
      </c>
      <c r="C19" s="110">
        <v>395000</v>
      </c>
      <c r="D19" s="111">
        <v>395000</v>
      </c>
    </row>
    <row r="20" spans="1:4" s="52" customFormat="1" ht="24">
      <c r="A20" s="67" t="s">
        <v>756</v>
      </c>
      <c r="B20" s="68" t="s">
        <v>757</v>
      </c>
      <c r="C20" s="112">
        <v>400000</v>
      </c>
      <c r="D20" s="113">
        <f>C20-25540</f>
        <v>374460</v>
      </c>
    </row>
    <row r="21" spans="1:4" s="52" customFormat="1" ht="14.25">
      <c r="A21" s="67" t="s">
        <v>758</v>
      </c>
      <c r="B21" s="68" t="s">
        <v>759</v>
      </c>
      <c r="C21" s="112">
        <v>400000</v>
      </c>
      <c r="D21" s="113">
        <f>C21-52567-9262</f>
        <v>338171</v>
      </c>
    </row>
    <row r="22" spans="1:4" s="52" customFormat="1" ht="24">
      <c r="A22" s="66" t="s">
        <v>760</v>
      </c>
      <c r="B22" s="47" t="s">
        <v>761</v>
      </c>
      <c r="C22" s="110">
        <v>278000</v>
      </c>
      <c r="D22" s="111">
        <f>C22-48705</f>
        <v>229295</v>
      </c>
    </row>
    <row r="23" spans="1:4" s="52" customFormat="1" ht="14.25">
      <c r="A23" s="66" t="s">
        <v>762</v>
      </c>
      <c r="B23" s="47" t="s">
        <v>763</v>
      </c>
      <c r="C23" s="110">
        <v>316700</v>
      </c>
      <c r="D23" s="111">
        <f>C23-41342.7</f>
        <v>275357.3</v>
      </c>
    </row>
    <row r="24" spans="1:4" s="52" customFormat="1" ht="24">
      <c r="A24" s="66" t="s">
        <v>10</v>
      </c>
      <c r="B24" s="47" t="s">
        <v>1850</v>
      </c>
      <c r="C24" s="110">
        <v>400000</v>
      </c>
      <c r="D24" s="111">
        <f>C24-11907</f>
        <v>388093</v>
      </c>
    </row>
    <row r="25" spans="1:4" s="52" customFormat="1" ht="24">
      <c r="A25" s="66" t="s">
        <v>764</v>
      </c>
      <c r="B25" s="47" t="s">
        <v>765</v>
      </c>
      <c r="C25" s="110">
        <v>400000</v>
      </c>
      <c r="D25" s="111">
        <v>400000</v>
      </c>
    </row>
    <row r="26" spans="1:4" s="52" customFormat="1" ht="24">
      <c r="A26" s="69" t="s">
        <v>766</v>
      </c>
      <c r="B26" s="70" t="s">
        <v>767</v>
      </c>
      <c r="C26" s="112">
        <v>400000</v>
      </c>
      <c r="D26" s="113">
        <f>C26-11555</f>
        <v>388445</v>
      </c>
    </row>
    <row r="27" spans="1:4" s="52" customFormat="1" ht="14.25">
      <c r="A27" s="66" t="s">
        <v>768</v>
      </c>
      <c r="B27" s="47" t="s">
        <v>769</v>
      </c>
      <c r="C27" s="110">
        <v>400000</v>
      </c>
      <c r="D27" s="111">
        <v>400000</v>
      </c>
    </row>
    <row r="28" spans="1:4" s="52" customFormat="1" ht="24">
      <c r="A28" s="66" t="s">
        <v>44</v>
      </c>
      <c r="B28" s="47" t="s">
        <v>770</v>
      </c>
      <c r="C28" s="110">
        <v>400000</v>
      </c>
      <c r="D28" s="111">
        <v>0</v>
      </c>
    </row>
    <row r="29" spans="1:4" s="52" customFormat="1" ht="14.25">
      <c r="A29" s="67" t="s">
        <v>115</v>
      </c>
      <c r="B29" s="68" t="s">
        <v>771</v>
      </c>
      <c r="C29" s="112">
        <v>180300</v>
      </c>
      <c r="D29" s="113">
        <v>180300</v>
      </c>
    </row>
    <row r="30" spans="1:4" s="52" customFormat="1" ht="24">
      <c r="A30" s="67" t="s">
        <v>772</v>
      </c>
      <c r="B30" s="68" t="s">
        <v>773</v>
      </c>
      <c r="C30" s="112">
        <v>70000</v>
      </c>
      <c r="D30" s="113">
        <v>70000</v>
      </c>
    </row>
    <row r="31" spans="1:4" s="52" customFormat="1" ht="14.25">
      <c r="A31" s="66" t="s">
        <v>774</v>
      </c>
      <c r="B31" s="47" t="s">
        <v>775</v>
      </c>
      <c r="C31" s="110">
        <v>75000</v>
      </c>
      <c r="D31" s="111">
        <f>C31-7160</f>
        <v>67840</v>
      </c>
    </row>
    <row r="32" spans="1:4" s="52" customFormat="1" ht="24">
      <c r="A32" s="71" t="s">
        <v>776</v>
      </c>
      <c r="B32" s="72" t="s">
        <v>777</v>
      </c>
      <c r="C32" s="110">
        <v>155300</v>
      </c>
      <c r="D32" s="111">
        <v>155300</v>
      </c>
    </row>
    <row r="33" spans="1:4" s="52" customFormat="1" ht="14.25">
      <c r="A33" s="66" t="s">
        <v>778</v>
      </c>
      <c r="B33" s="47" t="s">
        <v>779</v>
      </c>
      <c r="C33" s="110">
        <v>54700</v>
      </c>
      <c r="D33" s="111">
        <v>54700</v>
      </c>
    </row>
    <row r="34" spans="1:4" s="52" customFormat="1" ht="24">
      <c r="A34" s="66" t="s">
        <v>116</v>
      </c>
      <c r="B34" s="47" t="s">
        <v>780</v>
      </c>
      <c r="C34" s="110">
        <v>260300</v>
      </c>
      <c r="D34" s="111">
        <v>260300</v>
      </c>
    </row>
    <row r="35" spans="1:4" s="52" customFormat="1" ht="24">
      <c r="A35" s="66" t="s">
        <v>781</v>
      </c>
      <c r="B35" s="49" t="s">
        <v>782</v>
      </c>
      <c r="C35" s="110">
        <v>217700</v>
      </c>
      <c r="D35" s="111">
        <f>C35-41000</f>
        <v>176700</v>
      </c>
    </row>
    <row r="36" spans="1:4" ht="14.25">
      <c r="A36" s="54" t="s">
        <v>1848</v>
      </c>
      <c r="B36" s="54"/>
      <c r="C36" s="54">
        <f>SUM(C6:C35)</f>
        <v>8676800</v>
      </c>
      <c r="D36" s="65">
        <f>SUM(D6:D35)</f>
        <v>7890269.3</v>
      </c>
    </row>
    <row r="37" spans="1:4" s="52" customFormat="1" ht="14.25">
      <c r="A37" s="66" t="s">
        <v>784</v>
      </c>
      <c r="B37" s="59" t="s">
        <v>785</v>
      </c>
      <c r="C37" s="114">
        <v>392400</v>
      </c>
      <c r="D37" s="111">
        <f>C37-2900</f>
        <v>389500</v>
      </c>
    </row>
    <row r="38" spans="1:4" s="52" customFormat="1" ht="14.25">
      <c r="A38" s="66" t="s">
        <v>786</v>
      </c>
      <c r="B38" s="59" t="s">
        <v>787</v>
      </c>
      <c r="C38" s="114">
        <v>600000</v>
      </c>
      <c r="D38" s="111">
        <f>C38-85914</f>
        <v>514086</v>
      </c>
    </row>
    <row r="39" spans="1:4" s="52" customFormat="1" ht="14.25">
      <c r="A39" s="66" t="s">
        <v>788</v>
      </c>
      <c r="B39" s="59" t="s">
        <v>789</v>
      </c>
      <c r="C39" s="114">
        <v>270500</v>
      </c>
      <c r="D39" s="111">
        <v>270500</v>
      </c>
    </row>
    <row r="40" spans="1:4" s="52" customFormat="1" ht="24">
      <c r="A40" s="66" t="s">
        <v>790</v>
      </c>
      <c r="B40" s="59" t="s">
        <v>1891</v>
      </c>
      <c r="C40" s="114">
        <v>600000</v>
      </c>
      <c r="D40" s="111">
        <v>600000</v>
      </c>
    </row>
    <row r="41" spans="1:4" s="52" customFormat="1" ht="14.25">
      <c r="A41" s="66" t="s">
        <v>791</v>
      </c>
      <c r="B41" s="59" t="s">
        <v>792</v>
      </c>
      <c r="C41" s="114">
        <v>200000</v>
      </c>
      <c r="D41" s="111">
        <f>C41-64479</f>
        <v>135521</v>
      </c>
    </row>
    <row r="42" spans="1:4" s="52" customFormat="1" ht="14.25">
      <c r="A42" s="66" t="s">
        <v>793</v>
      </c>
      <c r="B42" s="59" t="s">
        <v>794</v>
      </c>
      <c r="C42" s="114">
        <v>361100</v>
      </c>
      <c r="D42" s="111">
        <v>361100</v>
      </c>
    </row>
    <row r="43" spans="1:4" s="52" customFormat="1" ht="14.25">
      <c r="A43" s="66" t="s">
        <v>795</v>
      </c>
      <c r="B43" s="59" t="s">
        <v>796</v>
      </c>
      <c r="C43" s="114">
        <v>440000</v>
      </c>
      <c r="D43" s="111">
        <v>440000</v>
      </c>
    </row>
    <row r="44" spans="1:4" s="52" customFormat="1" ht="14.25">
      <c r="A44" s="66" t="s">
        <v>797</v>
      </c>
      <c r="B44" s="59" t="s">
        <v>798</v>
      </c>
      <c r="C44" s="114">
        <v>480500</v>
      </c>
      <c r="D44" s="111">
        <v>480500</v>
      </c>
    </row>
    <row r="45" spans="1:4" s="52" customFormat="1" ht="24">
      <c r="A45" s="66" t="s">
        <v>799</v>
      </c>
      <c r="B45" s="59" t="s">
        <v>800</v>
      </c>
      <c r="C45" s="114">
        <v>479400</v>
      </c>
      <c r="D45" s="111">
        <f>C45-110189.5</f>
        <v>369210.5</v>
      </c>
    </row>
    <row r="46" spans="1:4" s="52" customFormat="1" ht="14.25">
      <c r="A46" s="66" t="s">
        <v>801</v>
      </c>
      <c r="B46" s="59" t="s">
        <v>802</v>
      </c>
      <c r="C46" s="114">
        <v>600000</v>
      </c>
      <c r="D46" s="111">
        <v>600000</v>
      </c>
    </row>
    <row r="47" spans="1:4" s="52" customFormat="1" ht="14.25">
      <c r="A47" s="66" t="s">
        <v>803</v>
      </c>
      <c r="B47" s="59" t="s">
        <v>804</v>
      </c>
      <c r="C47" s="114">
        <v>600000</v>
      </c>
      <c r="D47" s="111">
        <f>C47-27716</f>
        <v>572284</v>
      </c>
    </row>
    <row r="48" spans="1:4" s="52" customFormat="1" ht="14.25">
      <c r="A48" s="66" t="s">
        <v>805</v>
      </c>
      <c r="B48" s="59" t="s">
        <v>806</v>
      </c>
      <c r="C48" s="114">
        <v>260000</v>
      </c>
      <c r="D48" s="111">
        <v>260000</v>
      </c>
    </row>
    <row r="49" spans="1:4" s="52" customFormat="1" ht="14.25">
      <c r="A49" s="66" t="s">
        <v>807</v>
      </c>
      <c r="B49" s="59" t="s">
        <v>808</v>
      </c>
      <c r="C49" s="114">
        <v>546400</v>
      </c>
      <c r="D49" s="111">
        <f>C49-1461</f>
        <v>544939</v>
      </c>
    </row>
    <row r="50" spans="1:4" s="52" customFormat="1" ht="14.25">
      <c r="A50" s="66" t="s">
        <v>809</v>
      </c>
      <c r="B50" s="59" t="s">
        <v>810</v>
      </c>
      <c r="C50" s="114">
        <v>260000</v>
      </c>
      <c r="D50" s="111">
        <v>260000</v>
      </c>
    </row>
    <row r="51" spans="1:4" s="52" customFormat="1" ht="14.25">
      <c r="A51" s="71" t="s">
        <v>811</v>
      </c>
      <c r="B51" s="71" t="s">
        <v>812</v>
      </c>
      <c r="C51" s="114">
        <v>225300</v>
      </c>
      <c r="D51" s="111">
        <f>C51-12000-50073</f>
        <v>163227</v>
      </c>
    </row>
    <row r="52" spans="1:4" s="52" customFormat="1" ht="14.25">
      <c r="A52" s="66" t="s">
        <v>813</v>
      </c>
      <c r="B52" s="59" t="s">
        <v>814</v>
      </c>
      <c r="C52" s="114">
        <v>500000</v>
      </c>
      <c r="D52" s="111">
        <v>500000</v>
      </c>
    </row>
    <row r="53" spans="1:4" s="52" customFormat="1" ht="30" customHeight="1">
      <c r="A53" s="66" t="s">
        <v>815</v>
      </c>
      <c r="B53" s="59" t="s">
        <v>816</v>
      </c>
      <c r="C53" s="114">
        <v>84700</v>
      </c>
      <c r="D53" s="111">
        <f>C53-3368</f>
        <v>81332</v>
      </c>
    </row>
    <row r="54" spans="1:4" s="52" customFormat="1" ht="14.25">
      <c r="A54" s="66" t="s">
        <v>114</v>
      </c>
      <c r="B54" s="59" t="s">
        <v>817</v>
      </c>
      <c r="C54" s="114">
        <v>600000</v>
      </c>
      <c r="D54" s="111">
        <f>C54-73515</f>
        <v>526485</v>
      </c>
    </row>
    <row r="55" spans="1:4" s="52" customFormat="1" ht="14.25">
      <c r="A55" s="66" t="s">
        <v>818</v>
      </c>
      <c r="B55" s="59" t="s">
        <v>819</v>
      </c>
      <c r="C55" s="114">
        <v>250000</v>
      </c>
      <c r="D55" s="111">
        <v>250000</v>
      </c>
    </row>
    <row r="56" spans="1:4" s="52" customFormat="1" ht="24">
      <c r="A56" s="66" t="s">
        <v>820</v>
      </c>
      <c r="B56" s="59" t="s">
        <v>821</v>
      </c>
      <c r="C56" s="114">
        <v>50000</v>
      </c>
      <c r="D56" s="111">
        <v>50000</v>
      </c>
    </row>
    <row r="57" spans="1:4" s="52" customFormat="1" ht="24">
      <c r="A57" s="66" t="s">
        <v>65</v>
      </c>
      <c r="B57" s="59" t="s">
        <v>822</v>
      </c>
      <c r="C57" s="114">
        <v>236900</v>
      </c>
      <c r="D57" s="111">
        <f>C57-9255</f>
        <v>227645</v>
      </c>
    </row>
    <row r="58" spans="1:4" s="52" customFormat="1" ht="24">
      <c r="A58" s="66" t="s">
        <v>823</v>
      </c>
      <c r="B58" s="59" t="s">
        <v>824</v>
      </c>
      <c r="C58" s="114">
        <v>500000</v>
      </c>
      <c r="D58" s="111">
        <f>C58-53858</f>
        <v>446142</v>
      </c>
    </row>
    <row r="59" spans="1:4" s="52" customFormat="1" ht="14.25">
      <c r="A59" s="66" t="s">
        <v>825</v>
      </c>
      <c r="B59" s="59" t="s">
        <v>826</v>
      </c>
      <c r="C59" s="114">
        <v>439800</v>
      </c>
      <c r="D59" s="111">
        <f>C59-15580</f>
        <v>424220</v>
      </c>
    </row>
    <row r="60" spans="1:4" s="52" customFormat="1" ht="36">
      <c r="A60" s="66" t="s">
        <v>827</v>
      </c>
      <c r="B60" s="59" t="s">
        <v>828</v>
      </c>
      <c r="C60" s="114">
        <v>600000</v>
      </c>
      <c r="D60" s="111">
        <v>600000</v>
      </c>
    </row>
    <row r="61" spans="1:4" s="52" customFormat="1" ht="14.25">
      <c r="A61" s="66" t="s">
        <v>829</v>
      </c>
      <c r="B61" s="59" t="s">
        <v>830</v>
      </c>
      <c r="C61" s="114">
        <v>600000</v>
      </c>
      <c r="D61" s="111">
        <v>600000</v>
      </c>
    </row>
    <row r="62" spans="1:4" s="52" customFormat="1" ht="24">
      <c r="A62" s="66" t="s">
        <v>831</v>
      </c>
      <c r="B62" s="59" t="s">
        <v>832</v>
      </c>
      <c r="C62" s="114">
        <v>561600</v>
      </c>
      <c r="D62" s="111">
        <v>561600</v>
      </c>
    </row>
    <row r="63" spans="1:4" s="52" customFormat="1" ht="14.25">
      <c r="A63" s="66" t="s">
        <v>833</v>
      </c>
      <c r="B63" s="59" t="s">
        <v>834</v>
      </c>
      <c r="C63" s="114">
        <v>200000</v>
      </c>
      <c r="D63" s="111">
        <v>200000</v>
      </c>
    </row>
    <row r="64" spans="1:4" s="52" customFormat="1" ht="14.25">
      <c r="A64" s="66" t="s">
        <v>835</v>
      </c>
      <c r="B64" s="59" t="s">
        <v>836</v>
      </c>
      <c r="C64" s="114">
        <v>600000</v>
      </c>
      <c r="D64" s="111">
        <f>C64-137941</f>
        <v>462059</v>
      </c>
    </row>
    <row r="65" spans="1:4" s="52" customFormat="1" ht="24">
      <c r="A65" s="66" t="s">
        <v>443</v>
      </c>
      <c r="B65" s="59" t="s">
        <v>837</v>
      </c>
      <c r="C65" s="114">
        <v>500000</v>
      </c>
      <c r="D65" s="111">
        <v>500000</v>
      </c>
    </row>
    <row r="66" spans="1:4" s="52" customFormat="1" ht="24">
      <c r="A66" s="66" t="s">
        <v>185</v>
      </c>
      <c r="B66" s="59" t="s">
        <v>838</v>
      </c>
      <c r="C66" s="114">
        <v>240000</v>
      </c>
      <c r="D66" s="111">
        <f>C66-45648</f>
        <v>194352</v>
      </c>
    </row>
    <row r="67" spans="1:4" s="52" customFormat="1" ht="14.25">
      <c r="A67" s="66" t="s">
        <v>839</v>
      </c>
      <c r="B67" s="59" t="s">
        <v>840</v>
      </c>
      <c r="C67" s="114">
        <v>470000</v>
      </c>
      <c r="D67" s="111">
        <v>470000</v>
      </c>
    </row>
    <row r="68" spans="1:4" s="52" customFormat="1" ht="24">
      <c r="A68" s="66" t="s">
        <v>3</v>
      </c>
      <c r="B68" s="59" t="s">
        <v>841</v>
      </c>
      <c r="C68" s="114">
        <v>75000</v>
      </c>
      <c r="D68" s="111">
        <f>C68-14436</f>
        <v>60564</v>
      </c>
    </row>
    <row r="69" spans="1:4" s="52" customFormat="1" ht="14.25">
      <c r="A69" s="66" t="s">
        <v>842</v>
      </c>
      <c r="B69" s="59" t="s">
        <v>843</v>
      </c>
      <c r="C69" s="114">
        <v>524600</v>
      </c>
      <c r="D69" s="111">
        <f>C69-60000</f>
        <v>464600</v>
      </c>
    </row>
    <row r="70" spans="1:4" s="52" customFormat="1" ht="19.5" customHeight="1">
      <c r="A70" s="66" t="s">
        <v>844</v>
      </c>
      <c r="B70" s="59" t="s">
        <v>845</v>
      </c>
      <c r="C70" s="114">
        <v>59000</v>
      </c>
      <c r="D70" s="111">
        <v>59000</v>
      </c>
    </row>
    <row r="71" spans="1:4" s="52" customFormat="1" ht="14.25">
      <c r="A71" s="66" t="s">
        <v>846</v>
      </c>
      <c r="B71" s="59" t="s">
        <v>847</v>
      </c>
      <c r="C71" s="114">
        <v>600000</v>
      </c>
      <c r="D71" s="111">
        <f>C71-89274</f>
        <v>510726</v>
      </c>
    </row>
    <row r="72" spans="1:4" s="52" customFormat="1" ht="24">
      <c r="A72" s="66" t="s">
        <v>848</v>
      </c>
      <c r="B72" s="59" t="s">
        <v>849</v>
      </c>
      <c r="C72" s="114">
        <v>234000</v>
      </c>
      <c r="D72" s="111">
        <v>234000</v>
      </c>
    </row>
    <row r="73" spans="1:4" s="52" customFormat="1" ht="14.25">
      <c r="A73" s="66" t="s">
        <v>850</v>
      </c>
      <c r="B73" s="59" t="s">
        <v>851</v>
      </c>
      <c r="C73" s="114">
        <v>600000</v>
      </c>
      <c r="D73" s="111">
        <v>600000</v>
      </c>
    </row>
    <row r="74" spans="1:4" s="52" customFormat="1" ht="24">
      <c r="A74" s="66" t="s">
        <v>852</v>
      </c>
      <c r="B74" s="59" t="s">
        <v>853</v>
      </c>
      <c r="C74" s="114">
        <v>400000</v>
      </c>
      <c r="D74" s="111">
        <v>400000</v>
      </c>
    </row>
    <row r="75" spans="1:4" s="52" customFormat="1" ht="14.25">
      <c r="A75" s="66" t="s">
        <v>115</v>
      </c>
      <c r="B75" s="59" t="s">
        <v>854</v>
      </c>
      <c r="C75" s="114">
        <v>156000</v>
      </c>
      <c r="D75" s="111">
        <v>156000</v>
      </c>
    </row>
    <row r="76" spans="1:4" s="52" customFormat="1" ht="14.25">
      <c r="A76" s="66" t="s">
        <v>855</v>
      </c>
      <c r="B76" s="59" t="s">
        <v>856</v>
      </c>
      <c r="C76" s="114">
        <v>107600</v>
      </c>
      <c r="D76" s="111">
        <f>C76-24577</f>
        <v>83023</v>
      </c>
    </row>
    <row r="77" spans="1:4" s="52" customFormat="1" ht="14.25">
      <c r="A77" s="66" t="s">
        <v>857</v>
      </c>
      <c r="B77" s="59" t="s">
        <v>858</v>
      </c>
      <c r="C77" s="114">
        <v>96000</v>
      </c>
      <c r="D77" s="111">
        <f>C77-11527</f>
        <v>84473</v>
      </c>
    </row>
    <row r="78" spans="1:4" s="52" customFormat="1" ht="24">
      <c r="A78" s="66" t="s">
        <v>859</v>
      </c>
      <c r="B78" s="59" t="s">
        <v>860</v>
      </c>
      <c r="C78" s="114">
        <v>177500</v>
      </c>
      <c r="D78" s="111">
        <f>C78-10128</f>
        <v>167372</v>
      </c>
    </row>
    <row r="79" spans="1:4" s="52" customFormat="1" ht="14.25">
      <c r="A79" s="66" t="s">
        <v>861</v>
      </c>
      <c r="B79" s="59" t="s">
        <v>862</v>
      </c>
      <c r="C79" s="114">
        <v>600000</v>
      </c>
      <c r="D79" s="111">
        <f>C79-13717.23-126</f>
        <v>586156.77</v>
      </c>
    </row>
    <row r="80" spans="1:4" ht="14.25">
      <c r="A80" s="64" t="s">
        <v>1849</v>
      </c>
      <c r="B80" s="54"/>
      <c r="C80" s="54">
        <f>SUM(C37:C79)</f>
        <v>16378300</v>
      </c>
      <c r="D80" s="65">
        <f>SUM(D37:D79)</f>
        <v>15460617.27</v>
      </c>
    </row>
    <row r="81" spans="1:4" s="118" customFormat="1" ht="14.25">
      <c r="A81" s="116" t="s">
        <v>1892</v>
      </c>
      <c r="B81" s="116" t="s">
        <v>1893</v>
      </c>
      <c r="C81" s="48">
        <v>128923</v>
      </c>
      <c r="D81" s="117">
        <v>128923</v>
      </c>
    </row>
    <row r="82" spans="1:4" ht="14.25">
      <c r="A82" s="27"/>
      <c r="B82" s="105"/>
      <c r="C82" s="106"/>
      <c r="D82" s="107"/>
    </row>
    <row r="87" ht="14.25">
      <c r="F87" s="115"/>
    </row>
    <row r="88" ht="14.25">
      <c r="F88" s="115"/>
    </row>
    <row r="89" ht="14.25">
      <c r="F89" s="115"/>
    </row>
    <row r="91" ht="14.25">
      <c r="F91" s="115"/>
    </row>
    <row r="93" ht="14.25">
      <c r="F93" s="115"/>
    </row>
  </sheetData>
  <sheetProtection/>
  <mergeCells count="3">
    <mergeCell ref="A2:D2"/>
    <mergeCell ref="A1:D1"/>
    <mergeCell ref="A5:B5"/>
  </mergeCells>
  <printOptions/>
  <pageMargins left="0.7086614173228347" right="0.7086614173228347" top="0.7874015748031497" bottom="0.7874015748031497" header="0.31496062992125984" footer="0.31496062992125984"/>
  <pageSetup firstPageNumber="36" useFirstPageNumber="1" horizontalDpi="600" verticalDpi="600" orientation="portrait" paperSize="9" r:id="rId1"/>
  <headerFooter>
    <oddFooter>&amp;C&amp;P&amp;RTab.č.14 Dotační fond - POV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Špelda</dc:creator>
  <cp:keywords/>
  <dc:description/>
  <cp:lastModifiedBy>841</cp:lastModifiedBy>
  <cp:lastPrinted>2016-05-23T13:47:13Z</cp:lastPrinted>
  <dcterms:created xsi:type="dcterms:W3CDTF">2014-02-04T10:17:25Z</dcterms:created>
  <dcterms:modified xsi:type="dcterms:W3CDTF">2016-05-23T13:47:38Z</dcterms:modified>
  <cp:category/>
  <cp:version/>
  <cp:contentType/>
  <cp:contentStatus/>
</cp:coreProperties>
</file>