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03" activeTab="0"/>
  </bookViews>
  <sheets>
    <sheet name="Dotace ze SR a RRRS SV " sheetId="1" r:id="rId1"/>
  </sheets>
  <definedNames>
    <definedName name="_xlnm.Print_Titles" localSheetId="0">'Dotace ze SR a RRRS SV '!$5:$6</definedName>
    <definedName name="_xlnm.Print_Area" localSheetId="0">'Dotace ze SR a RRRS SV '!$C$1:$M$185</definedName>
  </definedNames>
  <calcPr fullCalcOnLoad="1"/>
</workbook>
</file>

<file path=xl/sharedStrings.xml><?xml version="1.0" encoding="utf-8"?>
<sst xmlns="http://schemas.openxmlformats.org/spreadsheetml/2006/main" count="180" uniqueCount="174">
  <si>
    <t>SUAU</t>
  </si>
  <si>
    <t>UZ</t>
  </si>
  <si>
    <t>Všeobecná pokladní správa:</t>
  </si>
  <si>
    <t>volby do zastupitelstev obcí</t>
  </si>
  <si>
    <t>VPS celkem</t>
  </si>
  <si>
    <t>Ministerstvo školství, mládeže a tělovýchovy:</t>
  </si>
  <si>
    <t>soutěže a přehlídky - KÚ, školské organizace</t>
  </si>
  <si>
    <t>preventivní programy - regionál. školství</t>
  </si>
  <si>
    <t xml:space="preserve">podpora romských žáků středních škol </t>
  </si>
  <si>
    <t>MŠMT celkem</t>
  </si>
  <si>
    <t>Ministerstvo kultury:</t>
  </si>
  <si>
    <t>MK celkem</t>
  </si>
  <si>
    <t>Ministerstvo pro místní rozvoj:</t>
  </si>
  <si>
    <t>MMR celkem</t>
  </si>
  <si>
    <t>Ministerstvo zdravotnictví:</t>
  </si>
  <si>
    <t>MZ celkem</t>
  </si>
  <si>
    <t>Ministerstvo vnitra:</t>
  </si>
  <si>
    <t>MV celkem</t>
  </si>
  <si>
    <t>Ministerstvo práce a sociálních věcí:</t>
  </si>
  <si>
    <t>MPSV celkem</t>
  </si>
  <si>
    <t>Ministerstvo dopravy</t>
  </si>
  <si>
    <t>Ministerstvo průmyslu a obchodu</t>
  </si>
  <si>
    <t>Ministerstvo životního prostředí</t>
  </si>
  <si>
    <t>MŽP celkem</t>
  </si>
  <si>
    <t>Národní fond:</t>
  </si>
  <si>
    <t>NF celkem</t>
  </si>
  <si>
    <t>Operace státních finančních aktiv</t>
  </si>
  <si>
    <t>OSFA celkem</t>
  </si>
  <si>
    <t>RRRS SV celkem</t>
  </si>
  <si>
    <t>Dotace ze zahraničí</t>
  </si>
  <si>
    <t>projekt ERANET</t>
  </si>
  <si>
    <t>Dotace ze zahraničí celkem</t>
  </si>
  <si>
    <t>Úřad vlády</t>
  </si>
  <si>
    <t>podpora koordinátorů romských poradců - KÚ</t>
  </si>
  <si>
    <t>Úřad vlády celkem</t>
  </si>
  <si>
    <t>Státní ústav jaderné bezpečnosti</t>
  </si>
  <si>
    <t>vyhledávání budov se zvýšeným  výskytem radonu - KÚ</t>
  </si>
  <si>
    <t>SÚJB celkem</t>
  </si>
  <si>
    <t>Státní fond dopravní infrastruktury:</t>
  </si>
  <si>
    <t>SFDI celkem</t>
  </si>
  <si>
    <t>Státní fond životního prostředí</t>
  </si>
  <si>
    <t>SFŽP celkem</t>
  </si>
  <si>
    <t>ÚHRN</t>
  </si>
  <si>
    <t>vráceno do SR při fin. vypořádání</t>
  </si>
  <si>
    <t>excelence středních škol</t>
  </si>
  <si>
    <t xml:space="preserve">likvidace nepoužitelných léčiv </t>
  </si>
  <si>
    <t>inkluz.vzděl.a vzděl.dětí se sociokult.znevýhodněním</t>
  </si>
  <si>
    <t>financování asist.ped.pro děti,žáky a stud.se soc.znev.</t>
  </si>
  <si>
    <t>zajištění podmínek zákl.vzděl. pro děti azylantů</t>
  </si>
  <si>
    <t xml:space="preserve">kulturní aktivity a projekty </t>
  </si>
  <si>
    <t>finan.asist.ped.pro děti,žáky a stud.se zdrav.p.-soukr.šk.</t>
  </si>
  <si>
    <t>vybavení škol pomůckami komenz.a rehab.charakteru</t>
  </si>
  <si>
    <t>v Kč</t>
  </si>
  <si>
    <t>vratky předfinancování ostatní</t>
  </si>
  <si>
    <t xml:space="preserve">Zdroj dotace - účel dotace </t>
  </si>
  <si>
    <t>vyčerpáno</t>
  </si>
  <si>
    <t>nedočerpáno</t>
  </si>
  <si>
    <t>TP OPVK 5.1 administrace GG OPVK II</t>
  </si>
  <si>
    <t>OP LZZ - zvýšení kvality řízení v úřadech úz.veř.správy</t>
  </si>
  <si>
    <t>OP LZZ - vzdělávání v eGON centru KHK</t>
  </si>
  <si>
    <t>OP LZZ - rozvoj lektorského týmu KÚ KHK</t>
  </si>
  <si>
    <t xml:space="preserve">          skrýt</t>
  </si>
  <si>
    <t>převod do roku 2014 bez účelu</t>
  </si>
  <si>
    <t>již zapojeno do rozpočtu v roce 2013</t>
  </si>
  <si>
    <t xml:space="preserve">volby do PS Parlamentu ČR </t>
  </si>
  <si>
    <t>volba prezidenta ČR</t>
  </si>
  <si>
    <t xml:space="preserve">náhrady škod způs. vybr. zvláště chráněnými živočichy </t>
  </si>
  <si>
    <t xml:space="preserve">zabránění vzniku, rozvoje a šíření TBC </t>
  </si>
  <si>
    <t>řešení krizové situace při povodních v červnu 2013</t>
  </si>
  <si>
    <t>refundace výdajů spojených s výkupy pozemků</t>
  </si>
  <si>
    <t>podpora logopedické prevence v předš.vzdělávání</t>
  </si>
  <si>
    <t>podpora zavádění diagnostických nástrojů</t>
  </si>
  <si>
    <t>podpora implementace Etické výchovy</t>
  </si>
  <si>
    <t>připravenost poskyt.ZZS na mimoř.a krizové situace</t>
  </si>
  <si>
    <t>národní program řešení problematiky HIV/AIDS</t>
  </si>
  <si>
    <t>Přeshraniční spolupráce ZZS</t>
  </si>
  <si>
    <t>krajský program prevence kriminality</t>
  </si>
  <si>
    <t>mimoř.výdaje na činnost SDH obcí při povodň.pracech</t>
  </si>
  <si>
    <t>veřejné informační služby knihoven - investice</t>
  </si>
  <si>
    <t>ROP silnice a mosty - vratky předfinancování</t>
  </si>
  <si>
    <t>Ministerstvo zahraničních věcí</t>
  </si>
  <si>
    <t>MZV celkem</t>
  </si>
  <si>
    <t>posilování absorpčních kapacit regionu Banát</t>
  </si>
  <si>
    <t>kontaktní centrum a terénní služby</t>
  </si>
  <si>
    <t>Modern.přístup.kom.k hran.přechodu ČR-PR-vratka předfi</t>
  </si>
  <si>
    <t>společné volby do zstupitelstev obcí a senátu</t>
  </si>
  <si>
    <t>volby do Evropského parlamentu</t>
  </si>
  <si>
    <t>podpora školních psychologů a spec.pedagogů</t>
  </si>
  <si>
    <t>zvýšení platů pracovníků reg.školství</t>
  </si>
  <si>
    <t xml:space="preserve">podpora odborného vzdělávání </t>
  </si>
  <si>
    <t xml:space="preserve">zvýšení platů pedagog. pracovníků region. školství </t>
  </si>
  <si>
    <t>další cizí jazyk v základním vzdělávání</t>
  </si>
  <si>
    <t>dotace pro jednotky SDH obcí na rok 2014</t>
  </si>
  <si>
    <t xml:space="preserve">poskytovatelé sociálních služeb dle Z.108/2006 Sb. </t>
  </si>
  <si>
    <t>OP LZZ - Služby soc.prevence v KHK III</t>
  </si>
  <si>
    <t>odstraňování škod po povodních v červnu 2013 - IV</t>
  </si>
  <si>
    <t>Tabulka č. 7</t>
  </si>
  <si>
    <t>poplatky, vratky půjček (-)</t>
  </si>
  <si>
    <t>učebnice a laboratorní sady CTYOnline</t>
  </si>
  <si>
    <t>zvýšení mezd prac.soukromého a církevního školství</t>
  </si>
  <si>
    <t>zvýšení odměňování pracovníků region.školství</t>
  </si>
  <si>
    <t>rozvoj a obnova mat.techn.zákl.reg.zdravotnictví</t>
  </si>
  <si>
    <t>výkon sociální práce</t>
  </si>
  <si>
    <t>Podpora mobility - reko komunikace - vratka předfin.</t>
  </si>
  <si>
    <t>85005, 85505</t>
  </si>
  <si>
    <t>Regionální rada regionu soudržnosti SV</t>
  </si>
  <si>
    <t>OP Z - Služby soc.prevence v KHK IV.</t>
  </si>
  <si>
    <t>zajištění podm.bezpl.přípr.k začl.žáků ciz.3.zemí do ZŠ</t>
  </si>
  <si>
    <t>podpora org.a ukonč.stř.vzděl.mat.zk.na vybr.školách</t>
  </si>
  <si>
    <t>přísp.zřiz.zaříz.pro děti vyžadující okamžitou pomoc</t>
  </si>
  <si>
    <t>průmysl.zóna Vrchlabí - jih, regionální infrastruktura</t>
  </si>
  <si>
    <t>OP Přeshraniční spolupr.ČR - Polsko - Techn.pomoc</t>
  </si>
  <si>
    <t>Strategie integr.spolupr. ČR-PR-včetně vratky předfin.</t>
  </si>
  <si>
    <t>odstr.škod po povodních v červnu 2013-vč.vratky předfin.-N</t>
  </si>
  <si>
    <t>MD celkem</t>
  </si>
  <si>
    <t>MPO celkem</t>
  </si>
  <si>
    <t xml:space="preserve">úhrada ztráty ve veřejné železniční osobní dopravě </t>
  </si>
  <si>
    <t>preventivní ochr.před nepřízn.vlivy prostředí - invest.</t>
  </si>
  <si>
    <t>Přehled o čerpání dotací přijatých ze státního rozpočtu, z Regionální rady regionu soudržnosti SV a ze státních fondů v roce 2016</t>
  </si>
  <si>
    <t>převod z roku 2015</t>
  </si>
  <si>
    <t>poskytnuto  KHK 
v roce 2016</t>
  </si>
  <si>
    <t>vráceno na účet kraje
v r. 2016</t>
  </si>
  <si>
    <t>vráceno na účet kraje 
v r. 2017</t>
  </si>
  <si>
    <t>převod do roku 2017 na stanovený účel</t>
  </si>
  <si>
    <t>protiradonová opatření</t>
  </si>
  <si>
    <t>společné volby do zstupitelstev krajů a senátu</t>
  </si>
  <si>
    <t>náklady na činnost - krajské a obecní školství</t>
  </si>
  <si>
    <t>náklady na činnost - soukromé školství</t>
  </si>
  <si>
    <t>Krajský akční plán vzdělávání v KHK</t>
  </si>
  <si>
    <t>naplňování koncepce podpory mládeže</t>
  </si>
  <si>
    <t>excelence základních škol</t>
  </si>
  <si>
    <t xml:space="preserve">podpora navýšení kapacit ve šk.porad.zařízeních </t>
  </si>
  <si>
    <t xml:space="preserve">podpora vzděl.národ.menšin a multikult.výchovy </t>
  </si>
  <si>
    <t>Digitální planetárium  v HK - neinv. - vratka předfin.</t>
  </si>
  <si>
    <t>Digitální planetárium v HK - inv. - vratka předfin.</t>
  </si>
  <si>
    <t xml:space="preserve">veřejné služby muzeí a galerií </t>
  </si>
  <si>
    <t>podpora vých.vzděl.aktivit v muzejnictví</t>
  </si>
  <si>
    <t xml:space="preserve">2 GG 1.1 - Zvyšování kvality ve vzděl. II </t>
  </si>
  <si>
    <t>2 GG 1.2 - Rovné příl.dětí a žáků se sp.p. II</t>
  </si>
  <si>
    <t>2 GG 1.3 - Další vzděl.prac.škol a zař. II</t>
  </si>
  <si>
    <t xml:space="preserve">GG OPVK 3.2 - Podpora nabídky dalšího vzděl. </t>
  </si>
  <si>
    <t xml:space="preserve">veřejné informační služby knihoven </t>
  </si>
  <si>
    <t xml:space="preserve">preventivní ochr.před nepřízn.vlivy prostředí </t>
  </si>
  <si>
    <t>Technologické vybavení ZZS KHK</t>
  </si>
  <si>
    <t>projekt JEKIS - vratka předfinancování</t>
  </si>
  <si>
    <t>projekt Operační středisko ZZS KHK - vratka předfin.</t>
  </si>
  <si>
    <t>projekt Zlepšení dopr.dostup.v Č-P příhraničí - vratka př.</t>
  </si>
  <si>
    <t>1701x, 1796x</t>
  </si>
  <si>
    <t>projekty dopravy - vratka předfinancování</t>
  </si>
  <si>
    <t>zajištění krizové připravenosti ZZS KHK</t>
  </si>
  <si>
    <t>protidrogový program</t>
  </si>
  <si>
    <t>DP na podporu samosprávy v oblasti stárnutí</t>
  </si>
  <si>
    <t>IOP - služby v obl.soc.integrace - NIV - vratka předfin.</t>
  </si>
  <si>
    <t>IOP - služby v obl.soc.integrace - INV - vratka předfin.</t>
  </si>
  <si>
    <t>OP Z - Rozvoj dostup.a kv.soc.služeb v KHK V.</t>
  </si>
  <si>
    <t>OP Z - projekty PO</t>
  </si>
  <si>
    <t xml:space="preserve">OP Z - Rozvoj reg.partnerství obcí KHK v soc.oblasti </t>
  </si>
  <si>
    <t>OP Z - Zaměstnaný absolvent</t>
  </si>
  <si>
    <t>EFEKT - energetická koncepce</t>
  </si>
  <si>
    <t>Snížení emisí z lok.vytápění domácností v KHK - NIV</t>
  </si>
  <si>
    <t>Snížení emisí z lok.vytápění domácností v KHK - INV</t>
  </si>
  <si>
    <t>NATURA IV. - vratky předfinancování</t>
  </si>
  <si>
    <t>podpora udrž.využívání zdroje energie - vratky předfin.</t>
  </si>
  <si>
    <t>projekty OPŽP - stabilizace sk.svahů - vratky předfin.</t>
  </si>
  <si>
    <t>průmyslová zóna Kvasiny</t>
  </si>
  <si>
    <t>projekt Zlepšení dopr.dost.Orlic.a Bystř.hor-vratka předfin.</t>
  </si>
  <si>
    <t>Ministerstvo obrany</t>
  </si>
  <si>
    <t>výstavba válečného hrobu obětí prusko-rak. války</t>
  </si>
  <si>
    <t>výstavba,modern.,opravy a údržba silnic II.a III.třídy - NIV</t>
  </si>
  <si>
    <t>výstavba,modern.,opravy a údržba silnic II.a III.třídy - INV</t>
  </si>
  <si>
    <t>plán odpadového hospodářství</t>
  </si>
  <si>
    <t>90105, 90190</t>
  </si>
  <si>
    <t>bez ÚZ</t>
  </si>
  <si>
    <t>úroky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</si>
</sst>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#,##0.0"/>
    <numFmt numFmtId="174" formatCode="_-* #,##0.0\ _K_č_-;\-* #,##0.0\ _K_č_-;_-* &quot;-&quot;?\ _K_č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#,##0.0000"/>
    <numFmt numFmtId="182" formatCode="0.000"/>
  </numFmts>
  <fonts count="6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56" fillId="0" borderId="0" xfId="0" applyNumberFormat="1" applyFont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4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56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6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4" fontId="56" fillId="0" borderId="15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4" fontId="57" fillId="0" borderId="12" xfId="0" applyNumberFormat="1" applyFont="1" applyBorder="1" applyAlignment="1">
      <alignment/>
    </xf>
    <xf numFmtId="4" fontId="57" fillId="0" borderId="11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4" fontId="57" fillId="0" borderId="18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" fontId="58" fillId="0" borderId="17" xfId="0" applyNumberFormat="1" applyFont="1" applyBorder="1" applyAlignment="1">
      <alignment/>
    </xf>
    <xf numFmtId="4" fontId="58" fillId="0" borderId="18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57" fillId="0" borderId="13" xfId="0" applyFont="1" applyBorder="1" applyAlignment="1">
      <alignment vertic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4" fontId="58" fillId="12" borderId="21" xfId="0" applyNumberFormat="1" applyFont="1" applyFill="1" applyBorder="1" applyAlignment="1">
      <alignment/>
    </xf>
    <xf numFmtId="4" fontId="58" fillId="12" borderId="22" xfId="0" applyNumberFormat="1" applyFont="1" applyFill="1" applyBorder="1" applyAlignment="1">
      <alignment/>
    </xf>
    <xf numFmtId="4" fontId="61" fillId="34" borderId="23" xfId="0" applyNumberFormat="1" applyFont="1" applyFill="1" applyBorder="1" applyAlignment="1">
      <alignment/>
    </xf>
    <xf numFmtId="173" fontId="6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58" fillId="0" borderId="24" xfId="0" applyNumberFormat="1" applyFont="1" applyBorder="1" applyAlignment="1">
      <alignment/>
    </xf>
    <xf numFmtId="4" fontId="58" fillId="0" borderId="25" xfId="0" applyNumberFormat="1" applyFont="1" applyBorder="1" applyAlignment="1">
      <alignment/>
    </xf>
    <xf numFmtId="0" fontId="5" fillId="0" borderId="26" xfId="0" applyFont="1" applyFill="1" applyBorder="1" applyAlignment="1">
      <alignment/>
    </xf>
    <xf numFmtId="4" fontId="58" fillId="0" borderId="24" xfId="0" applyNumberFormat="1" applyFont="1" applyFill="1" applyBorder="1" applyAlignment="1">
      <alignment/>
    </xf>
    <xf numFmtId="4" fontId="58" fillId="0" borderId="2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4" fontId="58" fillId="12" borderId="27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1" fillId="34" borderId="28" xfId="0" applyNumberFormat="1" applyFont="1" applyFill="1" applyBorder="1" applyAlignment="1">
      <alignment/>
    </xf>
    <xf numFmtId="4" fontId="57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8" fillId="0" borderId="20" xfId="0" applyFont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/>
    </xf>
    <xf numFmtId="43" fontId="1" fillId="0" borderId="14" xfId="34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4" fontId="57" fillId="0" borderId="13" xfId="0" applyNumberFormat="1" applyFont="1" applyBorder="1" applyAlignment="1">
      <alignment/>
    </xf>
    <xf numFmtId="4" fontId="57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7" fillId="0" borderId="19" xfId="0" applyNumberFormat="1" applyFont="1" applyBorder="1" applyAlignment="1">
      <alignment/>
    </xf>
    <xf numFmtId="4" fontId="57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56" fillId="0" borderId="14" xfId="0" applyNumberFormat="1" applyFont="1" applyBorder="1" applyAlignment="1">
      <alignment/>
    </xf>
    <xf numFmtId="4" fontId="40" fillId="0" borderId="14" xfId="0" applyNumberFormat="1" applyFont="1" applyFill="1" applyBorder="1" applyAlignment="1">
      <alignment/>
    </xf>
    <xf numFmtId="4" fontId="40" fillId="0" borderId="14" xfId="0" applyNumberFormat="1" applyFont="1" applyBorder="1" applyAlignment="1">
      <alignment/>
    </xf>
    <xf numFmtId="4" fontId="56" fillId="0" borderId="13" xfId="0" applyNumberFormat="1" applyFont="1" applyBorder="1" applyAlignment="1">
      <alignment/>
    </xf>
    <xf numFmtId="4" fontId="40" fillId="0" borderId="13" xfId="0" applyNumberFormat="1" applyFont="1" applyFill="1" applyBorder="1" applyAlignment="1">
      <alignment/>
    </xf>
    <xf numFmtId="4" fontId="40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57" fillId="0" borderId="14" xfId="0" applyNumberFormat="1" applyFont="1" applyFill="1" applyBorder="1" applyAlignment="1">
      <alignment/>
    </xf>
    <xf numFmtId="4" fontId="58" fillId="0" borderId="13" xfId="0" applyNumberFormat="1" applyFont="1" applyBorder="1" applyAlignment="1">
      <alignment/>
    </xf>
    <xf numFmtId="4" fontId="58" fillId="0" borderId="26" xfId="0" applyNumberFormat="1" applyFont="1" applyBorder="1" applyAlignment="1">
      <alignment/>
    </xf>
    <xf numFmtId="4" fontId="57" fillId="0" borderId="26" xfId="0" applyNumberFormat="1" applyFont="1" applyFill="1" applyBorder="1" applyAlignment="1">
      <alignment/>
    </xf>
    <xf numFmtId="4" fontId="58" fillId="0" borderId="13" xfId="0" applyNumberFormat="1" applyFont="1" applyFill="1" applyBorder="1" applyAlignment="1">
      <alignment/>
    </xf>
    <xf numFmtId="4" fontId="58" fillId="0" borderId="19" xfId="0" applyNumberFormat="1" applyFont="1" applyFill="1" applyBorder="1" applyAlignment="1">
      <alignment/>
    </xf>
    <xf numFmtId="4" fontId="58" fillId="0" borderId="19" xfId="0" applyNumberFormat="1" applyFont="1" applyBorder="1" applyAlignment="1">
      <alignment/>
    </xf>
    <xf numFmtId="4" fontId="58" fillId="0" borderId="14" xfId="0" applyNumberFormat="1" applyFont="1" applyBorder="1" applyAlignment="1">
      <alignment/>
    </xf>
    <xf numFmtId="4" fontId="58" fillId="0" borderId="14" xfId="0" applyNumberFormat="1" applyFont="1" applyFill="1" applyBorder="1" applyAlignment="1">
      <alignment/>
    </xf>
    <xf numFmtId="4" fontId="58" fillId="0" borderId="26" xfId="0" applyNumberFormat="1" applyFont="1" applyFill="1" applyBorder="1" applyAlignment="1">
      <alignment/>
    </xf>
    <xf numFmtId="0" fontId="5" fillId="19" borderId="20" xfId="0" applyFont="1" applyFill="1" applyBorder="1" applyAlignment="1">
      <alignment/>
    </xf>
    <xf numFmtId="4" fontId="58" fillId="19" borderId="20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9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58" fillId="0" borderId="3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63" fillId="0" borderId="0" xfId="0" applyFont="1" applyBorder="1" applyAlignment="1">
      <alignment horizontal="right"/>
    </xf>
    <xf numFmtId="4" fontId="3" fillId="0" borderId="31" xfId="0" applyNumberFormat="1" applyFont="1" applyFill="1" applyBorder="1" applyAlignment="1">
      <alignment/>
    </xf>
    <xf numFmtId="0" fontId="5" fillId="35" borderId="20" xfId="0" applyFont="1" applyFill="1" applyBorder="1" applyAlignment="1">
      <alignment/>
    </xf>
    <xf numFmtId="4" fontId="58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4" fontId="61" fillId="36" borderId="31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57" fillId="0" borderId="14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" fontId="57" fillId="0" borderId="31" xfId="0" applyNumberFormat="1" applyFont="1" applyBorder="1" applyAlignment="1">
      <alignment/>
    </xf>
    <xf numFmtId="4" fontId="57" fillId="0" borderId="31" xfId="0" applyNumberFormat="1" applyFont="1" applyFill="1" applyBorder="1" applyAlignment="1">
      <alignment/>
    </xf>
    <xf numFmtId="4" fontId="58" fillId="0" borderId="31" xfId="0" applyNumberFormat="1" applyFont="1" applyFill="1" applyBorder="1" applyAlignment="1">
      <alignment/>
    </xf>
    <xf numFmtId="4" fontId="58" fillId="0" borderId="31" xfId="0" applyNumberFormat="1" applyFont="1" applyBorder="1" applyAlignment="1">
      <alignment/>
    </xf>
    <xf numFmtId="43" fontId="0" fillId="0" borderId="0" xfId="34" applyFont="1" applyBorder="1" applyAlignment="1">
      <alignment horizontal="center"/>
    </xf>
    <xf numFmtId="0" fontId="7" fillId="36" borderId="0" xfId="0" applyFont="1" applyFill="1" applyBorder="1" applyAlignment="1">
      <alignment horizontal="center" vertical="center"/>
    </xf>
    <xf numFmtId="0" fontId="37" fillId="36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8" sqref="H28"/>
    </sheetView>
  </sheetViews>
  <sheetFormatPr defaultColWidth="9.140625" defaultRowHeight="12.75"/>
  <cols>
    <col min="1" max="1" width="11.00390625" style="0" hidden="1" customWidth="1"/>
    <col min="2" max="2" width="10.00390625" style="0" hidden="1" customWidth="1"/>
    <col min="3" max="3" width="45.421875" style="0" customWidth="1"/>
    <col min="4" max="4" width="14.140625" style="0" customWidth="1"/>
    <col min="5" max="5" width="15.8515625" style="2" customWidth="1"/>
    <col min="6" max="6" width="12.8515625" style="2" hidden="1" customWidth="1"/>
    <col min="7" max="7" width="15.7109375" style="2" customWidth="1"/>
    <col min="8" max="8" width="14.00390625" style="2" customWidth="1"/>
    <col min="9" max="9" width="10.8515625" style="2" customWidth="1"/>
    <col min="10" max="10" width="12.7109375" style="2" customWidth="1"/>
    <col min="11" max="11" width="9.140625" style="0" hidden="1" customWidth="1"/>
    <col min="12" max="12" width="9.57421875" style="0" customWidth="1"/>
    <col min="13" max="13" width="14.28125" style="0" customWidth="1"/>
    <col min="14" max="14" width="10.28125" style="0" hidden="1" customWidth="1"/>
    <col min="15" max="15" width="13.57421875" style="0" hidden="1" customWidth="1"/>
  </cols>
  <sheetData>
    <row r="1" spans="2:15" ht="12.75">
      <c r="B1" s="3"/>
      <c r="C1" s="3"/>
      <c r="D1" s="3"/>
      <c r="E1" s="3"/>
      <c r="F1" s="3"/>
      <c r="G1" s="4"/>
      <c r="M1" s="4" t="s">
        <v>96</v>
      </c>
      <c r="O1" s="4"/>
    </row>
    <row r="2" spans="2:7" ht="12.75">
      <c r="B2" s="3"/>
      <c r="C2" s="3"/>
      <c r="D2" s="3"/>
      <c r="E2" s="3"/>
      <c r="F2" s="3"/>
      <c r="G2" s="4"/>
    </row>
    <row r="3" spans="1:15" ht="26.25" customHeight="1">
      <c r="A3" s="57"/>
      <c r="B3" s="56"/>
      <c r="C3" s="140" t="s">
        <v>118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7" ht="9" customHeight="1">
      <c r="A4" s="139"/>
      <c r="B4" s="139"/>
      <c r="C4" s="139"/>
      <c r="D4" s="139"/>
      <c r="E4" s="139"/>
      <c r="F4" s="139"/>
      <c r="G4" s="139"/>
    </row>
    <row r="5" spans="1:15" ht="13.5" thickBot="1">
      <c r="A5" s="58" t="s">
        <v>61</v>
      </c>
      <c r="D5" s="127"/>
      <c r="F5" s="127"/>
      <c r="G5" s="127"/>
      <c r="I5" s="127"/>
      <c r="J5" s="127"/>
      <c r="K5" s="127"/>
      <c r="L5" s="127"/>
      <c r="M5" s="14" t="s">
        <v>52</v>
      </c>
      <c r="O5" s="14"/>
    </row>
    <row r="6" spans="1:15" ht="48" customHeight="1" thickBot="1">
      <c r="A6" s="1" t="s">
        <v>0</v>
      </c>
      <c r="B6" s="1" t="s">
        <v>1</v>
      </c>
      <c r="C6" s="53" t="s">
        <v>54</v>
      </c>
      <c r="D6" s="82" t="s">
        <v>119</v>
      </c>
      <c r="E6" s="83" t="s">
        <v>120</v>
      </c>
      <c r="F6" s="83" t="s">
        <v>121</v>
      </c>
      <c r="G6" s="83" t="s">
        <v>55</v>
      </c>
      <c r="H6" s="83" t="s">
        <v>56</v>
      </c>
      <c r="I6" s="83" t="s">
        <v>122</v>
      </c>
      <c r="J6" s="83" t="s">
        <v>43</v>
      </c>
      <c r="K6" s="82" t="s">
        <v>97</v>
      </c>
      <c r="L6" s="83" t="s">
        <v>173</v>
      </c>
      <c r="M6" s="82" t="s">
        <v>123</v>
      </c>
      <c r="N6" s="54" t="s">
        <v>62</v>
      </c>
      <c r="O6" s="55" t="s">
        <v>63</v>
      </c>
    </row>
    <row r="7" spans="1:15" ht="12" customHeight="1">
      <c r="A7" s="5"/>
      <c r="B7" s="5"/>
      <c r="C7" s="32" t="s">
        <v>2</v>
      </c>
      <c r="D7" s="84"/>
      <c r="E7" s="85"/>
      <c r="F7" s="85"/>
      <c r="G7" s="86"/>
      <c r="H7" s="86"/>
      <c r="I7" s="86"/>
      <c r="J7" s="86"/>
      <c r="K7" s="87"/>
      <c r="L7" s="87"/>
      <c r="M7" s="84"/>
      <c r="N7" s="51"/>
      <c r="O7" s="52"/>
    </row>
    <row r="8" spans="1:15" ht="12" customHeight="1">
      <c r="A8" s="62"/>
      <c r="B8" s="63">
        <v>98278</v>
      </c>
      <c r="C8" s="44" t="s">
        <v>66</v>
      </c>
      <c r="D8" s="88"/>
      <c r="E8" s="89">
        <v>356307</v>
      </c>
      <c r="F8" s="89"/>
      <c r="G8" s="89">
        <v>356307</v>
      </c>
      <c r="H8" s="90">
        <f>D8+E8+F8-G8</f>
        <v>0</v>
      </c>
      <c r="I8" s="90"/>
      <c r="J8" s="90"/>
      <c r="K8" s="88"/>
      <c r="L8" s="88"/>
      <c r="M8" s="88"/>
      <c r="N8" s="34"/>
      <c r="O8" s="35"/>
    </row>
    <row r="9" spans="1:15" ht="12" customHeight="1">
      <c r="A9" s="62"/>
      <c r="B9" s="63">
        <v>98297</v>
      </c>
      <c r="C9" s="44" t="s">
        <v>45</v>
      </c>
      <c r="D9" s="88"/>
      <c r="E9" s="89">
        <v>701526.22</v>
      </c>
      <c r="F9" s="89"/>
      <c r="G9" s="89">
        <v>701526.22</v>
      </c>
      <c r="H9" s="90">
        <f aca="true" t="shared" si="0" ref="H9:H19">D9+E9+F9-G9</f>
        <v>0</v>
      </c>
      <c r="I9" s="90"/>
      <c r="J9" s="90"/>
      <c r="K9" s="88"/>
      <c r="L9" s="88"/>
      <c r="M9" s="88"/>
      <c r="N9" s="34"/>
      <c r="O9" s="35"/>
    </row>
    <row r="10" spans="1:15" ht="12" customHeight="1">
      <c r="A10" s="62"/>
      <c r="B10" s="63">
        <v>98335</v>
      </c>
      <c r="C10" s="44" t="s">
        <v>67</v>
      </c>
      <c r="D10" s="88"/>
      <c r="E10" s="89">
        <v>675262.46</v>
      </c>
      <c r="F10" s="89"/>
      <c r="G10" s="89">
        <v>675262.46</v>
      </c>
      <c r="H10" s="90">
        <f t="shared" si="0"/>
        <v>0</v>
      </c>
      <c r="I10" s="90"/>
      <c r="J10" s="90"/>
      <c r="K10" s="88"/>
      <c r="L10" s="88"/>
      <c r="M10" s="88"/>
      <c r="N10" s="34"/>
      <c r="O10" s="35"/>
    </row>
    <row r="11" spans="1:15" ht="12" customHeight="1">
      <c r="A11" s="62"/>
      <c r="B11" s="63">
        <v>98035</v>
      </c>
      <c r="C11" s="44" t="s">
        <v>124</v>
      </c>
      <c r="D11" s="88"/>
      <c r="E11" s="89">
        <v>135565</v>
      </c>
      <c r="F11" s="89"/>
      <c r="G11" s="89">
        <v>135565</v>
      </c>
      <c r="H11" s="90">
        <f t="shared" si="0"/>
        <v>0</v>
      </c>
      <c r="I11" s="90"/>
      <c r="J11" s="90"/>
      <c r="K11" s="88"/>
      <c r="L11" s="88"/>
      <c r="M11" s="88"/>
      <c r="N11" s="34"/>
      <c r="O11" s="35"/>
    </row>
    <row r="12" spans="1:15" ht="12" customHeight="1" hidden="1">
      <c r="A12" s="62"/>
      <c r="B12" s="63">
        <v>98071</v>
      </c>
      <c r="C12" s="44" t="s">
        <v>64</v>
      </c>
      <c r="D12" s="88"/>
      <c r="E12" s="89"/>
      <c r="F12" s="89"/>
      <c r="G12" s="89"/>
      <c r="H12" s="90">
        <f t="shared" si="0"/>
        <v>0</v>
      </c>
      <c r="I12" s="90"/>
      <c r="J12" s="90">
        <f aca="true" t="shared" si="1" ref="J12:J18">H12+I12</f>
        <v>0</v>
      </c>
      <c r="K12" s="88"/>
      <c r="L12" s="88"/>
      <c r="M12" s="88"/>
      <c r="N12" s="34"/>
      <c r="O12" s="35"/>
    </row>
    <row r="13" spans="1:15" ht="12" customHeight="1">
      <c r="A13" s="62"/>
      <c r="B13" s="63">
        <v>98074</v>
      </c>
      <c r="C13" s="44" t="s">
        <v>3</v>
      </c>
      <c r="D13" s="88"/>
      <c r="E13" s="89">
        <v>15000</v>
      </c>
      <c r="F13" s="89"/>
      <c r="G13" s="89">
        <v>12460</v>
      </c>
      <c r="H13" s="90">
        <f t="shared" si="0"/>
        <v>2540</v>
      </c>
      <c r="I13" s="90"/>
      <c r="J13" s="90">
        <f t="shared" si="1"/>
        <v>2540</v>
      </c>
      <c r="K13" s="88"/>
      <c r="L13" s="88"/>
      <c r="M13" s="88"/>
      <c r="N13" s="34"/>
      <c r="O13" s="35"/>
    </row>
    <row r="14" spans="1:15" ht="12" customHeight="1" hidden="1">
      <c r="A14" s="62"/>
      <c r="B14" s="63">
        <v>98187</v>
      </c>
      <c r="C14" s="44" t="s">
        <v>85</v>
      </c>
      <c r="D14" s="88"/>
      <c r="E14" s="89"/>
      <c r="F14" s="89"/>
      <c r="G14" s="89"/>
      <c r="H14" s="90">
        <f t="shared" si="0"/>
        <v>0</v>
      </c>
      <c r="I14" s="90"/>
      <c r="J14" s="90">
        <f t="shared" si="1"/>
        <v>0</v>
      </c>
      <c r="K14" s="88"/>
      <c r="L14" s="88"/>
      <c r="M14" s="88"/>
      <c r="N14" s="34"/>
      <c r="O14" s="35"/>
    </row>
    <row r="15" spans="1:15" ht="12" customHeight="1" thickBot="1">
      <c r="A15" s="62"/>
      <c r="B15" s="63">
        <v>98193</v>
      </c>
      <c r="C15" s="44" t="s">
        <v>125</v>
      </c>
      <c r="D15" s="88"/>
      <c r="E15" s="89">
        <v>100000</v>
      </c>
      <c r="F15" s="89"/>
      <c r="G15" s="89">
        <v>70543</v>
      </c>
      <c r="H15" s="121">
        <f t="shared" si="0"/>
        <v>29457</v>
      </c>
      <c r="I15" s="90"/>
      <c r="J15" s="121">
        <f t="shared" si="1"/>
        <v>29457</v>
      </c>
      <c r="K15" s="88"/>
      <c r="L15" s="88"/>
      <c r="M15" s="88"/>
      <c r="N15" s="34"/>
      <c r="O15" s="35"/>
    </row>
    <row r="16" spans="1:15" ht="12" customHeight="1" hidden="1">
      <c r="A16" s="62"/>
      <c r="B16" s="63">
        <v>98008</v>
      </c>
      <c r="C16" s="44" t="s">
        <v>65</v>
      </c>
      <c r="D16" s="88"/>
      <c r="E16" s="89"/>
      <c r="F16" s="89"/>
      <c r="G16" s="89"/>
      <c r="H16" s="100">
        <f t="shared" si="0"/>
        <v>0</v>
      </c>
      <c r="I16" s="90"/>
      <c r="J16" s="100">
        <f t="shared" si="1"/>
        <v>0</v>
      </c>
      <c r="K16" s="88"/>
      <c r="L16" s="88"/>
      <c r="M16" s="88"/>
      <c r="N16" s="34"/>
      <c r="O16" s="35"/>
    </row>
    <row r="17" spans="1:15" ht="12" customHeight="1" hidden="1">
      <c r="A17" s="62"/>
      <c r="B17" s="63">
        <v>98348</v>
      </c>
      <c r="C17" s="44" t="s">
        <v>86</v>
      </c>
      <c r="D17" s="88"/>
      <c r="E17" s="89"/>
      <c r="F17" s="89"/>
      <c r="G17" s="89"/>
      <c r="H17" s="90">
        <f t="shared" si="0"/>
        <v>0</v>
      </c>
      <c r="I17" s="90"/>
      <c r="J17" s="90">
        <f t="shared" si="1"/>
        <v>0</v>
      </c>
      <c r="K17" s="88"/>
      <c r="L17" s="88"/>
      <c r="M17" s="88"/>
      <c r="N17" s="34"/>
      <c r="O17" s="35"/>
    </row>
    <row r="18" spans="1:15" ht="12" customHeight="1" hidden="1">
      <c r="A18" s="62"/>
      <c r="B18" s="63">
        <v>98011</v>
      </c>
      <c r="C18" s="44" t="s">
        <v>68</v>
      </c>
      <c r="D18" s="88"/>
      <c r="E18" s="89"/>
      <c r="F18" s="89"/>
      <c r="G18" s="89"/>
      <c r="H18" s="90">
        <f t="shared" si="0"/>
        <v>0</v>
      </c>
      <c r="I18" s="90"/>
      <c r="J18" s="90">
        <f t="shared" si="1"/>
        <v>0</v>
      </c>
      <c r="K18" s="88"/>
      <c r="L18" s="88"/>
      <c r="M18" s="88"/>
      <c r="N18" s="34"/>
      <c r="O18" s="35"/>
    </row>
    <row r="19" spans="1:15" ht="12" customHeight="1" hidden="1" thickBot="1">
      <c r="A19" s="62"/>
      <c r="B19" s="63">
        <v>98861</v>
      </c>
      <c r="C19" s="45" t="s">
        <v>69</v>
      </c>
      <c r="D19" s="91"/>
      <c r="E19" s="92"/>
      <c r="F19" s="92"/>
      <c r="G19" s="92"/>
      <c r="H19" s="90">
        <f t="shared" si="0"/>
        <v>0</v>
      </c>
      <c r="I19" s="93"/>
      <c r="J19" s="93"/>
      <c r="K19" s="91"/>
      <c r="L19" s="91"/>
      <c r="M19" s="91"/>
      <c r="N19" s="18"/>
      <c r="O19" s="37"/>
    </row>
    <row r="20" spans="1:15" ht="15" customHeight="1" thickBot="1">
      <c r="A20" s="62"/>
      <c r="B20" s="63"/>
      <c r="C20" s="122" t="s">
        <v>4</v>
      </c>
      <c r="D20" s="123">
        <f>SUM(D8:D19)</f>
        <v>0</v>
      </c>
      <c r="E20" s="123">
        <f>SUM(E8:E19)</f>
        <v>1983660.68</v>
      </c>
      <c r="F20" s="123">
        <f>SUM(F8:F19)</f>
        <v>0</v>
      </c>
      <c r="G20" s="123">
        <f aca="true" t="shared" si="2" ref="G20:M20">SUM(G8:G19)</f>
        <v>1951663.68</v>
      </c>
      <c r="H20" s="123">
        <f t="shared" si="2"/>
        <v>31997</v>
      </c>
      <c r="I20" s="123">
        <f>SUM(I8:I19)</f>
        <v>0</v>
      </c>
      <c r="J20" s="123">
        <f>SUM(J8:J19)</f>
        <v>31997</v>
      </c>
      <c r="K20" s="123">
        <f>SUM(K8:K19)</f>
        <v>0</v>
      </c>
      <c r="L20" s="123">
        <f>SUM(L8:L19)</f>
        <v>0</v>
      </c>
      <c r="M20" s="123">
        <f t="shared" si="2"/>
        <v>0</v>
      </c>
      <c r="N20" s="65">
        <f>SUM(N8:N19)</f>
        <v>0</v>
      </c>
      <c r="O20" s="66">
        <f>SUM(O8:O19)</f>
        <v>0</v>
      </c>
    </row>
    <row r="21" spans="1:15" ht="12" customHeight="1">
      <c r="A21" s="62"/>
      <c r="B21" s="63"/>
      <c r="C21" s="26"/>
      <c r="D21" s="94"/>
      <c r="E21" s="95"/>
      <c r="F21" s="95"/>
      <c r="G21" s="95"/>
      <c r="H21" s="95"/>
      <c r="I21" s="95"/>
      <c r="J21" s="95"/>
      <c r="K21" s="96"/>
      <c r="L21" s="96"/>
      <c r="M21" s="94"/>
      <c r="N21" s="27"/>
      <c r="O21" s="28"/>
    </row>
    <row r="22" spans="1:15" ht="12" customHeight="1">
      <c r="A22" s="62"/>
      <c r="B22" s="63"/>
      <c r="C22" s="22" t="s">
        <v>5</v>
      </c>
      <c r="D22" s="97"/>
      <c r="E22" s="98"/>
      <c r="F22" s="98"/>
      <c r="G22" s="98"/>
      <c r="H22" s="98"/>
      <c r="I22" s="98"/>
      <c r="J22" s="98"/>
      <c r="K22" s="99"/>
      <c r="L22" s="99"/>
      <c r="M22" s="97"/>
      <c r="N22" s="17"/>
      <c r="O22" s="15"/>
    </row>
    <row r="23" spans="1:15" ht="12" customHeight="1">
      <c r="A23" s="62"/>
      <c r="B23" s="7">
        <v>33353</v>
      </c>
      <c r="C23" s="20" t="s">
        <v>126</v>
      </c>
      <c r="D23" s="89"/>
      <c r="E23" s="89">
        <v>4649948000</v>
      </c>
      <c r="F23" s="89"/>
      <c r="G23" s="89">
        <v>4649948000</v>
      </c>
      <c r="H23" s="90">
        <f>D23+E23+F23-G23</f>
        <v>0</v>
      </c>
      <c r="I23" s="89">
        <v>231075.81</v>
      </c>
      <c r="J23" s="90">
        <f>H23+I23</f>
        <v>231075.81</v>
      </c>
      <c r="K23" s="88"/>
      <c r="L23" s="88"/>
      <c r="M23" s="88"/>
      <c r="N23" s="34"/>
      <c r="O23" s="35"/>
    </row>
    <row r="24" spans="1:15" ht="12" customHeight="1">
      <c r="A24" s="62"/>
      <c r="B24" s="7">
        <v>33155</v>
      </c>
      <c r="C24" s="20" t="s">
        <v>127</v>
      </c>
      <c r="D24" s="88"/>
      <c r="E24" s="89">
        <v>209934857</v>
      </c>
      <c r="F24" s="89"/>
      <c r="G24" s="89">
        <v>209934857</v>
      </c>
      <c r="H24" s="90">
        <f aca="true" t="shared" si="3" ref="H24:H59">D24+E24+F24-G24</f>
        <v>0</v>
      </c>
      <c r="I24" s="89">
        <v>314153</v>
      </c>
      <c r="J24" s="90">
        <f aca="true" t="shared" si="4" ref="J24:J48">H24+I24</f>
        <v>314153</v>
      </c>
      <c r="K24" s="88"/>
      <c r="L24" s="88"/>
      <c r="M24" s="88"/>
      <c r="N24" s="34"/>
      <c r="O24" s="35"/>
    </row>
    <row r="25" spans="1:15" ht="12" customHeight="1">
      <c r="A25" s="62"/>
      <c r="B25" s="7">
        <v>33163</v>
      </c>
      <c r="C25" s="20" t="s">
        <v>7</v>
      </c>
      <c r="D25" s="88"/>
      <c r="E25" s="89">
        <v>25200</v>
      </c>
      <c r="F25" s="89"/>
      <c r="G25" s="89">
        <v>25200</v>
      </c>
      <c r="H25" s="90">
        <f t="shared" si="3"/>
        <v>0</v>
      </c>
      <c r="I25" s="89"/>
      <c r="J25" s="90"/>
      <c r="K25" s="88"/>
      <c r="L25" s="88"/>
      <c r="M25" s="88"/>
      <c r="N25" s="34"/>
      <c r="O25" s="35"/>
    </row>
    <row r="26" spans="1:15" ht="12" customHeight="1">
      <c r="A26" s="62"/>
      <c r="B26" s="7">
        <v>33166</v>
      </c>
      <c r="C26" s="20" t="s">
        <v>6</v>
      </c>
      <c r="D26" s="88"/>
      <c r="E26" s="89">
        <v>1589000</v>
      </c>
      <c r="F26" s="89"/>
      <c r="G26" s="89">
        <v>1589000</v>
      </c>
      <c r="H26" s="90">
        <f t="shared" si="3"/>
        <v>0</v>
      </c>
      <c r="I26" s="89"/>
      <c r="J26" s="90"/>
      <c r="K26" s="88"/>
      <c r="L26" s="88"/>
      <c r="M26" s="88"/>
      <c r="N26" s="34"/>
      <c r="O26" s="35"/>
    </row>
    <row r="27" spans="1:15" ht="12" customHeight="1" hidden="1">
      <c r="A27" s="62"/>
      <c r="B27" s="7">
        <v>33122</v>
      </c>
      <c r="C27" s="20" t="s">
        <v>7</v>
      </c>
      <c r="D27" s="88"/>
      <c r="E27" s="89"/>
      <c r="F27" s="89"/>
      <c r="G27" s="89"/>
      <c r="H27" s="90">
        <f t="shared" si="3"/>
        <v>0</v>
      </c>
      <c r="I27" s="89"/>
      <c r="J27" s="90">
        <f t="shared" si="4"/>
        <v>0</v>
      </c>
      <c r="K27" s="88"/>
      <c r="L27" s="88"/>
      <c r="M27" s="88"/>
      <c r="N27" s="34"/>
      <c r="O27" s="35"/>
    </row>
    <row r="28" spans="1:15" ht="12" customHeight="1">
      <c r="A28" s="62"/>
      <c r="B28" s="7">
        <v>33160</v>
      </c>
      <c r="C28" s="20" t="s">
        <v>8</v>
      </c>
      <c r="D28" s="88"/>
      <c r="E28" s="89">
        <v>279344</v>
      </c>
      <c r="F28" s="89"/>
      <c r="G28" s="89">
        <v>279344</v>
      </c>
      <c r="H28" s="90">
        <f t="shared" si="3"/>
        <v>0</v>
      </c>
      <c r="I28" s="89">
        <v>70753</v>
      </c>
      <c r="J28" s="90">
        <f t="shared" si="4"/>
        <v>70753</v>
      </c>
      <c r="K28" s="88"/>
      <c r="L28" s="88"/>
      <c r="M28" s="88"/>
      <c r="N28" s="34"/>
      <c r="O28" s="35"/>
    </row>
    <row r="29" spans="1:15" ht="12" customHeight="1" hidden="1">
      <c r="A29" s="62"/>
      <c r="B29" s="7">
        <v>33018</v>
      </c>
      <c r="C29" s="46" t="s">
        <v>46</v>
      </c>
      <c r="D29" s="88"/>
      <c r="E29" s="89"/>
      <c r="F29" s="89"/>
      <c r="G29" s="89"/>
      <c r="H29" s="90">
        <f t="shared" si="3"/>
        <v>0</v>
      </c>
      <c r="I29" s="89"/>
      <c r="J29" s="90">
        <f t="shared" si="4"/>
        <v>0</v>
      </c>
      <c r="K29" s="88"/>
      <c r="L29" s="88"/>
      <c r="M29" s="88"/>
      <c r="N29" s="34"/>
      <c r="O29" s="35"/>
    </row>
    <row r="30" spans="1:15" ht="12" customHeight="1">
      <c r="A30" s="62"/>
      <c r="B30" s="7">
        <v>33024</v>
      </c>
      <c r="C30" s="20" t="s">
        <v>107</v>
      </c>
      <c r="D30" s="88"/>
      <c r="E30" s="89">
        <v>198858</v>
      </c>
      <c r="F30" s="89"/>
      <c r="G30" s="89">
        <v>198858</v>
      </c>
      <c r="H30" s="90">
        <f t="shared" si="3"/>
        <v>0</v>
      </c>
      <c r="I30" s="89"/>
      <c r="J30" s="90"/>
      <c r="K30" s="88"/>
      <c r="L30" s="88"/>
      <c r="M30" s="88"/>
      <c r="N30" s="34"/>
      <c r="O30" s="35"/>
    </row>
    <row r="31" spans="1:15" ht="12" customHeight="1">
      <c r="A31" s="62"/>
      <c r="B31" s="7">
        <v>33025</v>
      </c>
      <c r="C31" s="46" t="s">
        <v>51</v>
      </c>
      <c r="D31" s="88"/>
      <c r="E31" s="89">
        <v>537840</v>
      </c>
      <c r="F31" s="89"/>
      <c r="G31" s="89">
        <v>537840</v>
      </c>
      <c r="H31" s="90">
        <f t="shared" si="3"/>
        <v>0</v>
      </c>
      <c r="I31" s="89">
        <v>15000</v>
      </c>
      <c r="J31" s="90">
        <f t="shared" si="4"/>
        <v>15000</v>
      </c>
      <c r="K31" s="88"/>
      <c r="L31" s="88"/>
      <c r="M31" s="88"/>
      <c r="N31" s="34"/>
      <c r="O31" s="35"/>
    </row>
    <row r="32" spans="1:15" ht="12" customHeight="1">
      <c r="A32" s="62"/>
      <c r="B32" s="7">
        <v>33049</v>
      </c>
      <c r="C32" s="113" t="s">
        <v>89</v>
      </c>
      <c r="D32" s="88"/>
      <c r="E32" s="89">
        <v>13362851</v>
      </c>
      <c r="F32" s="89"/>
      <c r="G32" s="89">
        <v>13362851</v>
      </c>
      <c r="H32" s="90">
        <f t="shared" si="3"/>
        <v>0</v>
      </c>
      <c r="I32" s="89"/>
      <c r="J32" s="90"/>
      <c r="K32" s="88"/>
      <c r="L32" s="88"/>
      <c r="M32" s="88"/>
      <c r="N32" s="34"/>
      <c r="O32" s="35"/>
    </row>
    <row r="33" spans="1:15" ht="12" customHeight="1">
      <c r="A33" s="62"/>
      <c r="B33" s="7">
        <v>33050</v>
      </c>
      <c r="C33" s="46" t="s">
        <v>87</v>
      </c>
      <c r="D33" s="88"/>
      <c r="E33" s="89">
        <v>4802528.35</v>
      </c>
      <c r="F33" s="89"/>
      <c r="G33" s="89">
        <v>4802528.35</v>
      </c>
      <c r="H33" s="90">
        <f t="shared" si="3"/>
        <v>0</v>
      </c>
      <c r="I33" s="89"/>
      <c r="J33" s="90"/>
      <c r="K33" s="88"/>
      <c r="L33" s="88"/>
      <c r="M33" s="88"/>
      <c r="N33" s="34"/>
      <c r="O33" s="35"/>
    </row>
    <row r="34" spans="1:15" ht="12" customHeight="1" hidden="1">
      <c r="A34" s="62"/>
      <c r="B34" s="7">
        <v>33051</v>
      </c>
      <c r="C34" s="113" t="s">
        <v>90</v>
      </c>
      <c r="D34" s="88"/>
      <c r="E34" s="89"/>
      <c r="F34" s="89"/>
      <c r="G34" s="89"/>
      <c r="H34" s="90">
        <f t="shared" si="3"/>
        <v>0</v>
      </c>
      <c r="I34" s="89"/>
      <c r="J34" s="90">
        <f t="shared" si="4"/>
        <v>0</v>
      </c>
      <c r="K34" s="88"/>
      <c r="L34" s="88"/>
      <c r="M34" s="88"/>
      <c r="N34" s="34"/>
      <c r="O34" s="35"/>
    </row>
    <row r="35" spans="1:15" ht="12" customHeight="1">
      <c r="A35" s="62"/>
      <c r="B35" s="7">
        <v>33052</v>
      </c>
      <c r="C35" s="46" t="s">
        <v>88</v>
      </c>
      <c r="D35" s="88"/>
      <c r="E35" s="89">
        <v>117666417</v>
      </c>
      <c r="F35" s="89"/>
      <c r="G35" s="89">
        <v>117666417</v>
      </c>
      <c r="H35" s="90">
        <f t="shared" si="3"/>
        <v>0</v>
      </c>
      <c r="I35" s="89">
        <v>46819</v>
      </c>
      <c r="J35" s="90">
        <f t="shared" si="4"/>
        <v>46819</v>
      </c>
      <c r="K35" s="88"/>
      <c r="L35" s="88"/>
      <c r="M35" s="88"/>
      <c r="N35" s="34"/>
      <c r="O35" s="35"/>
    </row>
    <row r="36" spans="1:15" ht="12" customHeight="1" hidden="1">
      <c r="A36" s="62"/>
      <c r="B36" s="7">
        <v>33056</v>
      </c>
      <c r="C36" s="46" t="s">
        <v>98</v>
      </c>
      <c r="D36" s="88"/>
      <c r="E36" s="89"/>
      <c r="F36" s="89"/>
      <c r="G36" s="89"/>
      <c r="H36" s="90">
        <f t="shared" si="3"/>
        <v>0</v>
      </c>
      <c r="I36" s="89"/>
      <c r="J36" s="90"/>
      <c r="K36" s="88"/>
      <c r="L36" s="88"/>
      <c r="M36" s="88"/>
      <c r="N36" s="34"/>
      <c r="O36" s="35"/>
    </row>
    <row r="37" spans="1:15" ht="12" customHeight="1">
      <c r="A37" s="62"/>
      <c r="B37" s="7">
        <v>33215</v>
      </c>
      <c r="C37" s="20" t="s">
        <v>50</v>
      </c>
      <c r="D37" s="88"/>
      <c r="E37" s="89">
        <v>14908913</v>
      </c>
      <c r="F37" s="89"/>
      <c r="G37" s="89">
        <v>14908913</v>
      </c>
      <c r="H37" s="90">
        <f t="shared" si="3"/>
        <v>0</v>
      </c>
      <c r="I37" s="89">
        <v>3428</v>
      </c>
      <c r="J37" s="90">
        <f t="shared" si="4"/>
        <v>3428</v>
      </c>
      <c r="K37" s="88"/>
      <c r="L37" s="88"/>
      <c r="M37" s="88"/>
      <c r="N37" s="34"/>
      <c r="O37" s="35"/>
    </row>
    <row r="38" spans="1:15" ht="12" customHeight="1" hidden="1">
      <c r="A38" s="62"/>
      <c r="B38" s="7">
        <v>33059</v>
      </c>
      <c r="C38" s="20" t="s">
        <v>99</v>
      </c>
      <c r="D38" s="88"/>
      <c r="E38" s="89"/>
      <c r="F38" s="89"/>
      <c r="G38" s="89"/>
      <c r="H38" s="90">
        <f t="shared" si="3"/>
        <v>0</v>
      </c>
      <c r="I38" s="89"/>
      <c r="J38" s="90">
        <f t="shared" si="4"/>
        <v>0</v>
      </c>
      <c r="K38" s="88"/>
      <c r="L38" s="88"/>
      <c r="M38" s="88"/>
      <c r="N38" s="34"/>
      <c r="O38" s="35"/>
    </row>
    <row r="39" spans="1:15" ht="12" customHeight="1">
      <c r="A39" s="62"/>
      <c r="B39" s="7">
        <v>33457</v>
      </c>
      <c r="C39" s="20" t="s">
        <v>47</v>
      </c>
      <c r="D39" s="88"/>
      <c r="E39" s="89">
        <v>13561796.62</v>
      </c>
      <c r="F39" s="89"/>
      <c r="G39" s="89">
        <v>13561796.62</v>
      </c>
      <c r="H39" s="90">
        <f t="shared" si="3"/>
        <v>0</v>
      </c>
      <c r="I39" s="89">
        <v>162678.63</v>
      </c>
      <c r="J39" s="90">
        <f t="shared" si="4"/>
        <v>162678.63</v>
      </c>
      <c r="K39" s="88"/>
      <c r="L39" s="88"/>
      <c r="M39" s="88"/>
      <c r="N39" s="34"/>
      <c r="O39" s="35"/>
    </row>
    <row r="40" spans="1:15" ht="12" customHeight="1">
      <c r="A40" s="62"/>
      <c r="B40" s="7">
        <v>33034</v>
      </c>
      <c r="C40" s="20" t="s">
        <v>108</v>
      </c>
      <c r="D40" s="88"/>
      <c r="E40" s="89">
        <v>567098</v>
      </c>
      <c r="F40" s="89"/>
      <c r="G40" s="89">
        <v>567098</v>
      </c>
      <c r="H40" s="90">
        <f t="shared" si="3"/>
        <v>0</v>
      </c>
      <c r="I40" s="89"/>
      <c r="J40" s="90"/>
      <c r="K40" s="88"/>
      <c r="L40" s="88"/>
      <c r="M40" s="88"/>
      <c r="N40" s="34"/>
      <c r="O40" s="35"/>
    </row>
    <row r="41" spans="1:15" ht="12" customHeight="1">
      <c r="A41" s="62"/>
      <c r="B41" s="7">
        <v>33038</v>
      </c>
      <c r="C41" s="20" t="s">
        <v>44</v>
      </c>
      <c r="D41" s="88"/>
      <c r="E41" s="89">
        <v>1379460</v>
      </c>
      <c r="F41" s="89"/>
      <c r="G41" s="89">
        <v>1379460</v>
      </c>
      <c r="H41" s="90">
        <f t="shared" si="3"/>
        <v>0</v>
      </c>
      <c r="I41" s="89"/>
      <c r="J41" s="90"/>
      <c r="K41" s="88"/>
      <c r="L41" s="88"/>
      <c r="M41" s="88"/>
      <c r="N41" s="34"/>
      <c r="O41" s="35"/>
    </row>
    <row r="42" spans="1:15" ht="12" customHeight="1">
      <c r="A42" s="62"/>
      <c r="B42" s="7">
        <v>33040</v>
      </c>
      <c r="C42" s="20" t="s">
        <v>71</v>
      </c>
      <c r="D42" s="88"/>
      <c r="E42" s="89">
        <v>101000</v>
      </c>
      <c r="F42" s="89"/>
      <c r="G42" s="89">
        <v>101000</v>
      </c>
      <c r="H42" s="90">
        <f t="shared" si="3"/>
        <v>0</v>
      </c>
      <c r="I42" s="89"/>
      <c r="J42" s="90"/>
      <c r="K42" s="88"/>
      <c r="L42" s="88"/>
      <c r="M42" s="88"/>
      <c r="N42" s="34"/>
      <c r="O42" s="35"/>
    </row>
    <row r="43" spans="1:15" ht="12" customHeight="1">
      <c r="A43" s="62"/>
      <c r="B43" s="7">
        <v>33043</v>
      </c>
      <c r="C43" s="20" t="s">
        <v>72</v>
      </c>
      <c r="D43" s="88"/>
      <c r="E43" s="89">
        <v>159000</v>
      </c>
      <c r="F43" s="89"/>
      <c r="G43" s="89">
        <v>159000</v>
      </c>
      <c r="H43" s="90">
        <f t="shared" si="3"/>
        <v>0</v>
      </c>
      <c r="I43" s="89"/>
      <c r="J43" s="90"/>
      <c r="K43" s="88"/>
      <c r="L43" s="88"/>
      <c r="M43" s="88"/>
      <c r="N43" s="34"/>
      <c r="O43" s="35"/>
    </row>
    <row r="44" spans="1:15" ht="12" customHeight="1">
      <c r="A44" s="62"/>
      <c r="B44" s="7">
        <v>33044</v>
      </c>
      <c r="C44" s="20" t="s">
        <v>70</v>
      </c>
      <c r="D44" s="88"/>
      <c r="E44" s="89">
        <v>352784</v>
      </c>
      <c r="F44" s="89"/>
      <c r="G44" s="89">
        <v>352784</v>
      </c>
      <c r="H44" s="90">
        <f t="shared" si="3"/>
        <v>0</v>
      </c>
      <c r="I44" s="89"/>
      <c r="J44" s="90"/>
      <c r="K44" s="88"/>
      <c r="L44" s="88"/>
      <c r="M44" s="88"/>
      <c r="N44" s="34"/>
      <c r="O44" s="35"/>
    </row>
    <row r="45" spans="1:15" ht="12" customHeight="1" hidden="1">
      <c r="A45" s="62"/>
      <c r="B45" s="7">
        <v>33061</v>
      </c>
      <c r="C45" s="20" t="s">
        <v>100</v>
      </c>
      <c r="D45" s="88"/>
      <c r="E45" s="89"/>
      <c r="F45" s="89"/>
      <c r="G45" s="89"/>
      <c r="H45" s="90">
        <f t="shared" si="3"/>
        <v>0</v>
      </c>
      <c r="I45" s="89"/>
      <c r="J45" s="90">
        <f t="shared" si="4"/>
        <v>0</v>
      </c>
      <c r="K45" s="88"/>
      <c r="L45" s="88"/>
      <c r="M45" s="88"/>
      <c r="N45" s="34"/>
      <c r="O45" s="35"/>
    </row>
    <row r="46" spans="1:15" ht="12" customHeight="1" hidden="1">
      <c r="A46" s="62"/>
      <c r="B46" s="7">
        <v>33047</v>
      </c>
      <c r="C46" s="20" t="s">
        <v>91</v>
      </c>
      <c r="D46" s="88"/>
      <c r="E46" s="89"/>
      <c r="F46" s="89"/>
      <c r="G46" s="89"/>
      <c r="H46" s="90">
        <f t="shared" si="3"/>
        <v>0</v>
      </c>
      <c r="I46" s="89"/>
      <c r="J46" s="90">
        <f t="shared" si="4"/>
        <v>0</v>
      </c>
      <c r="K46" s="88"/>
      <c r="L46" s="88"/>
      <c r="M46" s="88"/>
      <c r="N46" s="34"/>
      <c r="O46" s="35"/>
    </row>
    <row r="47" spans="1:15" ht="12" customHeight="1">
      <c r="A47" s="62"/>
      <c r="B47" s="7">
        <v>33435</v>
      </c>
      <c r="C47" s="20" t="s">
        <v>48</v>
      </c>
      <c r="D47" s="88"/>
      <c r="E47" s="89">
        <v>721132</v>
      </c>
      <c r="F47" s="89"/>
      <c r="G47" s="89">
        <v>721132</v>
      </c>
      <c r="H47" s="90">
        <f t="shared" si="3"/>
        <v>0</v>
      </c>
      <c r="I47" s="89"/>
      <c r="J47" s="90"/>
      <c r="K47" s="88"/>
      <c r="L47" s="88"/>
      <c r="M47" s="88"/>
      <c r="N47" s="34"/>
      <c r="O47" s="35"/>
    </row>
    <row r="48" spans="1:15" ht="12" customHeight="1">
      <c r="A48" s="62"/>
      <c r="B48" s="7">
        <v>33064</v>
      </c>
      <c r="C48" s="20" t="s">
        <v>129</v>
      </c>
      <c r="D48" s="88"/>
      <c r="E48" s="89">
        <v>361247</v>
      </c>
      <c r="F48" s="89"/>
      <c r="G48" s="89">
        <v>334547</v>
      </c>
      <c r="H48" s="90">
        <f t="shared" si="3"/>
        <v>26700</v>
      </c>
      <c r="I48" s="89"/>
      <c r="J48" s="90">
        <f t="shared" si="4"/>
        <v>26700</v>
      </c>
      <c r="K48" s="88"/>
      <c r="L48" s="88"/>
      <c r="M48" s="88"/>
      <c r="N48" s="34"/>
      <c r="O48" s="35"/>
    </row>
    <row r="49" spans="1:15" ht="12" customHeight="1">
      <c r="A49" s="68"/>
      <c r="B49" s="7">
        <v>33065</v>
      </c>
      <c r="C49" s="20" t="s">
        <v>130</v>
      </c>
      <c r="D49" s="88"/>
      <c r="E49" s="89">
        <v>477590</v>
      </c>
      <c r="F49" s="89"/>
      <c r="G49" s="89">
        <v>477590</v>
      </c>
      <c r="H49" s="90">
        <f t="shared" si="3"/>
        <v>0</v>
      </c>
      <c r="I49" s="89">
        <v>0.08</v>
      </c>
      <c r="J49" s="89">
        <v>0.08</v>
      </c>
      <c r="K49" s="88"/>
      <c r="L49" s="88"/>
      <c r="M49" s="88"/>
      <c r="N49" s="34"/>
      <c r="O49" s="35"/>
    </row>
    <row r="50" spans="1:15" ht="12" customHeight="1">
      <c r="A50" s="68"/>
      <c r="B50" s="7">
        <v>33069</v>
      </c>
      <c r="C50" s="20" t="s">
        <v>131</v>
      </c>
      <c r="D50" s="88"/>
      <c r="E50" s="89">
        <v>2887352</v>
      </c>
      <c r="F50" s="89"/>
      <c r="G50" s="89">
        <v>2887352</v>
      </c>
      <c r="H50" s="90">
        <f t="shared" si="3"/>
        <v>0</v>
      </c>
      <c r="I50" s="89"/>
      <c r="J50" s="89"/>
      <c r="K50" s="88"/>
      <c r="L50" s="88"/>
      <c r="M50" s="88"/>
      <c r="N50" s="34"/>
      <c r="O50" s="35"/>
    </row>
    <row r="51" spans="1:15" ht="12" customHeight="1">
      <c r="A51" s="68"/>
      <c r="B51" s="7">
        <v>33339</v>
      </c>
      <c r="C51" s="129" t="s">
        <v>132</v>
      </c>
      <c r="D51" s="88"/>
      <c r="E51" s="89">
        <v>141000</v>
      </c>
      <c r="F51" s="89"/>
      <c r="G51" s="89">
        <v>141000</v>
      </c>
      <c r="H51" s="90">
        <f t="shared" si="3"/>
        <v>0</v>
      </c>
      <c r="I51" s="89"/>
      <c r="J51" s="89"/>
      <c r="K51" s="88"/>
      <c r="L51" s="88"/>
      <c r="M51" s="88"/>
      <c r="N51" s="34"/>
      <c r="O51" s="35"/>
    </row>
    <row r="52" spans="1:15" ht="12" customHeight="1">
      <c r="A52" s="63">
        <v>2315400</v>
      </c>
      <c r="B52" s="7">
        <v>33063</v>
      </c>
      <c r="C52" s="20" t="s">
        <v>128</v>
      </c>
      <c r="D52" s="88"/>
      <c r="E52" s="89">
        <v>2185903.93</v>
      </c>
      <c r="F52" s="89"/>
      <c r="G52" s="89">
        <v>2158038.05</v>
      </c>
      <c r="H52" s="90">
        <f t="shared" si="3"/>
        <v>27865.880000000354</v>
      </c>
      <c r="I52" s="89"/>
      <c r="J52" s="89"/>
      <c r="K52" s="88"/>
      <c r="L52" s="88">
        <v>779.69</v>
      </c>
      <c r="M52" s="90">
        <f>H52-K52+L52</f>
        <v>28645.570000000353</v>
      </c>
      <c r="N52" s="34"/>
      <c r="O52" s="35"/>
    </row>
    <row r="53" spans="1:15" ht="12" customHeight="1">
      <c r="A53" s="63">
        <v>2313000</v>
      </c>
      <c r="B53" s="60">
        <v>33037</v>
      </c>
      <c r="C53" s="44" t="s">
        <v>133</v>
      </c>
      <c r="D53" s="90">
        <f>134701.23+10062.28</f>
        <v>144763.51</v>
      </c>
      <c r="E53" s="90">
        <v>5730</v>
      </c>
      <c r="F53" s="90"/>
      <c r="G53" s="90">
        <v>150493.51</v>
      </c>
      <c r="H53" s="90">
        <f t="shared" si="3"/>
        <v>0</v>
      </c>
      <c r="I53" s="89"/>
      <c r="J53" s="89"/>
      <c r="K53" s="88"/>
      <c r="L53" s="90"/>
      <c r="M53" s="90"/>
      <c r="N53" s="18"/>
      <c r="O53" s="16"/>
    </row>
    <row r="54" spans="1:15" ht="12" customHeight="1">
      <c r="A54" s="63">
        <v>2313000</v>
      </c>
      <c r="B54" s="60">
        <v>33939</v>
      </c>
      <c r="C54" s="44" t="s">
        <v>134</v>
      </c>
      <c r="D54" s="90">
        <v>2789.95</v>
      </c>
      <c r="E54" s="90">
        <v>6330357</v>
      </c>
      <c r="F54" s="90"/>
      <c r="G54" s="90"/>
      <c r="H54" s="90">
        <f t="shared" si="3"/>
        <v>6333146.95</v>
      </c>
      <c r="I54" s="89"/>
      <c r="J54" s="89"/>
      <c r="K54" s="88"/>
      <c r="L54" s="90"/>
      <c r="M54" s="90"/>
      <c r="N54" s="18"/>
      <c r="O54" s="16"/>
    </row>
    <row r="55" spans="1:15" ht="12" customHeight="1">
      <c r="A55" s="60">
        <v>2312100</v>
      </c>
      <c r="B55" s="60">
        <v>33030</v>
      </c>
      <c r="C55" s="81" t="s">
        <v>137</v>
      </c>
      <c r="D55" s="100">
        <v>12418154.72</v>
      </c>
      <c r="E55" s="100"/>
      <c r="F55" s="100"/>
      <c r="G55" s="100">
        <v>12413604.95</v>
      </c>
      <c r="H55" s="100">
        <f t="shared" si="3"/>
        <v>4549.770000001416</v>
      </c>
      <c r="I55" s="101"/>
      <c r="J55" s="101"/>
      <c r="K55" s="100"/>
      <c r="L55" s="100"/>
      <c r="M55" s="100"/>
      <c r="N55" s="18"/>
      <c r="O55" s="16"/>
    </row>
    <row r="56" spans="1:15" ht="12" customHeight="1">
      <c r="A56" s="60">
        <v>2312200</v>
      </c>
      <c r="B56" s="60">
        <v>33030</v>
      </c>
      <c r="C56" s="81" t="s">
        <v>138</v>
      </c>
      <c r="D56" s="100">
        <v>1034895.16</v>
      </c>
      <c r="E56" s="100"/>
      <c r="F56" s="100"/>
      <c r="G56" s="100">
        <v>1034494.66</v>
      </c>
      <c r="H56" s="90">
        <f t="shared" si="3"/>
        <v>400.5</v>
      </c>
      <c r="I56" s="101"/>
      <c r="J56" s="101"/>
      <c r="K56" s="100"/>
      <c r="L56" s="100"/>
      <c r="M56" s="100"/>
      <c r="N56" s="18"/>
      <c r="O56" s="16"/>
    </row>
    <row r="57" spans="1:15" ht="12" customHeight="1">
      <c r="A57" s="60">
        <v>2312300</v>
      </c>
      <c r="B57" s="60">
        <v>33030</v>
      </c>
      <c r="C57" s="44" t="s">
        <v>139</v>
      </c>
      <c r="D57" s="90">
        <v>6282687.02</v>
      </c>
      <c r="E57" s="90"/>
      <c r="F57" s="90"/>
      <c r="G57" s="90">
        <v>6270119.76</v>
      </c>
      <c r="H57" s="90">
        <f t="shared" si="3"/>
        <v>12567.259999999776</v>
      </c>
      <c r="I57" s="89"/>
      <c r="J57" s="89"/>
      <c r="K57" s="90"/>
      <c r="L57" s="90"/>
      <c r="M57" s="90"/>
      <c r="N57" s="18"/>
      <c r="O57" s="16"/>
    </row>
    <row r="58" spans="1:15" ht="12" customHeight="1">
      <c r="A58" s="60">
        <v>2313500</v>
      </c>
      <c r="B58" s="60">
        <v>33007</v>
      </c>
      <c r="C58" s="47" t="s">
        <v>57</v>
      </c>
      <c r="D58" s="90">
        <v>74357.2</v>
      </c>
      <c r="E58" s="90"/>
      <c r="F58" s="90"/>
      <c r="G58" s="90">
        <v>74357.05</v>
      </c>
      <c r="H58" s="90">
        <f t="shared" si="3"/>
        <v>0.14999999999417923</v>
      </c>
      <c r="I58" s="89"/>
      <c r="J58" s="89"/>
      <c r="K58" s="90"/>
      <c r="L58" s="90"/>
      <c r="M58" s="90"/>
      <c r="N58" s="18"/>
      <c r="O58" s="16"/>
    </row>
    <row r="59" spans="1:15" ht="12" customHeight="1" thickBot="1">
      <c r="A59" s="7">
        <v>2315100</v>
      </c>
      <c r="B59" s="7">
        <v>33012</v>
      </c>
      <c r="C59" s="44" t="s">
        <v>140</v>
      </c>
      <c r="D59" s="90">
        <v>19935102.63</v>
      </c>
      <c r="E59" s="90"/>
      <c r="F59" s="90"/>
      <c r="G59" s="90">
        <v>19935101.63</v>
      </c>
      <c r="H59" s="90">
        <f t="shared" si="3"/>
        <v>1</v>
      </c>
      <c r="I59" s="89"/>
      <c r="J59" s="89"/>
      <c r="K59" s="90"/>
      <c r="L59" s="90"/>
      <c r="M59" s="90"/>
      <c r="N59" s="18"/>
      <c r="O59" s="16"/>
    </row>
    <row r="60" spans="1:15" ht="15" customHeight="1" thickBot="1">
      <c r="A60" s="62"/>
      <c r="B60" s="63"/>
      <c r="C60" s="122" t="s">
        <v>9</v>
      </c>
      <c r="D60" s="123">
        <f aca="true" t="shared" si="5" ref="D60:O60">SUM(D23:D59)</f>
        <v>39892750.19</v>
      </c>
      <c r="E60" s="123">
        <f t="shared" si="5"/>
        <v>5042485258.900001</v>
      </c>
      <c r="F60" s="123">
        <f t="shared" si="5"/>
        <v>0</v>
      </c>
      <c r="G60" s="123">
        <f t="shared" si="5"/>
        <v>5075972777.580001</v>
      </c>
      <c r="H60" s="123">
        <f t="shared" si="5"/>
        <v>6405231.510000002</v>
      </c>
      <c r="I60" s="123">
        <f t="shared" si="5"/>
        <v>843907.52</v>
      </c>
      <c r="J60" s="123">
        <f t="shared" si="5"/>
        <v>870607.52</v>
      </c>
      <c r="K60" s="123">
        <f t="shared" si="5"/>
        <v>0</v>
      </c>
      <c r="L60" s="123">
        <f t="shared" si="5"/>
        <v>779.69</v>
      </c>
      <c r="M60" s="123">
        <f t="shared" si="5"/>
        <v>28645.570000000353</v>
      </c>
      <c r="N60" s="65">
        <f t="shared" si="5"/>
        <v>0</v>
      </c>
      <c r="O60" s="66">
        <f t="shared" si="5"/>
        <v>0</v>
      </c>
    </row>
    <row r="61" spans="1:15" ht="12" customHeight="1">
      <c r="A61" s="62"/>
      <c r="B61" s="63"/>
      <c r="C61" s="26"/>
      <c r="D61" s="94"/>
      <c r="E61" s="95"/>
      <c r="F61" s="95"/>
      <c r="G61" s="95"/>
      <c r="H61" s="95"/>
      <c r="I61" s="95"/>
      <c r="J61" s="95"/>
      <c r="K61" s="96"/>
      <c r="L61" s="96"/>
      <c r="M61" s="94"/>
      <c r="N61" s="27"/>
      <c r="O61" s="28"/>
    </row>
    <row r="62" spans="1:15" ht="12" customHeight="1">
      <c r="A62" s="62"/>
      <c r="B62" s="63"/>
      <c r="C62" s="22" t="s">
        <v>10</v>
      </c>
      <c r="D62" s="97"/>
      <c r="E62" s="98"/>
      <c r="F62" s="98"/>
      <c r="G62" s="98"/>
      <c r="H62" s="98"/>
      <c r="I62" s="98"/>
      <c r="J62" s="98"/>
      <c r="K62" s="99"/>
      <c r="L62" s="99"/>
      <c r="M62" s="97"/>
      <c r="N62" s="17"/>
      <c r="O62" s="15"/>
    </row>
    <row r="63" spans="1:15" ht="12" customHeight="1">
      <c r="A63" s="62"/>
      <c r="B63" s="63">
        <v>34053</v>
      </c>
      <c r="C63" s="44" t="s">
        <v>141</v>
      </c>
      <c r="D63" s="102"/>
      <c r="E63" s="89">
        <v>254000</v>
      </c>
      <c r="F63" s="89"/>
      <c r="G63" s="89">
        <v>254000</v>
      </c>
      <c r="H63" s="90">
        <f aca="true" t="shared" si="6" ref="H63:H68">D63+E63+F63-G63</f>
        <v>0</v>
      </c>
      <c r="I63" s="89"/>
      <c r="J63" s="90"/>
      <c r="K63" s="102"/>
      <c r="L63" s="102"/>
      <c r="M63" s="102"/>
      <c r="N63" s="38"/>
      <c r="O63" s="39"/>
    </row>
    <row r="64" spans="1:15" ht="12" customHeight="1">
      <c r="A64" s="62"/>
      <c r="B64" s="63">
        <v>34070</v>
      </c>
      <c r="C64" s="20" t="s">
        <v>49</v>
      </c>
      <c r="D64" s="102"/>
      <c r="E64" s="89">
        <v>450000</v>
      </c>
      <c r="F64" s="89"/>
      <c r="G64" s="89">
        <v>450000</v>
      </c>
      <c r="H64" s="90">
        <f t="shared" si="6"/>
        <v>0</v>
      </c>
      <c r="I64" s="89"/>
      <c r="J64" s="90"/>
      <c r="K64" s="102"/>
      <c r="L64" s="102"/>
      <c r="M64" s="102"/>
      <c r="N64" s="38"/>
      <c r="O64" s="39"/>
    </row>
    <row r="65" spans="1:15" ht="12" customHeight="1">
      <c r="A65" s="62"/>
      <c r="B65" s="63">
        <v>34013</v>
      </c>
      <c r="C65" s="20" t="s">
        <v>142</v>
      </c>
      <c r="D65" s="102"/>
      <c r="E65" s="89">
        <v>211000</v>
      </c>
      <c r="F65" s="89"/>
      <c r="G65" s="89">
        <v>211000</v>
      </c>
      <c r="H65" s="90">
        <f t="shared" si="6"/>
        <v>0</v>
      </c>
      <c r="I65" s="89"/>
      <c r="J65" s="89"/>
      <c r="K65" s="102"/>
      <c r="L65" s="102"/>
      <c r="M65" s="102"/>
      <c r="N65" s="38"/>
      <c r="O65" s="39"/>
    </row>
    <row r="66" spans="1:15" ht="12" customHeight="1">
      <c r="A66" s="62"/>
      <c r="B66" s="63">
        <v>34017</v>
      </c>
      <c r="C66" s="128" t="s">
        <v>135</v>
      </c>
      <c r="D66" s="102"/>
      <c r="E66" s="89">
        <v>150000</v>
      </c>
      <c r="F66" s="89"/>
      <c r="G66" s="89">
        <v>150000</v>
      </c>
      <c r="H66" s="90">
        <f t="shared" si="6"/>
        <v>0</v>
      </c>
      <c r="I66" s="89"/>
      <c r="J66" s="89"/>
      <c r="K66" s="102"/>
      <c r="L66" s="102"/>
      <c r="M66" s="102"/>
      <c r="N66" s="70"/>
      <c r="O66" s="71"/>
    </row>
    <row r="67" spans="1:15" ht="12" customHeight="1" thickBot="1">
      <c r="A67" s="62"/>
      <c r="B67" s="63">
        <v>34019</v>
      </c>
      <c r="C67" s="130" t="s">
        <v>136</v>
      </c>
      <c r="D67" s="102"/>
      <c r="E67" s="89">
        <v>39000</v>
      </c>
      <c r="F67" s="89"/>
      <c r="G67" s="89">
        <v>39000</v>
      </c>
      <c r="H67" s="121">
        <f t="shared" si="6"/>
        <v>0</v>
      </c>
      <c r="I67" s="89"/>
      <c r="J67" s="89"/>
      <c r="K67" s="102"/>
      <c r="L67" s="102"/>
      <c r="M67" s="102"/>
      <c r="N67" s="70"/>
      <c r="O67" s="71"/>
    </row>
    <row r="68" spans="1:15" ht="12" customHeight="1" hidden="1">
      <c r="A68" s="62"/>
      <c r="B68" s="63">
        <v>34941</v>
      </c>
      <c r="C68" s="20" t="s">
        <v>117</v>
      </c>
      <c r="D68" s="102"/>
      <c r="E68" s="89"/>
      <c r="F68" s="89"/>
      <c r="G68" s="89"/>
      <c r="H68" s="100">
        <f t="shared" si="6"/>
        <v>0</v>
      </c>
      <c r="I68" s="89"/>
      <c r="J68" s="89"/>
      <c r="K68" s="102"/>
      <c r="L68" s="102"/>
      <c r="M68" s="102"/>
      <c r="N68" s="70"/>
      <c r="O68" s="71"/>
    </row>
    <row r="69" spans="1:15" ht="12" customHeight="1" hidden="1" thickBot="1">
      <c r="A69" s="62"/>
      <c r="B69" s="63">
        <v>34544</v>
      </c>
      <c r="C69" s="44" t="s">
        <v>78</v>
      </c>
      <c r="D69" s="103"/>
      <c r="E69" s="104"/>
      <c r="F69" s="104"/>
      <c r="G69" s="104"/>
      <c r="H69" s="100">
        <f>D69+E69-G69</f>
        <v>0</v>
      </c>
      <c r="I69" s="104"/>
      <c r="J69" s="104"/>
      <c r="K69" s="103"/>
      <c r="L69" s="103"/>
      <c r="M69" s="103"/>
      <c r="N69" s="70"/>
      <c r="O69" s="71"/>
    </row>
    <row r="70" spans="1:15" ht="15" customHeight="1" thickBot="1">
      <c r="A70" s="62"/>
      <c r="B70" s="63"/>
      <c r="C70" s="122" t="s">
        <v>11</v>
      </c>
      <c r="D70" s="123">
        <f>SUM(D63:D69)</f>
        <v>0</v>
      </c>
      <c r="E70" s="123">
        <f aca="true" t="shared" si="7" ref="E70:M70">SUM(E63:E69)</f>
        <v>1104000</v>
      </c>
      <c r="F70" s="123">
        <f t="shared" si="7"/>
        <v>0</v>
      </c>
      <c r="G70" s="123">
        <f t="shared" si="7"/>
        <v>1104000</v>
      </c>
      <c r="H70" s="123">
        <f t="shared" si="7"/>
        <v>0</v>
      </c>
      <c r="I70" s="123">
        <f t="shared" si="7"/>
        <v>0</v>
      </c>
      <c r="J70" s="123">
        <f t="shared" si="7"/>
        <v>0</v>
      </c>
      <c r="K70" s="123">
        <f t="shared" si="7"/>
        <v>0</v>
      </c>
      <c r="L70" s="123">
        <f t="shared" si="7"/>
        <v>0</v>
      </c>
      <c r="M70" s="123">
        <f t="shared" si="7"/>
        <v>0</v>
      </c>
      <c r="N70" s="65">
        <f>SUM(N63:N69)</f>
        <v>0</v>
      </c>
      <c r="O70" s="77">
        <f>SUM(O63:O69)</f>
        <v>0</v>
      </c>
    </row>
    <row r="71" spans="1:15" ht="12" customHeight="1">
      <c r="A71" s="62"/>
      <c r="B71" s="63"/>
      <c r="C71" s="30"/>
      <c r="D71" s="94"/>
      <c r="E71" s="95"/>
      <c r="F71" s="95"/>
      <c r="G71" s="95"/>
      <c r="H71" s="95"/>
      <c r="I71" s="95"/>
      <c r="J71" s="95"/>
      <c r="K71" s="96"/>
      <c r="L71" s="96"/>
      <c r="M71" s="94"/>
      <c r="N71" s="27"/>
      <c r="O71" s="28"/>
    </row>
    <row r="72" spans="1:15" ht="12" customHeight="1">
      <c r="A72" s="62"/>
      <c r="B72" s="63"/>
      <c r="C72" s="22" t="s">
        <v>12</v>
      </c>
      <c r="D72" s="97"/>
      <c r="E72" s="98"/>
      <c r="F72" s="98"/>
      <c r="G72" s="98"/>
      <c r="H72" s="98"/>
      <c r="I72" s="98"/>
      <c r="J72" s="98"/>
      <c r="K72" s="99"/>
      <c r="L72" s="99"/>
      <c r="M72" s="97"/>
      <c r="N72" s="17"/>
      <c r="O72" s="15"/>
    </row>
    <row r="73" spans="1:15" ht="12" customHeight="1">
      <c r="A73" s="63"/>
      <c r="B73" s="69">
        <v>17003.17871</v>
      </c>
      <c r="C73" s="44" t="s">
        <v>143</v>
      </c>
      <c r="D73" s="90"/>
      <c r="E73" s="90">
        <v>63244072.59</v>
      </c>
      <c r="F73" s="90"/>
      <c r="G73" s="90">
        <v>63244072.59</v>
      </c>
      <c r="H73" s="90">
        <f aca="true" t="shared" si="8" ref="H73:H78">D73+E73+F73-G73</f>
        <v>0</v>
      </c>
      <c r="I73" s="105"/>
      <c r="J73" s="105"/>
      <c r="K73" s="88"/>
      <c r="L73" s="88"/>
      <c r="M73" s="90"/>
      <c r="N73" s="18"/>
      <c r="O73" s="16"/>
    </row>
    <row r="74" spans="1:15" ht="12" customHeight="1">
      <c r="A74" s="63"/>
      <c r="B74" s="69">
        <v>17003.17871</v>
      </c>
      <c r="C74" s="47" t="s">
        <v>144</v>
      </c>
      <c r="D74" s="90"/>
      <c r="E74" s="90">
        <v>19445786.84</v>
      </c>
      <c r="F74" s="90"/>
      <c r="G74" s="90"/>
      <c r="H74" s="90">
        <f t="shared" si="8"/>
        <v>19445786.84</v>
      </c>
      <c r="I74" s="105"/>
      <c r="J74" s="105"/>
      <c r="K74" s="102"/>
      <c r="L74" s="102"/>
      <c r="M74" s="90"/>
      <c r="N74" s="18"/>
      <c r="O74" s="16"/>
    </row>
    <row r="75" spans="1:15" ht="12" customHeight="1">
      <c r="A75" s="63"/>
      <c r="B75" s="69">
        <v>17003.17871</v>
      </c>
      <c r="C75" s="47" t="s">
        <v>145</v>
      </c>
      <c r="D75" s="93"/>
      <c r="E75" s="93">
        <v>27239429.08</v>
      </c>
      <c r="F75" s="93"/>
      <c r="G75" s="93"/>
      <c r="H75" s="90">
        <f t="shared" si="8"/>
        <v>27239429.08</v>
      </c>
      <c r="I75" s="106"/>
      <c r="J75" s="106"/>
      <c r="K75" s="107"/>
      <c r="L75" s="107"/>
      <c r="M75" s="93"/>
      <c r="N75" s="29"/>
      <c r="O75" s="31"/>
    </row>
    <row r="76" spans="1:15" ht="12" customHeight="1">
      <c r="A76" s="63"/>
      <c r="B76" s="69">
        <v>17883</v>
      </c>
      <c r="C76" s="47" t="s">
        <v>146</v>
      </c>
      <c r="D76" s="93"/>
      <c r="E76" s="93">
        <v>2560154.74</v>
      </c>
      <c r="F76" s="93"/>
      <c r="G76" s="93"/>
      <c r="H76" s="90">
        <f t="shared" si="8"/>
        <v>2560154.74</v>
      </c>
      <c r="I76" s="106"/>
      <c r="J76" s="106"/>
      <c r="K76" s="107"/>
      <c r="L76" s="107"/>
      <c r="M76" s="93"/>
      <c r="N76" s="29"/>
      <c r="O76" s="31"/>
    </row>
    <row r="77" spans="1:15" ht="12" customHeight="1" thickBot="1">
      <c r="A77" s="63"/>
      <c r="B77" s="69" t="s">
        <v>147</v>
      </c>
      <c r="C77" s="47" t="s">
        <v>148</v>
      </c>
      <c r="D77" s="93"/>
      <c r="E77" s="93">
        <v>34352384.58</v>
      </c>
      <c r="F77" s="93"/>
      <c r="G77" s="93"/>
      <c r="H77" s="90">
        <f t="shared" si="8"/>
        <v>34352384.58</v>
      </c>
      <c r="I77" s="106"/>
      <c r="J77" s="106"/>
      <c r="K77" s="107"/>
      <c r="L77" s="107"/>
      <c r="M77" s="93"/>
      <c r="N77" s="29"/>
      <c r="O77" s="31"/>
    </row>
    <row r="78" spans="1:15" ht="12" customHeight="1" hidden="1" thickBot="1">
      <c r="A78" s="62"/>
      <c r="B78" s="69"/>
      <c r="C78" s="47"/>
      <c r="D78" s="107"/>
      <c r="E78" s="92"/>
      <c r="F78" s="92"/>
      <c r="G78" s="106"/>
      <c r="H78" s="90">
        <f t="shared" si="8"/>
        <v>0</v>
      </c>
      <c r="I78" s="106"/>
      <c r="J78" s="106"/>
      <c r="K78" s="107"/>
      <c r="L78" s="107"/>
      <c r="M78" s="107"/>
      <c r="N78" s="40"/>
      <c r="O78" s="37"/>
    </row>
    <row r="79" spans="1:15" ht="15" customHeight="1" thickBot="1">
      <c r="A79" s="62"/>
      <c r="B79" s="63"/>
      <c r="C79" s="122" t="s">
        <v>13</v>
      </c>
      <c r="D79" s="123">
        <f aca="true" t="shared" si="9" ref="D79:O79">SUM(D73:D78)</f>
        <v>0</v>
      </c>
      <c r="E79" s="123">
        <f t="shared" si="9"/>
        <v>146841827.82999998</v>
      </c>
      <c r="F79" s="123">
        <f t="shared" si="9"/>
        <v>0</v>
      </c>
      <c r="G79" s="123">
        <f t="shared" si="9"/>
        <v>63244072.59</v>
      </c>
      <c r="H79" s="123">
        <f t="shared" si="9"/>
        <v>83597755.24000001</v>
      </c>
      <c r="I79" s="123">
        <f t="shared" si="9"/>
        <v>0</v>
      </c>
      <c r="J79" s="123">
        <f t="shared" si="9"/>
        <v>0</v>
      </c>
      <c r="K79" s="123">
        <f t="shared" si="9"/>
        <v>0</v>
      </c>
      <c r="L79" s="123">
        <f t="shared" si="9"/>
        <v>0</v>
      </c>
      <c r="M79" s="123">
        <f t="shared" si="9"/>
        <v>0</v>
      </c>
      <c r="N79" s="65">
        <f t="shared" si="9"/>
        <v>0</v>
      </c>
      <c r="O79" s="77">
        <f t="shared" si="9"/>
        <v>0</v>
      </c>
    </row>
    <row r="80" spans="1:15" ht="12" customHeight="1">
      <c r="A80" s="62"/>
      <c r="B80" s="63"/>
      <c r="C80" s="30"/>
      <c r="D80" s="108"/>
      <c r="E80" s="109"/>
      <c r="F80" s="109"/>
      <c r="G80" s="109"/>
      <c r="H80" s="109"/>
      <c r="I80" s="109"/>
      <c r="J80" s="109"/>
      <c r="K80" s="108"/>
      <c r="L80" s="108"/>
      <c r="M80" s="108"/>
      <c r="N80" s="42"/>
      <c r="O80" s="43"/>
    </row>
    <row r="81" spans="1:15" ht="12" customHeight="1">
      <c r="A81" s="62"/>
      <c r="B81" s="63"/>
      <c r="C81" s="22" t="s">
        <v>14</v>
      </c>
      <c r="D81" s="102"/>
      <c r="E81" s="105"/>
      <c r="F81" s="105"/>
      <c r="G81" s="105"/>
      <c r="H81" s="105"/>
      <c r="I81" s="105"/>
      <c r="J81" s="105"/>
      <c r="K81" s="102"/>
      <c r="L81" s="102"/>
      <c r="M81" s="102"/>
      <c r="N81" s="38"/>
      <c r="O81" s="39"/>
    </row>
    <row r="82" spans="1:15" ht="12" customHeight="1">
      <c r="A82" s="62"/>
      <c r="B82" s="63">
        <v>35063</v>
      </c>
      <c r="C82" s="23" t="s">
        <v>150</v>
      </c>
      <c r="D82" s="88"/>
      <c r="E82" s="89">
        <v>48250</v>
      </c>
      <c r="F82" s="89"/>
      <c r="G82" s="89">
        <v>48250</v>
      </c>
      <c r="H82" s="90">
        <f>D82+E82+F82-G82</f>
        <v>0</v>
      </c>
      <c r="I82" s="89"/>
      <c r="J82" s="90"/>
      <c r="K82" s="88"/>
      <c r="L82" s="88"/>
      <c r="M82" s="88"/>
      <c r="N82" s="34"/>
      <c r="O82" s="35"/>
    </row>
    <row r="83" spans="1:15" ht="12" customHeight="1">
      <c r="A83" s="62"/>
      <c r="B83" s="63">
        <v>35672</v>
      </c>
      <c r="C83" s="23" t="s">
        <v>101</v>
      </c>
      <c r="D83" s="88"/>
      <c r="E83" s="89">
        <v>3625479.29</v>
      </c>
      <c r="F83" s="89"/>
      <c r="G83" s="89">
        <v>3625479.29</v>
      </c>
      <c r="H83" s="90">
        <f>D83+E83+F83-G83</f>
        <v>0</v>
      </c>
      <c r="I83" s="89"/>
      <c r="J83" s="89"/>
      <c r="K83" s="88"/>
      <c r="L83" s="88"/>
      <c r="M83" s="88"/>
      <c r="N83" s="34"/>
      <c r="O83" s="35"/>
    </row>
    <row r="84" spans="1:15" ht="12" customHeight="1">
      <c r="A84" s="62"/>
      <c r="B84" s="63">
        <v>35963</v>
      </c>
      <c r="C84" s="23" t="s">
        <v>149</v>
      </c>
      <c r="D84" s="88"/>
      <c r="E84" s="89">
        <v>4550041</v>
      </c>
      <c r="F84" s="89"/>
      <c r="G84" s="89">
        <v>4550041</v>
      </c>
      <c r="H84" s="90">
        <f>D84+E84+F84-G84</f>
        <v>0</v>
      </c>
      <c r="I84" s="89"/>
      <c r="J84" s="89"/>
      <c r="K84" s="88"/>
      <c r="L84" s="88"/>
      <c r="M84" s="88"/>
      <c r="N84" s="34"/>
      <c r="O84" s="35"/>
    </row>
    <row r="85" spans="1:15" ht="12" customHeight="1">
      <c r="A85" s="62"/>
      <c r="B85" s="63">
        <v>35018</v>
      </c>
      <c r="C85" s="23" t="s">
        <v>73</v>
      </c>
      <c r="D85" s="88"/>
      <c r="E85" s="89">
        <v>2850210</v>
      </c>
      <c r="F85" s="89"/>
      <c r="G85" s="89">
        <v>2850210</v>
      </c>
      <c r="H85" s="90">
        <f>D85+E85+F85-G85</f>
        <v>0</v>
      </c>
      <c r="I85" s="89"/>
      <c r="J85" s="89"/>
      <c r="K85" s="88"/>
      <c r="L85" s="88"/>
      <c r="M85" s="88"/>
      <c r="N85" s="34"/>
      <c r="O85" s="35"/>
    </row>
    <row r="86" spans="1:15" ht="12" customHeight="1" thickBot="1">
      <c r="A86" s="62"/>
      <c r="B86" s="63">
        <v>35050</v>
      </c>
      <c r="C86" s="48" t="s">
        <v>74</v>
      </c>
      <c r="D86" s="91"/>
      <c r="E86" s="92">
        <v>34000</v>
      </c>
      <c r="F86" s="92"/>
      <c r="G86" s="92">
        <v>34000</v>
      </c>
      <c r="H86" s="90">
        <f>D86+E86+F86-G86</f>
        <v>0</v>
      </c>
      <c r="I86" s="92"/>
      <c r="J86" s="92"/>
      <c r="K86" s="91"/>
      <c r="L86" s="91"/>
      <c r="M86" s="91"/>
      <c r="N86" s="36"/>
      <c r="O86" s="37"/>
    </row>
    <row r="87" spans="1:15" ht="15" customHeight="1" thickBot="1">
      <c r="A87" s="62"/>
      <c r="B87" s="63"/>
      <c r="C87" s="122" t="s">
        <v>15</v>
      </c>
      <c r="D87" s="123">
        <f>SUM(D82:D86)</f>
        <v>0</v>
      </c>
      <c r="E87" s="123">
        <f aca="true" t="shared" si="10" ref="E87:M87">SUM(E82:E86)</f>
        <v>11107980.29</v>
      </c>
      <c r="F87" s="123">
        <f t="shared" si="10"/>
        <v>0</v>
      </c>
      <c r="G87" s="123">
        <f t="shared" si="10"/>
        <v>11107980.29</v>
      </c>
      <c r="H87" s="123">
        <f t="shared" si="10"/>
        <v>0</v>
      </c>
      <c r="I87" s="123">
        <f t="shared" si="10"/>
        <v>0</v>
      </c>
      <c r="J87" s="123">
        <f t="shared" si="10"/>
        <v>0</v>
      </c>
      <c r="K87" s="123">
        <f t="shared" si="10"/>
        <v>0</v>
      </c>
      <c r="L87" s="123">
        <f t="shared" si="10"/>
        <v>0</v>
      </c>
      <c r="M87" s="123">
        <f t="shared" si="10"/>
        <v>0</v>
      </c>
      <c r="N87" s="65">
        <f>SUM(N82:N86)</f>
        <v>0</v>
      </c>
      <c r="O87" s="66">
        <f>SUM(O82:O86)</f>
        <v>0</v>
      </c>
    </row>
    <row r="88" spans="1:15" ht="12" customHeight="1">
      <c r="A88" s="62"/>
      <c r="B88" s="63"/>
      <c r="C88" s="30"/>
      <c r="D88" s="108"/>
      <c r="E88" s="109"/>
      <c r="F88" s="109"/>
      <c r="G88" s="109"/>
      <c r="H88" s="109"/>
      <c r="I88" s="109"/>
      <c r="J88" s="109"/>
      <c r="K88" s="108"/>
      <c r="L88" s="108"/>
      <c r="M88" s="108"/>
      <c r="N88" s="42"/>
      <c r="O88" s="43"/>
    </row>
    <row r="89" spans="1:15" ht="12" customHeight="1">
      <c r="A89" s="62"/>
      <c r="B89" s="63"/>
      <c r="C89" s="22" t="s">
        <v>16</v>
      </c>
      <c r="D89" s="102"/>
      <c r="E89" s="105"/>
      <c r="F89" s="105"/>
      <c r="G89" s="105"/>
      <c r="H89" s="105"/>
      <c r="I89" s="105"/>
      <c r="J89" s="105"/>
      <c r="K89" s="102"/>
      <c r="L89" s="102"/>
      <c r="M89" s="102"/>
      <c r="N89" s="38"/>
      <c r="O89" s="39"/>
    </row>
    <row r="90" spans="1:15" ht="12" customHeight="1" hidden="1">
      <c r="A90" s="62"/>
      <c r="B90" s="63">
        <v>14004</v>
      </c>
      <c r="C90" s="44" t="s">
        <v>92</v>
      </c>
      <c r="D90" s="102"/>
      <c r="E90" s="89"/>
      <c r="F90" s="89"/>
      <c r="G90" s="89"/>
      <c r="H90" s="90">
        <f aca="true" t="shared" si="11" ref="H90:H95">D90+E90+F90-G90</f>
        <v>0</v>
      </c>
      <c r="I90" s="89"/>
      <c r="J90" s="90"/>
      <c r="K90" s="102"/>
      <c r="L90" s="102"/>
      <c r="M90" s="102"/>
      <c r="N90" s="38"/>
      <c r="O90" s="39"/>
    </row>
    <row r="91" spans="1:15" ht="12" customHeight="1">
      <c r="A91" s="62"/>
      <c r="B91" s="63">
        <v>14018</v>
      </c>
      <c r="C91" s="20" t="s">
        <v>76</v>
      </c>
      <c r="D91" s="88"/>
      <c r="E91" s="89">
        <v>386000</v>
      </c>
      <c r="F91" s="89"/>
      <c r="G91" s="89">
        <v>386000</v>
      </c>
      <c r="H91" s="90">
        <f t="shared" si="11"/>
        <v>0</v>
      </c>
      <c r="I91" s="105"/>
      <c r="J91" s="90"/>
      <c r="K91" s="102"/>
      <c r="L91" s="102"/>
      <c r="M91" s="102"/>
      <c r="N91" s="38"/>
      <c r="O91" s="39"/>
    </row>
    <row r="92" spans="1:15" ht="12" customHeight="1" hidden="1">
      <c r="A92" s="62"/>
      <c r="B92" s="63">
        <v>14022</v>
      </c>
      <c r="C92" s="20" t="s">
        <v>77</v>
      </c>
      <c r="D92" s="88"/>
      <c r="E92" s="89"/>
      <c r="F92" s="89"/>
      <c r="G92" s="89"/>
      <c r="H92" s="90">
        <f t="shared" si="11"/>
        <v>0</v>
      </c>
      <c r="I92" s="89"/>
      <c r="J92" s="90"/>
      <c r="K92" s="102"/>
      <c r="L92" s="102"/>
      <c r="M92" s="102"/>
      <c r="N92" s="38"/>
      <c r="O92" s="39"/>
    </row>
    <row r="93" spans="1:15" ht="12" customHeight="1" hidden="1">
      <c r="A93" s="60">
        <v>2311800</v>
      </c>
      <c r="B93" s="60">
        <v>14013</v>
      </c>
      <c r="C93" s="44" t="s">
        <v>58</v>
      </c>
      <c r="D93" s="90"/>
      <c r="E93" s="90"/>
      <c r="F93" s="90"/>
      <c r="G93" s="90"/>
      <c r="H93" s="90">
        <f t="shared" si="11"/>
        <v>0</v>
      </c>
      <c r="I93" s="105"/>
      <c r="J93" s="89"/>
      <c r="K93" s="90"/>
      <c r="L93" s="90"/>
      <c r="M93" s="90"/>
      <c r="N93" s="18"/>
      <c r="O93" s="16"/>
    </row>
    <row r="94" spans="1:15" ht="12" customHeight="1" hidden="1">
      <c r="A94" s="60">
        <v>2312600</v>
      </c>
      <c r="B94" s="60">
        <v>14012</v>
      </c>
      <c r="C94" s="44" t="s">
        <v>59</v>
      </c>
      <c r="D94" s="90"/>
      <c r="E94" s="90"/>
      <c r="F94" s="90"/>
      <c r="G94" s="90"/>
      <c r="H94" s="90">
        <f t="shared" si="11"/>
        <v>0</v>
      </c>
      <c r="I94" s="105"/>
      <c r="J94" s="89"/>
      <c r="K94" s="90"/>
      <c r="L94" s="90"/>
      <c r="M94" s="90"/>
      <c r="N94" s="18"/>
      <c r="O94" s="16"/>
    </row>
    <row r="95" spans="1:15" ht="12" customHeight="1" thickBot="1">
      <c r="A95" s="60">
        <v>2313200</v>
      </c>
      <c r="B95" s="60">
        <v>14013</v>
      </c>
      <c r="C95" s="49" t="s">
        <v>60</v>
      </c>
      <c r="D95" s="93">
        <v>1657.32</v>
      </c>
      <c r="E95" s="93"/>
      <c r="F95" s="93"/>
      <c r="G95" s="93">
        <v>1654.24</v>
      </c>
      <c r="H95" s="90">
        <f t="shared" si="11"/>
        <v>3.0799999999999272</v>
      </c>
      <c r="I95" s="106"/>
      <c r="J95" s="92"/>
      <c r="K95" s="93"/>
      <c r="L95" s="93"/>
      <c r="M95" s="93"/>
      <c r="N95" s="29"/>
      <c r="O95" s="31"/>
    </row>
    <row r="96" spans="1:15" ht="15" customHeight="1" thickBot="1">
      <c r="A96" s="62"/>
      <c r="B96" s="63"/>
      <c r="C96" s="122" t="s">
        <v>17</v>
      </c>
      <c r="D96" s="123">
        <f>SUM(D90:D95)</f>
        <v>1657.32</v>
      </c>
      <c r="E96" s="123">
        <f aca="true" t="shared" si="12" ref="E96:M96">SUM(E90:E95)</f>
        <v>386000</v>
      </c>
      <c r="F96" s="123">
        <f t="shared" si="12"/>
        <v>0</v>
      </c>
      <c r="G96" s="123">
        <f t="shared" si="12"/>
        <v>387654.24</v>
      </c>
      <c r="H96" s="123">
        <f t="shared" si="12"/>
        <v>3.0799999999999272</v>
      </c>
      <c r="I96" s="123">
        <f t="shared" si="12"/>
        <v>0</v>
      </c>
      <c r="J96" s="123">
        <f t="shared" si="12"/>
        <v>0</v>
      </c>
      <c r="K96" s="123">
        <f t="shared" si="12"/>
        <v>0</v>
      </c>
      <c r="L96" s="123">
        <f t="shared" si="12"/>
        <v>0</v>
      </c>
      <c r="M96" s="123">
        <f t="shared" si="12"/>
        <v>0</v>
      </c>
      <c r="N96" s="65">
        <f>SUM(N90:N95)</f>
        <v>0</v>
      </c>
      <c r="O96" s="66">
        <f>SUM(O90:O95)</f>
        <v>0</v>
      </c>
    </row>
    <row r="97" spans="1:15" ht="12" customHeight="1">
      <c r="A97" s="62"/>
      <c r="B97" s="63"/>
      <c r="C97" s="26"/>
      <c r="D97" s="108"/>
      <c r="E97" s="109"/>
      <c r="F97" s="109"/>
      <c r="G97" s="109"/>
      <c r="H97" s="109"/>
      <c r="I97" s="109"/>
      <c r="J97" s="109"/>
      <c r="K97" s="108"/>
      <c r="L97" s="108"/>
      <c r="M97" s="108"/>
      <c r="N97" s="42"/>
      <c r="O97" s="43"/>
    </row>
    <row r="98" spans="1:15" ht="12" customHeight="1">
      <c r="A98" s="62"/>
      <c r="B98" s="63"/>
      <c r="C98" s="22" t="s">
        <v>18</v>
      </c>
      <c r="D98" s="102"/>
      <c r="E98" s="105"/>
      <c r="F98" s="105"/>
      <c r="G98" s="105"/>
      <c r="H98" s="105"/>
      <c r="I98" s="105"/>
      <c r="J98" s="105"/>
      <c r="K98" s="88"/>
      <c r="L98" s="102"/>
      <c r="M98" s="102"/>
      <c r="N98" s="38"/>
      <c r="O98" s="39"/>
    </row>
    <row r="99" spans="1:15" ht="12" customHeight="1">
      <c r="A99" s="62"/>
      <c r="B99" s="63">
        <v>13307</v>
      </c>
      <c r="C99" s="44" t="s">
        <v>109</v>
      </c>
      <c r="D99" s="88"/>
      <c r="E99" s="89">
        <v>5900000</v>
      </c>
      <c r="F99" s="89"/>
      <c r="G99" s="89">
        <v>5900000</v>
      </c>
      <c r="H99" s="90">
        <f aca="true" t="shared" si="13" ref="H99:H110">D99+E99+F99-G99</f>
        <v>0</v>
      </c>
      <c r="I99" s="105"/>
      <c r="J99" s="90"/>
      <c r="K99" s="88"/>
      <c r="L99" s="102"/>
      <c r="M99" s="102"/>
      <c r="N99" s="38"/>
      <c r="O99" s="39"/>
    </row>
    <row r="100" spans="1:15" ht="12" customHeight="1">
      <c r="A100" s="62"/>
      <c r="B100" s="63">
        <v>13305</v>
      </c>
      <c r="C100" s="116" t="s">
        <v>93</v>
      </c>
      <c r="D100" s="88"/>
      <c r="E100" s="89">
        <v>485783000</v>
      </c>
      <c r="F100" s="89"/>
      <c r="G100" s="89">
        <v>485783000</v>
      </c>
      <c r="H100" s="90">
        <f t="shared" si="13"/>
        <v>0</v>
      </c>
      <c r="I100" s="105"/>
      <c r="J100" s="90"/>
      <c r="K100" s="88"/>
      <c r="L100" s="102"/>
      <c r="M100" s="102"/>
      <c r="N100" s="38"/>
      <c r="O100" s="39"/>
    </row>
    <row r="101" spans="1:15" ht="12" customHeight="1" thickBot="1">
      <c r="A101" s="62"/>
      <c r="B101" s="63">
        <v>13015</v>
      </c>
      <c r="C101" s="134" t="s">
        <v>102</v>
      </c>
      <c r="D101" s="135"/>
      <c r="E101" s="136">
        <v>1318500</v>
      </c>
      <c r="F101" s="136"/>
      <c r="G101" s="136">
        <v>1318500</v>
      </c>
      <c r="H101" s="121">
        <f t="shared" si="13"/>
        <v>0</v>
      </c>
      <c r="I101" s="137"/>
      <c r="J101" s="121"/>
      <c r="K101" s="135"/>
      <c r="L101" s="138"/>
      <c r="M101" s="138"/>
      <c r="N101" s="38"/>
      <c r="O101" s="39"/>
    </row>
    <row r="102" spans="1:15" ht="12" customHeight="1">
      <c r="A102" s="62"/>
      <c r="B102" s="63">
        <v>13016</v>
      </c>
      <c r="C102" s="114" t="s">
        <v>151</v>
      </c>
      <c r="D102" s="133"/>
      <c r="E102" s="101">
        <v>1176000</v>
      </c>
      <c r="F102" s="101"/>
      <c r="G102" s="101">
        <v>1176000</v>
      </c>
      <c r="H102" s="100">
        <f t="shared" si="13"/>
        <v>0</v>
      </c>
      <c r="I102" s="109"/>
      <c r="J102" s="100"/>
      <c r="K102" s="133"/>
      <c r="L102" s="108"/>
      <c r="M102" s="108"/>
      <c r="N102" s="38"/>
      <c r="O102" s="39"/>
    </row>
    <row r="103" spans="1:15" ht="12" customHeight="1">
      <c r="A103" s="62"/>
      <c r="B103" s="63">
        <v>13003</v>
      </c>
      <c r="C103" s="44" t="s">
        <v>152</v>
      </c>
      <c r="D103" s="88"/>
      <c r="E103" s="89">
        <v>51260.79</v>
      </c>
      <c r="F103" s="89"/>
      <c r="G103" s="89"/>
      <c r="H103" s="90">
        <f t="shared" si="13"/>
        <v>51260.79</v>
      </c>
      <c r="I103" s="105"/>
      <c r="J103" s="89"/>
      <c r="K103" s="88"/>
      <c r="L103" s="102"/>
      <c r="M103" s="102"/>
      <c r="N103" s="38"/>
      <c r="O103" s="35"/>
    </row>
    <row r="104" spans="1:15" ht="12" customHeight="1">
      <c r="A104" s="62"/>
      <c r="B104" s="63">
        <v>13899</v>
      </c>
      <c r="C104" s="44" t="s">
        <v>153</v>
      </c>
      <c r="D104" s="88"/>
      <c r="E104" s="89">
        <v>872446.2</v>
      </c>
      <c r="F104" s="89"/>
      <c r="G104" s="89"/>
      <c r="H104" s="90">
        <f t="shared" si="13"/>
        <v>872446.2</v>
      </c>
      <c r="I104" s="105"/>
      <c r="J104" s="89"/>
      <c r="K104" s="88"/>
      <c r="L104" s="102"/>
      <c r="M104" s="102"/>
      <c r="N104" s="38"/>
      <c r="O104" s="35"/>
    </row>
    <row r="105" spans="1:15" ht="12" customHeight="1" hidden="1">
      <c r="A105" s="62"/>
      <c r="B105" s="63">
        <v>13501</v>
      </c>
      <c r="C105" s="44" t="s">
        <v>103</v>
      </c>
      <c r="D105" s="88"/>
      <c r="E105" s="89"/>
      <c r="F105" s="89"/>
      <c r="G105" s="89"/>
      <c r="H105" s="90">
        <f t="shared" si="13"/>
        <v>0</v>
      </c>
      <c r="I105" s="105"/>
      <c r="J105" s="89"/>
      <c r="K105" s="88"/>
      <c r="L105" s="102"/>
      <c r="M105" s="102"/>
      <c r="N105" s="38"/>
      <c r="O105" s="35"/>
    </row>
    <row r="106" spans="1:15" ht="12" customHeight="1">
      <c r="A106" s="63">
        <v>2310100</v>
      </c>
      <c r="B106" s="63">
        <v>13013</v>
      </c>
      <c r="C106" s="44" t="s">
        <v>155</v>
      </c>
      <c r="D106" s="88"/>
      <c r="E106" s="89">
        <v>3694893.07</v>
      </c>
      <c r="F106" s="89"/>
      <c r="G106" s="89">
        <v>3694893.07</v>
      </c>
      <c r="H106" s="90">
        <f t="shared" si="13"/>
        <v>0</v>
      </c>
      <c r="I106" s="89"/>
      <c r="J106" s="90"/>
      <c r="K106" s="88"/>
      <c r="L106" s="102"/>
      <c r="M106" s="102"/>
      <c r="N106" s="38"/>
      <c r="O106" s="35"/>
    </row>
    <row r="107" spans="1:15" ht="12" customHeight="1">
      <c r="A107" s="61">
        <v>2313100</v>
      </c>
      <c r="B107" s="7">
        <v>13233</v>
      </c>
      <c r="C107" s="44" t="s">
        <v>94</v>
      </c>
      <c r="D107" s="90">
        <v>4027700.36</v>
      </c>
      <c r="E107" s="90"/>
      <c r="F107" s="90"/>
      <c r="G107" s="90">
        <v>4027700.36</v>
      </c>
      <c r="H107" s="90">
        <f t="shared" si="13"/>
        <v>0</v>
      </c>
      <c r="I107" s="105"/>
      <c r="J107" s="105"/>
      <c r="K107" s="88"/>
      <c r="L107" s="90"/>
      <c r="M107" s="90"/>
      <c r="N107" s="18"/>
      <c r="O107" s="16"/>
    </row>
    <row r="108" spans="1:15" ht="12" customHeight="1">
      <c r="A108" s="61">
        <v>2315000</v>
      </c>
      <c r="B108" s="7">
        <v>13013</v>
      </c>
      <c r="C108" s="44" t="s">
        <v>106</v>
      </c>
      <c r="D108" s="90">
        <v>101069507.6</v>
      </c>
      <c r="E108" s="89">
        <v>218098.64</v>
      </c>
      <c r="F108" s="89"/>
      <c r="G108" s="89">
        <v>96197756.1</v>
      </c>
      <c r="H108" s="90">
        <f t="shared" si="13"/>
        <v>5089850.140000001</v>
      </c>
      <c r="I108" s="105"/>
      <c r="J108" s="105"/>
      <c r="K108" s="88"/>
      <c r="L108" s="90"/>
      <c r="M108" s="90">
        <f>H108-K108+L108</f>
        <v>5089850.140000001</v>
      </c>
      <c r="N108" s="18"/>
      <c r="O108" s="16"/>
    </row>
    <row r="109" spans="1:15" ht="12" customHeight="1">
      <c r="A109" s="61">
        <v>2314300</v>
      </c>
      <c r="B109" s="7">
        <v>13013</v>
      </c>
      <c r="C109" s="44" t="s">
        <v>154</v>
      </c>
      <c r="D109" s="90"/>
      <c r="E109" s="90">
        <v>4836100.04</v>
      </c>
      <c r="F109" s="90"/>
      <c r="G109" s="90">
        <v>2155555.74</v>
      </c>
      <c r="H109" s="90">
        <f t="shared" si="13"/>
        <v>2680544.3</v>
      </c>
      <c r="I109" s="105"/>
      <c r="J109" s="105"/>
      <c r="K109" s="88"/>
      <c r="L109" s="90"/>
      <c r="M109" s="90">
        <f>H109-K109+L109</f>
        <v>2680544.3</v>
      </c>
      <c r="N109" s="18"/>
      <c r="O109" s="16"/>
    </row>
    <row r="110" spans="1:15" ht="12" customHeight="1">
      <c r="A110" s="61">
        <v>2314400</v>
      </c>
      <c r="B110" s="7">
        <v>13013</v>
      </c>
      <c r="C110" s="44" t="s">
        <v>156</v>
      </c>
      <c r="D110" s="90"/>
      <c r="E110" s="90">
        <v>6711671</v>
      </c>
      <c r="F110" s="90"/>
      <c r="G110" s="90">
        <v>201927.47</v>
      </c>
      <c r="H110" s="90">
        <f t="shared" si="13"/>
        <v>6509743.53</v>
      </c>
      <c r="I110" s="105"/>
      <c r="J110" s="105"/>
      <c r="K110" s="88"/>
      <c r="L110" s="90"/>
      <c r="M110" s="90">
        <f>H110-K110+L110</f>
        <v>6509743.53</v>
      </c>
      <c r="N110" s="18"/>
      <c r="O110" s="16"/>
    </row>
    <row r="111" spans="1:15" ht="12" customHeight="1" thickBot="1">
      <c r="A111" s="7">
        <v>2314200</v>
      </c>
      <c r="B111" s="7">
        <v>13013</v>
      </c>
      <c r="C111" s="50" t="s">
        <v>157</v>
      </c>
      <c r="D111" s="90"/>
      <c r="E111" s="90">
        <v>3462047</v>
      </c>
      <c r="F111" s="90"/>
      <c r="G111" s="90"/>
      <c r="H111" s="90">
        <f>D111+E111-G111</f>
        <v>3462047</v>
      </c>
      <c r="I111" s="105"/>
      <c r="J111" s="105"/>
      <c r="K111" s="88"/>
      <c r="L111" s="90"/>
      <c r="M111" s="90">
        <f>H111-K111+L111</f>
        <v>3462047</v>
      </c>
      <c r="N111" s="18"/>
      <c r="O111" s="16"/>
    </row>
    <row r="112" spans="1:15" ht="15" customHeight="1" thickBot="1">
      <c r="A112" s="62"/>
      <c r="B112" s="63"/>
      <c r="C112" s="122" t="s">
        <v>19</v>
      </c>
      <c r="D112" s="123">
        <f aca="true" t="shared" si="14" ref="D112:O112">SUM(D99:D111)</f>
        <v>105097207.96</v>
      </c>
      <c r="E112" s="123">
        <f t="shared" si="14"/>
        <v>514024016.74</v>
      </c>
      <c r="F112" s="123">
        <f t="shared" si="14"/>
        <v>0</v>
      </c>
      <c r="G112" s="123">
        <f t="shared" si="14"/>
        <v>600455332.74</v>
      </c>
      <c r="H112" s="123">
        <f t="shared" si="14"/>
        <v>18665891.96</v>
      </c>
      <c r="I112" s="123">
        <f t="shared" si="14"/>
        <v>0</v>
      </c>
      <c r="J112" s="123">
        <f t="shared" si="14"/>
        <v>0</v>
      </c>
      <c r="K112" s="123">
        <f t="shared" si="14"/>
        <v>0</v>
      </c>
      <c r="L112" s="123">
        <f t="shared" si="14"/>
        <v>0</v>
      </c>
      <c r="M112" s="123">
        <f t="shared" si="14"/>
        <v>17742184.97</v>
      </c>
      <c r="N112" s="65">
        <f t="shared" si="14"/>
        <v>0</v>
      </c>
      <c r="O112" s="66">
        <f t="shared" si="14"/>
        <v>0</v>
      </c>
    </row>
    <row r="113" spans="1:15" ht="12" customHeight="1">
      <c r="A113" s="62"/>
      <c r="B113" s="63"/>
      <c r="C113" s="32"/>
      <c r="D113" s="108"/>
      <c r="E113" s="109"/>
      <c r="F113" s="109"/>
      <c r="G113" s="109"/>
      <c r="H113" s="109"/>
      <c r="I113" s="109"/>
      <c r="J113" s="109"/>
      <c r="K113" s="108"/>
      <c r="L113" s="108"/>
      <c r="M113" s="108"/>
      <c r="N113" s="42"/>
      <c r="O113" s="43"/>
    </row>
    <row r="114" spans="1:15" ht="12" customHeight="1">
      <c r="A114" s="62"/>
      <c r="B114" s="63"/>
      <c r="C114" s="22" t="s">
        <v>20</v>
      </c>
      <c r="D114" s="102"/>
      <c r="E114" s="105"/>
      <c r="F114" s="105"/>
      <c r="G114" s="105"/>
      <c r="H114" s="105"/>
      <c r="I114" s="105"/>
      <c r="J114" s="105"/>
      <c r="K114" s="102"/>
      <c r="L114" s="102"/>
      <c r="M114" s="102"/>
      <c r="N114" s="38"/>
      <c r="O114" s="39"/>
    </row>
    <row r="115" spans="1:15" ht="12" customHeight="1" thickBot="1">
      <c r="A115" s="62"/>
      <c r="B115" s="63">
        <v>27355</v>
      </c>
      <c r="C115" s="44" t="s">
        <v>116</v>
      </c>
      <c r="D115" s="102"/>
      <c r="E115" s="89">
        <v>267710724</v>
      </c>
      <c r="F115" s="89"/>
      <c r="G115" s="89">
        <v>267710724</v>
      </c>
      <c r="H115" s="90">
        <f>D115+E115+F115-G115</f>
        <v>0</v>
      </c>
      <c r="I115" s="105"/>
      <c r="J115" s="105"/>
      <c r="K115" s="102"/>
      <c r="L115" s="102"/>
      <c r="M115" s="102"/>
      <c r="N115" s="40"/>
      <c r="O115" s="41"/>
    </row>
    <row r="116" spans="1:15" ht="15" customHeight="1" thickBot="1">
      <c r="A116" s="62"/>
      <c r="B116" s="63"/>
      <c r="C116" s="122" t="s">
        <v>114</v>
      </c>
      <c r="D116" s="123">
        <f aca="true" t="shared" si="15" ref="D116:O116">D115</f>
        <v>0</v>
      </c>
      <c r="E116" s="123">
        <f t="shared" si="15"/>
        <v>267710724</v>
      </c>
      <c r="F116" s="123">
        <f t="shared" si="15"/>
        <v>0</v>
      </c>
      <c r="G116" s="123">
        <f t="shared" si="15"/>
        <v>267710724</v>
      </c>
      <c r="H116" s="123">
        <f t="shared" si="15"/>
        <v>0</v>
      </c>
      <c r="I116" s="123">
        <f t="shared" si="15"/>
        <v>0</v>
      </c>
      <c r="J116" s="123">
        <f t="shared" si="15"/>
        <v>0</v>
      </c>
      <c r="K116" s="123">
        <f t="shared" si="15"/>
        <v>0</v>
      </c>
      <c r="L116" s="123">
        <f t="shared" si="15"/>
        <v>0</v>
      </c>
      <c r="M116" s="123">
        <f t="shared" si="15"/>
        <v>0</v>
      </c>
      <c r="N116" s="65">
        <f t="shared" si="15"/>
        <v>0</v>
      </c>
      <c r="O116" s="66">
        <f t="shared" si="15"/>
        <v>0</v>
      </c>
    </row>
    <row r="117" spans="1:15" ht="12" customHeight="1">
      <c r="A117" s="62"/>
      <c r="B117" s="63"/>
      <c r="C117" s="32"/>
      <c r="D117" s="108"/>
      <c r="E117" s="109"/>
      <c r="F117" s="109"/>
      <c r="G117" s="109"/>
      <c r="H117" s="109"/>
      <c r="I117" s="109"/>
      <c r="J117" s="109"/>
      <c r="K117" s="108"/>
      <c r="L117" s="108"/>
      <c r="M117" s="108"/>
      <c r="N117" s="42"/>
      <c r="O117" s="43"/>
    </row>
    <row r="118" spans="1:15" ht="12" customHeight="1">
      <c r="A118" s="62"/>
      <c r="B118" s="63"/>
      <c r="C118" s="22" t="s">
        <v>21</v>
      </c>
      <c r="D118" s="102"/>
      <c r="E118" s="105"/>
      <c r="F118" s="105"/>
      <c r="G118" s="105"/>
      <c r="H118" s="105"/>
      <c r="I118" s="105"/>
      <c r="J118" s="105"/>
      <c r="K118" s="102"/>
      <c r="L118" s="102"/>
      <c r="M118" s="102"/>
      <c r="N118" s="38"/>
      <c r="O118" s="39"/>
    </row>
    <row r="119" spans="1:15" ht="12" customHeight="1">
      <c r="A119" s="62"/>
      <c r="B119" s="63">
        <v>22003</v>
      </c>
      <c r="C119" s="131" t="s">
        <v>158</v>
      </c>
      <c r="D119" s="107"/>
      <c r="E119" s="92">
        <v>900500</v>
      </c>
      <c r="F119" s="92"/>
      <c r="G119" s="92">
        <v>900500</v>
      </c>
      <c r="H119" s="90">
        <f>D119+E119+F119-G119</f>
        <v>0</v>
      </c>
      <c r="I119" s="92"/>
      <c r="J119" s="92"/>
      <c r="K119" s="91"/>
      <c r="L119" s="91"/>
      <c r="M119" s="91"/>
      <c r="N119" s="40"/>
      <c r="O119" s="41"/>
    </row>
    <row r="120" spans="1:15" ht="12" customHeight="1" thickBot="1">
      <c r="A120" s="62"/>
      <c r="B120" s="63">
        <v>22777</v>
      </c>
      <c r="C120" s="45" t="s">
        <v>110</v>
      </c>
      <c r="D120" s="107"/>
      <c r="E120" s="92">
        <v>104523373.29</v>
      </c>
      <c r="F120" s="92"/>
      <c r="G120" s="92">
        <v>103932873.29</v>
      </c>
      <c r="H120" s="90">
        <f>D120+E120+F120-G120</f>
        <v>590500</v>
      </c>
      <c r="I120" s="106"/>
      <c r="J120" s="106"/>
      <c r="K120" s="107"/>
      <c r="L120" s="107"/>
      <c r="M120" s="107"/>
      <c r="N120" s="40"/>
      <c r="O120" s="41"/>
    </row>
    <row r="121" spans="1:15" ht="15" customHeight="1" thickBot="1">
      <c r="A121" s="62"/>
      <c r="B121" s="63"/>
      <c r="C121" s="122" t="s">
        <v>115</v>
      </c>
      <c r="D121" s="123">
        <f>D120+D119</f>
        <v>0</v>
      </c>
      <c r="E121" s="123">
        <f aca="true" t="shared" si="16" ref="E121:M121">E120+E119</f>
        <v>105423873.29</v>
      </c>
      <c r="F121" s="123">
        <f t="shared" si="16"/>
        <v>0</v>
      </c>
      <c r="G121" s="123">
        <f t="shared" si="16"/>
        <v>104833373.29</v>
      </c>
      <c r="H121" s="123">
        <f t="shared" si="16"/>
        <v>590500</v>
      </c>
      <c r="I121" s="123">
        <f t="shared" si="16"/>
        <v>0</v>
      </c>
      <c r="J121" s="123">
        <f t="shared" si="16"/>
        <v>0</v>
      </c>
      <c r="K121" s="123">
        <f t="shared" si="16"/>
        <v>0</v>
      </c>
      <c r="L121" s="123">
        <f t="shared" si="16"/>
        <v>0</v>
      </c>
      <c r="M121" s="123">
        <f t="shared" si="16"/>
        <v>0</v>
      </c>
      <c r="N121" s="65">
        <f>N120</f>
        <v>0</v>
      </c>
      <c r="O121" s="66">
        <f>O120</f>
        <v>0</v>
      </c>
    </row>
    <row r="122" spans="1:15" ht="12" customHeight="1">
      <c r="A122" s="62"/>
      <c r="B122" s="63"/>
      <c r="C122" s="32"/>
      <c r="D122" s="108"/>
      <c r="E122" s="109"/>
      <c r="F122" s="109"/>
      <c r="G122" s="109"/>
      <c r="H122" s="109"/>
      <c r="I122" s="109"/>
      <c r="J122" s="109"/>
      <c r="K122" s="108"/>
      <c r="L122" s="108"/>
      <c r="M122" s="108"/>
      <c r="N122" s="42"/>
      <c r="O122" s="43"/>
    </row>
    <row r="123" spans="1:15" ht="12" customHeight="1">
      <c r="A123" s="62"/>
      <c r="B123" s="63"/>
      <c r="C123" s="22" t="s">
        <v>22</v>
      </c>
      <c r="D123" s="102"/>
      <c r="E123" s="105"/>
      <c r="F123" s="105"/>
      <c r="G123" s="105"/>
      <c r="H123" s="105"/>
      <c r="I123" s="105"/>
      <c r="J123" s="105"/>
      <c r="K123" s="102"/>
      <c r="L123" s="102"/>
      <c r="M123" s="102"/>
      <c r="N123" s="38"/>
      <c r="O123" s="39"/>
    </row>
    <row r="124" spans="1:15" ht="12" customHeight="1">
      <c r="A124" s="62"/>
      <c r="B124" s="63">
        <v>15011</v>
      </c>
      <c r="C124" s="132" t="s">
        <v>159</v>
      </c>
      <c r="D124" s="102"/>
      <c r="E124" s="89">
        <v>3803096</v>
      </c>
      <c r="F124" s="89"/>
      <c r="G124" s="89">
        <v>2910255.6</v>
      </c>
      <c r="H124" s="90">
        <f>D124+E124+F124-G124</f>
        <v>892840.3999999999</v>
      </c>
      <c r="I124" s="89"/>
      <c r="J124" s="89"/>
      <c r="K124" s="88"/>
      <c r="L124" s="88">
        <v>38560.19</v>
      </c>
      <c r="M124" s="90">
        <f>H124-K124+L124</f>
        <v>931400.5899999999</v>
      </c>
      <c r="N124" s="38"/>
      <c r="O124" s="39"/>
    </row>
    <row r="125" spans="1:15" ht="12" customHeight="1">
      <c r="A125" s="62"/>
      <c r="B125" s="63">
        <v>15974</v>
      </c>
      <c r="C125" s="132" t="s">
        <v>160</v>
      </c>
      <c r="D125" s="102"/>
      <c r="E125" s="89">
        <v>116459315.93</v>
      </c>
      <c r="F125" s="89"/>
      <c r="G125" s="89">
        <v>73534962.21</v>
      </c>
      <c r="H125" s="90">
        <f>D125+E125+F125-G125</f>
        <v>42924353.72000001</v>
      </c>
      <c r="I125" s="89"/>
      <c r="J125" s="89"/>
      <c r="K125" s="88"/>
      <c r="L125" s="88"/>
      <c r="M125" s="90">
        <f>H125-K125+L125</f>
        <v>42924353.72000001</v>
      </c>
      <c r="N125" s="38"/>
      <c r="O125" s="39"/>
    </row>
    <row r="126" spans="1:15" ht="12" customHeight="1">
      <c r="A126" s="62"/>
      <c r="B126" s="63">
        <v>15319</v>
      </c>
      <c r="C126" s="44" t="s">
        <v>161</v>
      </c>
      <c r="D126" s="88"/>
      <c r="E126" s="89">
        <v>1036849</v>
      </c>
      <c r="F126" s="89"/>
      <c r="G126" s="89"/>
      <c r="H126" s="90">
        <f>D126+E126+F126-G126</f>
        <v>1036849</v>
      </c>
      <c r="I126" s="89"/>
      <c r="J126" s="89"/>
      <c r="K126" s="88"/>
      <c r="L126" s="88"/>
      <c r="M126" s="88"/>
      <c r="N126" s="34"/>
      <c r="O126" s="35"/>
    </row>
    <row r="127" spans="1:15" ht="12" customHeight="1">
      <c r="A127" s="62"/>
      <c r="B127" s="63">
        <v>15827</v>
      </c>
      <c r="C127" s="44" t="s">
        <v>163</v>
      </c>
      <c r="D127" s="88"/>
      <c r="E127" s="89">
        <v>977369.06</v>
      </c>
      <c r="F127" s="89"/>
      <c r="G127" s="89"/>
      <c r="H127" s="90">
        <f>D127+E127+F127-G127</f>
        <v>977369.06</v>
      </c>
      <c r="I127" s="89"/>
      <c r="J127" s="89"/>
      <c r="K127" s="88"/>
      <c r="L127" s="88"/>
      <c r="M127" s="88"/>
      <c r="N127" s="34"/>
      <c r="O127" s="35"/>
    </row>
    <row r="128" spans="1:15" ht="12" customHeight="1" thickBot="1">
      <c r="A128" s="62"/>
      <c r="B128" s="63">
        <v>15835</v>
      </c>
      <c r="C128" s="45" t="s">
        <v>162</v>
      </c>
      <c r="D128" s="91"/>
      <c r="E128" s="92">
        <v>4258085.45</v>
      </c>
      <c r="F128" s="92"/>
      <c r="G128" s="92"/>
      <c r="H128" s="90">
        <f>D128+E128+F128-G128</f>
        <v>4258085.45</v>
      </c>
      <c r="I128" s="92"/>
      <c r="J128" s="92"/>
      <c r="K128" s="91"/>
      <c r="L128" s="91"/>
      <c r="M128" s="91"/>
      <c r="N128" s="36"/>
      <c r="O128" s="37"/>
    </row>
    <row r="129" spans="1:15" ht="14.25" customHeight="1" thickBot="1">
      <c r="A129" s="62"/>
      <c r="B129" s="120"/>
      <c r="C129" s="124" t="s">
        <v>23</v>
      </c>
      <c r="D129" s="123">
        <f>SUM(D124:D128)</f>
        <v>0</v>
      </c>
      <c r="E129" s="123">
        <f aca="true" t="shared" si="17" ref="E129:M129">SUM(E124:E128)</f>
        <v>126534715.44000001</v>
      </c>
      <c r="F129" s="123">
        <f t="shared" si="17"/>
        <v>0</v>
      </c>
      <c r="G129" s="123">
        <f t="shared" si="17"/>
        <v>76445217.80999999</v>
      </c>
      <c r="H129" s="123">
        <f t="shared" si="17"/>
        <v>50089497.63000002</v>
      </c>
      <c r="I129" s="123">
        <f t="shared" si="17"/>
        <v>0</v>
      </c>
      <c r="J129" s="123">
        <f t="shared" si="17"/>
        <v>0</v>
      </c>
      <c r="K129" s="123">
        <f t="shared" si="17"/>
        <v>0</v>
      </c>
      <c r="L129" s="123">
        <f t="shared" si="17"/>
        <v>38560.19</v>
      </c>
      <c r="M129" s="123">
        <f t="shared" si="17"/>
        <v>43855754.31000002</v>
      </c>
      <c r="N129" s="65">
        <f>SUM(N126:N128)</f>
        <v>0</v>
      </c>
      <c r="O129" s="66">
        <f>SUM(O126:O128)</f>
        <v>0</v>
      </c>
    </row>
    <row r="130" spans="1:15" ht="14.25" customHeight="1">
      <c r="A130" s="62"/>
      <c r="B130" s="63"/>
      <c r="C130" s="72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73"/>
      <c r="O130" s="74"/>
    </row>
    <row r="131" spans="1:15" ht="14.25" customHeight="1">
      <c r="A131" s="62"/>
      <c r="B131" s="63"/>
      <c r="C131" s="22" t="s">
        <v>166</v>
      </c>
      <c r="D131" s="102"/>
      <c r="E131" s="105"/>
      <c r="F131" s="105"/>
      <c r="G131" s="105"/>
      <c r="H131" s="105"/>
      <c r="I131" s="105"/>
      <c r="J131" s="105"/>
      <c r="K131" s="102"/>
      <c r="L131" s="102"/>
      <c r="M131" s="102"/>
      <c r="N131" s="73"/>
      <c r="O131" s="74"/>
    </row>
    <row r="132" spans="1:15" ht="14.25" customHeight="1" thickBot="1">
      <c r="A132" s="62"/>
      <c r="B132" s="63">
        <v>7938</v>
      </c>
      <c r="C132" s="75" t="s">
        <v>167</v>
      </c>
      <c r="D132" s="102"/>
      <c r="E132" s="89">
        <v>1996045.4</v>
      </c>
      <c r="F132" s="89"/>
      <c r="G132" s="89">
        <v>1996045.4</v>
      </c>
      <c r="H132" s="93">
        <f>D132+E132-G132</f>
        <v>0</v>
      </c>
      <c r="I132" s="105"/>
      <c r="J132" s="89"/>
      <c r="K132" s="102"/>
      <c r="L132" s="102"/>
      <c r="M132" s="102"/>
      <c r="N132" s="73"/>
      <c r="O132" s="74"/>
    </row>
    <row r="133" spans="1:15" ht="14.25" customHeight="1" hidden="1" thickBot="1">
      <c r="A133" s="62"/>
      <c r="B133" s="63"/>
      <c r="C133" s="76"/>
      <c r="D133" s="107"/>
      <c r="E133" s="106"/>
      <c r="F133" s="106"/>
      <c r="G133" s="106"/>
      <c r="H133" s="106"/>
      <c r="I133" s="106"/>
      <c r="J133" s="106"/>
      <c r="K133" s="107"/>
      <c r="L133" s="107"/>
      <c r="M133" s="107"/>
      <c r="N133" s="73"/>
      <c r="O133" s="74"/>
    </row>
    <row r="134" spans="1:15" ht="14.25" customHeight="1" thickBot="1">
      <c r="A134" s="62"/>
      <c r="B134" s="63"/>
      <c r="C134" s="122" t="s">
        <v>81</v>
      </c>
      <c r="D134" s="123">
        <f>D132+D133</f>
        <v>0</v>
      </c>
      <c r="E134" s="123">
        <f>E132+E133</f>
        <v>1996045.4</v>
      </c>
      <c r="F134" s="123"/>
      <c r="G134" s="123">
        <f aca="true" t="shared" si="18" ref="G134:M134">G132+G133</f>
        <v>1996045.4</v>
      </c>
      <c r="H134" s="123">
        <f t="shared" si="18"/>
        <v>0</v>
      </c>
      <c r="I134" s="123">
        <f t="shared" si="18"/>
        <v>0</v>
      </c>
      <c r="J134" s="123">
        <f t="shared" si="18"/>
        <v>0</v>
      </c>
      <c r="K134" s="123">
        <f t="shared" si="18"/>
        <v>0</v>
      </c>
      <c r="L134" s="123">
        <f t="shared" si="18"/>
        <v>0</v>
      </c>
      <c r="M134" s="123">
        <f t="shared" si="18"/>
        <v>0</v>
      </c>
      <c r="N134" s="73"/>
      <c r="O134" s="74"/>
    </row>
    <row r="135" spans="1:15" ht="14.25" customHeight="1" hidden="1">
      <c r="A135" s="62"/>
      <c r="B135" s="63"/>
      <c r="C135" s="72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73"/>
      <c r="O135" s="74"/>
    </row>
    <row r="136" spans="1:15" ht="12" customHeight="1" hidden="1">
      <c r="A136" s="62"/>
      <c r="B136" s="63"/>
      <c r="C136" s="22" t="s">
        <v>80</v>
      </c>
      <c r="D136" s="102"/>
      <c r="E136" s="105"/>
      <c r="F136" s="105"/>
      <c r="G136" s="105"/>
      <c r="H136" s="105"/>
      <c r="I136" s="105"/>
      <c r="J136" s="105"/>
      <c r="K136" s="102"/>
      <c r="L136" s="102"/>
      <c r="M136" s="102"/>
      <c r="N136" s="38"/>
      <c r="O136" s="39"/>
    </row>
    <row r="137" spans="1:15" ht="14.25" customHeight="1" hidden="1">
      <c r="A137" s="62"/>
      <c r="B137" s="63"/>
      <c r="C137" s="75" t="s">
        <v>82</v>
      </c>
      <c r="D137" s="102"/>
      <c r="E137" s="89"/>
      <c r="F137" s="89"/>
      <c r="G137" s="89"/>
      <c r="H137" s="93">
        <f>D137+E137-G137</f>
        <v>0</v>
      </c>
      <c r="I137" s="105"/>
      <c r="J137" s="89">
        <f>H137+I137</f>
        <v>0</v>
      </c>
      <c r="K137" s="102"/>
      <c r="L137" s="102"/>
      <c r="M137" s="102"/>
      <c r="N137" s="38"/>
      <c r="O137" s="39"/>
    </row>
    <row r="138" spans="1:15" ht="14.25" customHeight="1" hidden="1" thickBot="1">
      <c r="A138" s="62"/>
      <c r="B138" s="63"/>
      <c r="C138" s="76"/>
      <c r="D138" s="107"/>
      <c r="E138" s="106"/>
      <c r="F138" s="106"/>
      <c r="G138" s="106"/>
      <c r="H138" s="106"/>
      <c r="I138" s="106"/>
      <c r="J138" s="106"/>
      <c r="K138" s="107"/>
      <c r="L138" s="107"/>
      <c r="M138" s="107"/>
      <c r="N138" s="40"/>
      <c r="O138" s="41"/>
    </row>
    <row r="139" spans="1:15" ht="14.25" customHeight="1" hidden="1" thickBot="1">
      <c r="A139" s="62"/>
      <c r="B139" s="63"/>
      <c r="C139" s="111" t="s">
        <v>81</v>
      </c>
      <c r="D139" s="112">
        <f>D137+D138</f>
        <v>0</v>
      </c>
      <c r="E139" s="112">
        <f>E137+E138</f>
        <v>0</v>
      </c>
      <c r="F139" s="112"/>
      <c r="G139" s="112">
        <f aca="true" t="shared" si="19" ref="G139:M139">G137+G138</f>
        <v>0</v>
      </c>
      <c r="H139" s="112">
        <f t="shared" si="19"/>
        <v>0</v>
      </c>
      <c r="I139" s="112">
        <f t="shared" si="19"/>
        <v>0</v>
      </c>
      <c r="J139" s="112">
        <f t="shared" si="19"/>
        <v>0</v>
      </c>
      <c r="K139" s="112">
        <f t="shared" si="19"/>
        <v>0</v>
      </c>
      <c r="L139" s="112">
        <f t="shared" si="19"/>
        <v>0</v>
      </c>
      <c r="M139" s="112">
        <f t="shared" si="19"/>
        <v>0</v>
      </c>
      <c r="N139" s="65">
        <f>N137+N138</f>
        <v>0</v>
      </c>
      <c r="O139" s="66">
        <f>O137+O138</f>
        <v>0</v>
      </c>
    </row>
    <row r="140" spans="1:15" ht="14.25" customHeight="1" hidden="1">
      <c r="A140" s="62"/>
      <c r="B140" s="63"/>
      <c r="C140" s="72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73"/>
      <c r="O140" s="74"/>
    </row>
    <row r="141" spans="1:15" ht="12" customHeight="1" hidden="1">
      <c r="A141" s="62"/>
      <c r="B141" s="63"/>
      <c r="C141" s="22" t="s">
        <v>24</v>
      </c>
      <c r="D141" s="102"/>
      <c r="E141" s="105"/>
      <c r="F141" s="105"/>
      <c r="G141" s="105"/>
      <c r="H141" s="105"/>
      <c r="I141" s="105"/>
      <c r="J141" s="105"/>
      <c r="K141" s="102"/>
      <c r="L141" s="102"/>
      <c r="M141" s="102"/>
      <c r="N141" s="38"/>
      <c r="O141" s="39"/>
    </row>
    <row r="142" spans="1:15" ht="12" customHeight="1" hidden="1">
      <c r="A142" s="63">
        <v>2315200</v>
      </c>
      <c r="B142" s="63"/>
      <c r="C142" s="44" t="s">
        <v>111</v>
      </c>
      <c r="D142" s="89"/>
      <c r="E142" s="89"/>
      <c r="F142" s="89"/>
      <c r="G142" s="89"/>
      <c r="H142" s="90">
        <f>D142+E142+F142-G142</f>
        <v>0</v>
      </c>
      <c r="I142" s="89"/>
      <c r="J142" s="89"/>
      <c r="K142" s="88"/>
      <c r="L142" s="88"/>
      <c r="M142" s="90"/>
      <c r="N142" s="34"/>
      <c r="O142" s="35"/>
    </row>
    <row r="143" spans="1:15" ht="12" customHeight="1" hidden="1">
      <c r="A143" s="63">
        <v>2312400</v>
      </c>
      <c r="B143" s="63">
        <v>95113</v>
      </c>
      <c r="C143" s="44" t="s">
        <v>112</v>
      </c>
      <c r="D143" s="89"/>
      <c r="E143" s="89"/>
      <c r="F143" s="89"/>
      <c r="G143" s="89"/>
      <c r="H143" s="90">
        <f>D143+E143+F143-G143</f>
        <v>0</v>
      </c>
      <c r="I143" s="89"/>
      <c r="J143" s="89"/>
      <c r="K143" s="88"/>
      <c r="L143" s="88"/>
      <c r="M143" s="90"/>
      <c r="N143" s="34"/>
      <c r="O143" s="35"/>
    </row>
    <row r="144" spans="1:15" ht="12" customHeight="1" hidden="1">
      <c r="A144" s="63">
        <v>2312500</v>
      </c>
      <c r="B144" s="63">
        <v>95113</v>
      </c>
      <c r="C144" s="44" t="s">
        <v>75</v>
      </c>
      <c r="D144" s="89"/>
      <c r="E144" s="89"/>
      <c r="F144" s="89"/>
      <c r="G144" s="89"/>
      <c r="H144" s="90">
        <f>D144+E144+F144-G144</f>
        <v>0</v>
      </c>
      <c r="I144" s="89"/>
      <c r="J144" s="89"/>
      <c r="K144" s="88"/>
      <c r="L144" s="88"/>
      <c r="M144" s="88"/>
      <c r="N144" s="34"/>
      <c r="O144" s="35"/>
    </row>
    <row r="145" spans="1:15" ht="12" customHeight="1" hidden="1">
      <c r="A145" s="63">
        <v>2310500</v>
      </c>
      <c r="B145" s="63">
        <v>95113</v>
      </c>
      <c r="C145" s="115" t="s">
        <v>113</v>
      </c>
      <c r="D145" s="92"/>
      <c r="E145" s="92"/>
      <c r="F145" s="92"/>
      <c r="G145" s="92"/>
      <c r="H145" s="90">
        <f>D145+E145+F145-G145</f>
        <v>0</v>
      </c>
      <c r="I145" s="92"/>
      <c r="J145" s="92"/>
      <c r="K145" s="91"/>
      <c r="L145" s="91"/>
      <c r="M145" s="91"/>
      <c r="N145" s="36"/>
      <c r="O145" s="37"/>
    </row>
    <row r="146" spans="1:15" ht="12" customHeight="1" hidden="1">
      <c r="A146" s="63">
        <v>2310500</v>
      </c>
      <c r="B146" s="63">
        <v>95029</v>
      </c>
      <c r="C146" s="118" t="s">
        <v>95</v>
      </c>
      <c r="D146" s="92"/>
      <c r="E146" s="92"/>
      <c r="F146" s="92"/>
      <c r="G146" s="92"/>
      <c r="H146" s="90">
        <f>D146+E146+F146-G146</f>
        <v>0</v>
      </c>
      <c r="I146" s="92"/>
      <c r="J146" s="92"/>
      <c r="K146" s="91"/>
      <c r="L146" s="91"/>
      <c r="M146" s="91"/>
      <c r="N146" s="36"/>
      <c r="O146" s="37"/>
    </row>
    <row r="147" spans="1:15" ht="12" customHeight="1" hidden="1" thickBot="1">
      <c r="A147" s="63">
        <v>2315600</v>
      </c>
      <c r="B147" s="63">
        <v>95529</v>
      </c>
      <c r="C147" s="45" t="s">
        <v>84</v>
      </c>
      <c r="D147" s="91"/>
      <c r="E147" s="92"/>
      <c r="F147" s="92"/>
      <c r="G147" s="92"/>
      <c r="H147" s="93">
        <f>D147+E147-G147</f>
        <v>0</v>
      </c>
      <c r="I147" s="92"/>
      <c r="J147" s="92"/>
      <c r="K147" s="91"/>
      <c r="L147" s="91"/>
      <c r="M147" s="91"/>
      <c r="N147" s="36"/>
      <c r="O147" s="37"/>
    </row>
    <row r="148" spans="1:15" ht="15" customHeight="1" hidden="1" thickBot="1">
      <c r="A148" s="62"/>
      <c r="B148" s="64">
        <v>95113.95823</v>
      </c>
      <c r="C148" s="124" t="s">
        <v>25</v>
      </c>
      <c r="D148" s="123">
        <f aca="true" t="shared" si="20" ref="D148:O148">SUM(D142:D147)</f>
        <v>0</v>
      </c>
      <c r="E148" s="123">
        <f t="shared" si="20"/>
        <v>0</v>
      </c>
      <c r="F148" s="123">
        <f t="shared" si="20"/>
        <v>0</v>
      </c>
      <c r="G148" s="123">
        <f t="shared" si="20"/>
        <v>0</v>
      </c>
      <c r="H148" s="123">
        <f t="shared" si="20"/>
        <v>0</v>
      </c>
      <c r="I148" s="123">
        <f t="shared" si="20"/>
        <v>0</v>
      </c>
      <c r="J148" s="123">
        <f t="shared" si="20"/>
        <v>0</v>
      </c>
      <c r="K148" s="123">
        <f t="shared" si="20"/>
        <v>0</v>
      </c>
      <c r="L148" s="123">
        <f t="shared" si="20"/>
        <v>0</v>
      </c>
      <c r="M148" s="123">
        <f t="shared" si="20"/>
        <v>0</v>
      </c>
      <c r="N148" s="65">
        <f t="shared" si="20"/>
        <v>0</v>
      </c>
      <c r="O148" s="66">
        <f t="shared" si="20"/>
        <v>0</v>
      </c>
    </row>
    <row r="149" spans="1:15" ht="12" customHeight="1">
      <c r="A149" s="62"/>
      <c r="B149" s="63"/>
      <c r="C149" s="32"/>
      <c r="D149" s="108"/>
      <c r="E149" s="109"/>
      <c r="F149" s="109"/>
      <c r="G149" s="109"/>
      <c r="H149" s="109"/>
      <c r="I149" s="109"/>
      <c r="J149" s="109"/>
      <c r="K149" s="108"/>
      <c r="L149" s="108"/>
      <c r="M149" s="108"/>
      <c r="N149" s="42"/>
      <c r="O149" s="43"/>
    </row>
    <row r="150" spans="1:15" ht="12" customHeight="1">
      <c r="A150" s="62"/>
      <c r="B150" s="63"/>
      <c r="C150" s="19" t="s">
        <v>26</v>
      </c>
      <c r="D150" s="102"/>
      <c r="E150" s="105"/>
      <c r="F150" s="105"/>
      <c r="G150" s="105"/>
      <c r="H150" s="105"/>
      <c r="I150" s="105"/>
      <c r="J150" s="105"/>
      <c r="K150" s="102"/>
      <c r="L150" s="102"/>
      <c r="M150" s="102"/>
      <c r="N150" s="38"/>
      <c r="O150" s="39"/>
    </row>
    <row r="151" spans="1:15" ht="12" customHeight="1" thickBot="1">
      <c r="A151" s="62"/>
      <c r="B151" s="63">
        <v>97573</v>
      </c>
      <c r="C151" s="45" t="s">
        <v>164</v>
      </c>
      <c r="D151" s="107"/>
      <c r="E151" s="92">
        <v>10265806.39</v>
      </c>
      <c r="F151" s="92"/>
      <c r="G151" s="92">
        <v>10265806.39</v>
      </c>
      <c r="H151" s="93">
        <f>D151+E151-G151</f>
        <v>0</v>
      </c>
      <c r="I151" s="106"/>
      <c r="J151" s="106"/>
      <c r="K151" s="107"/>
      <c r="L151" s="107"/>
      <c r="M151" s="107"/>
      <c r="N151" s="40"/>
      <c r="O151" s="41"/>
    </row>
    <row r="152" spans="1:15" ht="15" customHeight="1" thickBot="1">
      <c r="A152" s="62"/>
      <c r="B152" s="63"/>
      <c r="C152" s="124" t="s">
        <v>27</v>
      </c>
      <c r="D152" s="123">
        <f>D151</f>
        <v>0</v>
      </c>
      <c r="E152" s="123">
        <f aca="true" t="shared" si="21" ref="E152:M152">E151</f>
        <v>10265806.39</v>
      </c>
      <c r="F152" s="123"/>
      <c r="G152" s="123">
        <f t="shared" si="21"/>
        <v>10265806.39</v>
      </c>
      <c r="H152" s="123">
        <f t="shared" si="21"/>
        <v>0</v>
      </c>
      <c r="I152" s="123">
        <f t="shared" si="21"/>
        <v>0</v>
      </c>
      <c r="J152" s="123">
        <f t="shared" si="21"/>
        <v>0</v>
      </c>
      <c r="K152" s="123">
        <f t="shared" si="21"/>
        <v>0</v>
      </c>
      <c r="L152" s="123">
        <f t="shared" si="21"/>
        <v>0</v>
      </c>
      <c r="M152" s="123">
        <f t="shared" si="21"/>
        <v>0</v>
      </c>
      <c r="N152" s="65">
        <f>N151</f>
        <v>0</v>
      </c>
      <c r="O152" s="66">
        <f>O151</f>
        <v>0</v>
      </c>
    </row>
    <row r="153" spans="1:15" ht="12" customHeight="1">
      <c r="A153" s="62"/>
      <c r="B153" s="63"/>
      <c r="C153" s="26"/>
      <c r="D153" s="108"/>
      <c r="E153" s="109"/>
      <c r="F153" s="109"/>
      <c r="G153" s="109"/>
      <c r="H153" s="109"/>
      <c r="I153" s="109"/>
      <c r="J153" s="109"/>
      <c r="K153" s="108"/>
      <c r="L153" s="108"/>
      <c r="M153" s="108"/>
      <c r="N153" s="42"/>
      <c r="O153" s="43"/>
    </row>
    <row r="154" spans="1:15" ht="12" customHeight="1">
      <c r="A154" s="62"/>
      <c r="B154" s="63"/>
      <c r="C154" s="22" t="s">
        <v>105</v>
      </c>
      <c r="D154" s="102"/>
      <c r="E154" s="105"/>
      <c r="F154" s="105"/>
      <c r="G154" s="105"/>
      <c r="H154" s="105"/>
      <c r="I154" s="105"/>
      <c r="J154" s="105"/>
      <c r="K154" s="102"/>
      <c r="L154" s="102"/>
      <c r="M154" s="102"/>
      <c r="N154" s="38"/>
      <c r="O154" s="39"/>
    </row>
    <row r="155" spans="1:15" ht="12" customHeight="1">
      <c r="A155" s="62"/>
      <c r="B155" s="64" t="s">
        <v>104</v>
      </c>
      <c r="C155" s="44" t="s">
        <v>79</v>
      </c>
      <c r="D155" s="88"/>
      <c r="E155" s="89">
        <v>44075531.7</v>
      </c>
      <c r="F155" s="89"/>
      <c r="G155" s="89"/>
      <c r="H155" s="90">
        <f>D155+E155+F155-G155</f>
        <v>44075531.7</v>
      </c>
      <c r="I155" s="89"/>
      <c r="J155" s="89"/>
      <c r="K155" s="88"/>
      <c r="L155" s="88"/>
      <c r="M155" s="88"/>
      <c r="N155" s="34"/>
      <c r="O155" s="35"/>
    </row>
    <row r="156" spans="1:15" ht="12" customHeight="1" thickBot="1">
      <c r="A156" s="62"/>
      <c r="B156" s="64" t="s">
        <v>104</v>
      </c>
      <c r="C156" s="44" t="s">
        <v>53</v>
      </c>
      <c r="D156" s="88"/>
      <c r="E156" s="89">
        <v>81266972.39</v>
      </c>
      <c r="F156" s="89"/>
      <c r="G156" s="89"/>
      <c r="H156" s="90">
        <f>D156+E156+F156-G156</f>
        <v>81266972.39</v>
      </c>
      <c r="I156" s="89"/>
      <c r="J156" s="89"/>
      <c r="K156" s="88"/>
      <c r="L156" s="88"/>
      <c r="M156" s="88"/>
      <c r="N156" s="34"/>
      <c r="O156" s="35"/>
    </row>
    <row r="157" spans="1:15" ht="15" customHeight="1" thickBot="1">
      <c r="A157" s="62"/>
      <c r="B157" s="63"/>
      <c r="C157" s="124" t="s">
        <v>28</v>
      </c>
      <c r="D157" s="123">
        <f aca="true" t="shared" si="22" ref="D157:O157">SUM(D154:D156)</f>
        <v>0</v>
      </c>
      <c r="E157" s="123">
        <f t="shared" si="22"/>
        <v>125342504.09</v>
      </c>
      <c r="F157" s="123">
        <f t="shared" si="22"/>
        <v>0</v>
      </c>
      <c r="G157" s="123">
        <f t="shared" si="22"/>
        <v>0</v>
      </c>
      <c r="H157" s="123">
        <f t="shared" si="22"/>
        <v>125342504.09</v>
      </c>
      <c r="I157" s="123">
        <f t="shared" si="22"/>
        <v>0</v>
      </c>
      <c r="J157" s="123">
        <f t="shared" si="22"/>
        <v>0</v>
      </c>
      <c r="K157" s="123">
        <f t="shared" si="22"/>
        <v>0</v>
      </c>
      <c r="L157" s="123">
        <f t="shared" si="22"/>
        <v>0</v>
      </c>
      <c r="M157" s="123">
        <f t="shared" si="22"/>
        <v>0</v>
      </c>
      <c r="N157" s="65">
        <f t="shared" si="22"/>
        <v>0</v>
      </c>
      <c r="O157" s="66">
        <f t="shared" si="22"/>
        <v>0</v>
      </c>
    </row>
    <row r="158" spans="1:15" ht="12" customHeight="1">
      <c r="A158" s="62"/>
      <c r="B158" s="63"/>
      <c r="C158" s="32"/>
      <c r="D158" s="108"/>
      <c r="E158" s="109"/>
      <c r="F158" s="109"/>
      <c r="G158" s="109"/>
      <c r="H158" s="109"/>
      <c r="I158" s="109"/>
      <c r="J158" s="109"/>
      <c r="K158" s="108"/>
      <c r="L158" s="108"/>
      <c r="M158" s="108"/>
      <c r="N158" s="42"/>
      <c r="O158" s="43"/>
    </row>
    <row r="159" spans="1:15" ht="12" customHeight="1">
      <c r="A159" s="62"/>
      <c r="B159" s="63"/>
      <c r="C159" s="22" t="s">
        <v>29</v>
      </c>
      <c r="D159" s="102"/>
      <c r="E159" s="105"/>
      <c r="F159" s="105"/>
      <c r="G159" s="105"/>
      <c r="H159" s="105"/>
      <c r="I159" s="105"/>
      <c r="J159" s="105"/>
      <c r="K159" s="102"/>
      <c r="L159" s="102"/>
      <c r="M159" s="102"/>
      <c r="N159" s="38"/>
      <c r="O159" s="39"/>
    </row>
    <row r="160" spans="1:15" ht="12" customHeight="1" thickBot="1">
      <c r="A160" s="62"/>
      <c r="B160" s="63" t="s">
        <v>172</v>
      </c>
      <c r="C160" s="44" t="s">
        <v>165</v>
      </c>
      <c r="D160" s="102"/>
      <c r="E160" s="89">
        <v>43514573</v>
      </c>
      <c r="F160" s="89"/>
      <c r="G160" s="105"/>
      <c r="H160" s="93">
        <f>D160+E160-G160</f>
        <v>43514573</v>
      </c>
      <c r="I160" s="105"/>
      <c r="J160" s="105"/>
      <c r="K160" s="102"/>
      <c r="L160" s="102"/>
      <c r="M160" s="102"/>
      <c r="N160" s="80"/>
      <c r="O160" s="35"/>
    </row>
    <row r="161" spans="1:15" ht="12" customHeight="1" hidden="1" thickBot="1">
      <c r="A161" s="62"/>
      <c r="B161" s="63"/>
      <c r="C161" s="76" t="s">
        <v>30</v>
      </c>
      <c r="D161" s="107"/>
      <c r="E161" s="106"/>
      <c r="F161" s="106"/>
      <c r="G161" s="106"/>
      <c r="H161" s="106"/>
      <c r="I161" s="106"/>
      <c r="J161" s="106"/>
      <c r="K161" s="107"/>
      <c r="L161" s="107"/>
      <c r="M161" s="107"/>
      <c r="N161" s="40"/>
      <c r="O161" s="41"/>
    </row>
    <row r="162" spans="1:15" ht="15" customHeight="1" thickBot="1">
      <c r="A162" s="62"/>
      <c r="B162" s="63"/>
      <c r="C162" s="122" t="s">
        <v>31</v>
      </c>
      <c r="D162" s="123">
        <f>D160+D161</f>
        <v>0</v>
      </c>
      <c r="E162" s="123">
        <f>E160+E161</f>
        <v>43514573</v>
      </c>
      <c r="F162" s="123"/>
      <c r="G162" s="123">
        <f aca="true" t="shared" si="23" ref="G162:M162">G160+G161</f>
        <v>0</v>
      </c>
      <c r="H162" s="123">
        <f t="shared" si="23"/>
        <v>43514573</v>
      </c>
      <c r="I162" s="123">
        <f t="shared" si="23"/>
        <v>0</v>
      </c>
      <c r="J162" s="123">
        <f t="shared" si="23"/>
        <v>0</v>
      </c>
      <c r="K162" s="123">
        <f t="shared" si="23"/>
        <v>0</v>
      </c>
      <c r="L162" s="123">
        <f t="shared" si="23"/>
        <v>0</v>
      </c>
      <c r="M162" s="123">
        <f t="shared" si="23"/>
        <v>0</v>
      </c>
      <c r="N162" s="65">
        <f>N160+N161</f>
        <v>0</v>
      </c>
      <c r="O162" s="66">
        <f>O160+O161</f>
        <v>0</v>
      </c>
    </row>
    <row r="163" spans="1:15" ht="12" customHeight="1">
      <c r="A163" s="62"/>
      <c r="B163" s="63"/>
      <c r="C163" s="32"/>
      <c r="D163" s="108"/>
      <c r="E163" s="109"/>
      <c r="F163" s="109"/>
      <c r="G163" s="109"/>
      <c r="H163" s="109"/>
      <c r="I163" s="109"/>
      <c r="J163" s="109"/>
      <c r="K163" s="108"/>
      <c r="L163" s="108"/>
      <c r="M163" s="108"/>
      <c r="N163" s="42"/>
      <c r="O163" s="43"/>
    </row>
    <row r="164" spans="1:15" ht="12" customHeight="1">
      <c r="A164" s="62"/>
      <c r="B164" s="63"/>
      <c r="C164" s="78" t="s">
        <v>32</v>
      </c>
      <c r="D164" s="102"/>
      <c r="E164" s="105"/>
      <c r="F164" s="105"/>
      <c r="G164" s="105"/>
      <c r="H164" s="105"/>
      <c r="I164" s="105"/>
      <c r="J164" s="105"/>
      <c r="K164" s="102"/>
      <c r="L164" s="102"/>
      <c r="M164" s="102"/>
      <c r="N164" s="38"/>
      <c r="O164" s="39"/>
    </row>
    <row r="165" spans="1:15" ht="12" customHeight="1">
      <c r="A165" s="62"/>
      <c r="B165" s="63">
        <v>4359</v>
      </c>
      <c r="C165" s="48" t="s">
        <v>83</v>
      </c>
      <c r="D165" s="107"/>
      <c r="E165" s="92">
        <v>70000</v>
      </c>
      <c r="F165" s="92"/>
      <c r="G165" s="92">
        <v>70000</v>
      </c>
      <c r="H165" s="90">
        <f>D165+E165+F165-G165</f>
        <v>0</v>
      </c>
      <c r="I165" s="92"/>
      <c r="J165" s="92"/>
      <c r="K165" s="91"/>
      <c r="L165" s="91"/>
      <c r="M165" s="91"/>
      <c r="N165" s="36"/>
      <c r="O165" s="37"/>
    </row>
    <row r="166" spans="1:15" ht="12" customHeight="1" thickBot="1">
      <c r="A166" s="62"/>
      <c r="B166" s="63">
        <v>4001</v>
      </c>
      <c r="C166" s="45" t="s">
        <v>33</v>
      </c>
      <c r="D166" s="107"/>
      <c r="E166" s="92">
        <v>242000</v>
      </c>
      <c r="F166" s="92"/>
      <c r="G166" s="92">
        <v>227327</v>
      </c>
      <c r="H166" s="90">
        <f>D166+E166+F166-G166</f>
        <v>14673</v>
      </c>
      <c r="I166" s="106"/>
      <c r="J166" s="89">
        <v>14673</v>
      </c>
      <c r="K166" s="107"/>
      <c r="L166" s="107"/>
      <c r="M166" s="107"/>
      <c r="N166" s="40"/>
      <c r="O166" s="41"/>
    </row>
    <row r="167" spans="1:15" ht="15" customHeight="1" thickBot="1">
      <c r="A167" s="62"/>
      <c r="B167" s="63"/>
      <c r="C167" s="124" t="s">
        <v>34</v>
      </c>
      <c r="D167" s="123">
        <f>D166+D165</f>
        <v>0</v>
      </c>
      <c r="E167" s="123">
        <f aca="true" t="shared" si="24" ref="E167:O167">E166+E165</f>
        <v>312000</v>
      </c>
      <c r="F167" s="123">
        <f t="shared" si="24"/>
        <v>0</v>
      </c>
      <c r="G167" s="123">
        <f t="shared" si="24"/>
        <v>297327</v>
      </c>
      <c r="H167" s="123">
        <f t="shared" si="24"/>
        <v>14673</v>
      </c>
      <c r="I167" s="123">
        <f t="shared" si="24"/>
        <v>0</v>
      </c>
      <c r="J167" s="123">
        <f t="shared" si="24"/>
        <v>14673</v>
      </c>
      <c r="K167" s="123">
        <f t="shared" si="24"/>
        <v>0</v>
      </c>
      <c r="L167" s="123">
        <f t="shared" si="24"/>
        <v>0</v>
      </c>
      <c r="M167" s="123">
        <f t="shared" si="24"/>
        <v>0</v>
      </c>
      <c r="N167" s="65">
        <f t="shared" si="24"/>
        <v>0</v>
      </c>
      <c r="O167" s="77">
        <f t="shared" si="24"/>
        <v>0</v>
      </c>
    </row>
    <row r="168" spans="1:15" ht="12" customHeight="1">
      <c r="A168" s="62"/>
      <c r="B168" s="63"/>
      <c r="C168" s="33"/>
      <c r="D168" s="108"/>
      <c r="E168" s="109"/>
      <c r="F168" s="109"/>
      <c r="G168" s="109"/>
      <c r="H168" s="109"/>
      <c r="I168" s="109"/>
      <c r="J168" s="109"/>
      <c r="K168" s="108"/>
      <c r="L168" s="108"/>
      <c r="M168" s="108"/>
      <c r="N168" s="42"/>
      <c r="O168" s="43"/>
    </row>
    <row r="169" spans="1:15" ht="12" customHeight="1" hidden="1">
      <c r="A169" s="62"/>
      <c r="B169" s="63"/>
      <c r="C169" s="24" t="s">
        <v>35</v>
      </c>
      <c r="D169" s="102"/>
      <c r="E169" s="105"/>
      <c r="F169" s="105"/>
      <c r="G169" s="105"/>
      <c r="H169" s="105"/>
      <c r="I169" s="105"/>
      <c r="J169" s="105"/>
      <c r="K169" s="102"/>
      <c r="L169" s="102"/>
      <c r="M169" s="102"/>
      <c r="N169" s="38"/>
      <c r="O169" s="39"/>
    </row>
    <row r="170" spans="1:15" ht="12" customHeight="1" hidden="1">
      <c r="A170" s="62"/>
      <c r="B170" s="63"/>
      <c r="C170" s="21" t="s">
        <v>36</v>
      </c>
      <c r="D170" s="102"/>
      <c r="E170" s="105"/>
      <c r="F170" s="105"/>
      <c r="G170" s="105"/>
      <c r="H170" s="105"/>
      <c r="I170" s="105"/>
      <c r="J170" s="105"/>
      <c r="K170" s="102"/>
      <c r="L170" s="102"/>
      <c r="M170" s="102"/>
      <c r="N170" s="38"/>
      <c r="O170" s="39"/>
    </row>
    <row r="171" spans="1:15" ht="12" customHeight="1" hidden="1">
      <c r="A171" s="62"/>
      <c r="B171" s="63"/>
      <c r="C171" s="25" t="s">
        <v>37</v>
      </c>
      <c r="D171" s="102"/>
      <c r="E171" s="105"/>
      <c r="F171" s="105"/>
      <c r="G171" s="105"/>
      <c r="H171" s="105"/>
      <c r="I171" s="105"/>
      <c r="J171" s="105"/>
      <c r="K171" s="102"/>
      <c r="L171" s="102"/>
      <c r="M171" s="102"/>
      <c r="N171" s="38"/>
      <c r="O171" s="39"/>
    </row>
    <row r="172" spans="1:15" ht="12" customHeight="1" hidden="1">
      <c r="A172" s="62"/>
      <c r="B172" s="63"/>
      <c r="C172" s="24"/>
      <c r="D172" s="102"/>
      <c r="E172" s="105"/>
      <c r="F172" s="105"/>
      <c r="G172" s="105"/>
      <c r="H172" s="105"/>
      <c r="I172" s="105"/>
      <c r="J172" s="105"/>
      <c r="K172" s="102"/>
      <c r="L172" s="102"/>
      <c r="M172" s="102"/>
      <c r="N172" s="38"/>
      <c r="O172" s="39"/>
    </row>
    <row r="173" spans="1:15" ht="12" customHeight="1">
      <c r="A173" s="62"/>
      <c r="B173" s="63"/>
      <c r="C173" s="78" t="s">
        <v>38</v>
      </c>
      <c r="D173" s="102"/>
      <c r="E173" s="105"/>
      <c r="F173" s="105"/>
      <c r="G173" s="105"/>
      <c r="H173" s="105"/>
      <c r="I173" s="105"/>
      <c r="J173" s="105"/>
      <c r="K173" s="102"/>
      <c r="L173" s="102"/>
      <c r="M173" s="102"/>
      <c r="N173" s="38"/>
      <c r="O173" s="39"/>
    </row>
    <row r="174" spans="1:15" ht="12" customHeight="1">
      <c r="A174" s="62"/>
      <c r="B174" s="63">
        <v>91252</v>
      </c>
      <c r="C174" s="44" t="s">
        <v>168</v>
      </c>
      <c r="D174" s="102"/>
      <c r="E174" s="89">
        <v>75000000</v>
      </c>
      <c r="F174" s="89"/>
      <c r="G174" s="89">
        <v>75000000</v>
      </c>
      <c r="H174" s="90">
        <f>D174+E174+F174-G174</f>
        <v>0</v>
      </c>
      <c r="I174" s="105"/>
      <c r="J174" s="105"/>
      <c r="K174" s="102"/>
      <c r="L174" s="102"/>
      <c r="M174" s="102"/>
      <c r="N174" s="38"/>
      <c r="O174" s="39"/>
    </row>
    <row r="175" spans="1:15" ht="12" customHeight="1" thickBot="1">
      <c r="A175" s="62"/>
      <c r="B175" s="63">
        <v>91628</v>
      </c>
      <c r="C175" s="119" t="s">
        <v>169</v>
      </c>
      <c r="D175" s="103"/>
      <c r="E175" s="104">
        <v>130501000</v>
      </c>
      <c r="F175" s="104"/>
      <c r="G175" s="104">
        <v>130501000</v>
      </c>
      <c r="H175" s="90">
        <f>D175+E175-G175</f>
        <v>0</v>
      </c>
      <c r="I175" s="110"/>
      <c r="J175" s="110"/>
      <c r="K175" s="103"/>
      <c r="L175" s="103"/>
      <c r="M175" s="103"/>
      <c r="N175" s="70"/>
      <c r="O175" s="117"/>
    </row>
    <row r="176" spans="1:15" ht="15" customHeight="1" thickBot="1">
      <c r="A176" s="62"/>
      <c r="B176" s="63"/>
      <c r="C176" s="124" t="s">
        <v>39</v>
      </c>
      <c r="D176" s="123">
        <f>D174+D175</f>
        <v>0</v>
      </c>
      <c r="E176" s="123">
        <f aca="true" t="shared" si="25" ref="E176:M176">E174+E175</f>
        <v>205501000</v>
      </c>
      <c r="F176" s="123">
        <f t="shared" si="25"/>
        <v>0</v>
      </c>
      <c r="G176" s="123">
        <f t="shared" si="25"/>
        <v>205501000</v>
      </c>
      <c r="H176" s="123">
        <f t="shared" si="25"/>
        <v>0</v>
      </c>
      <c r="I176" s="123">
        <f t="shared" si="25"/>
        <v>0</v>
      </c>
      <c r="J176" s="123">
        <f t="shared" si="25"/>
        <v>0</v>
      </c>
      <c r="K176" s="123">
        <f t="shared" si="25"/>
        <v>0</v>
      </c>
      <c r="L176" s="123">
        <f t="shared" si="25"/>
        <v>0</v>
      </c>
      <c r="M176" s="123">
        <f t="shared" si="25"/>
        <v>0</v>
      </c>
      <c r="N176" s="65" t="e">
        <f>N174+#REF!</f>
        <v>#REF!</v>
      </c>
      <c r="O176" s="77" t="e">
        <f>O174+#REF!</f>
        <v>#REF!</v>
      </c>
    </row>
    <row r="177" spans="1:15" ht="12" customHeight="1">
      <c r="A177" s="62"/>
      <c r="B177" s="63"/>
      <c r="C177" s="33"/>
      <c r="D177" s="108"/>
      <c r="E177" s="109"/>
      <c r="F177" s="109"/>
      <c r="G177" s="109"/>
      <c r="H177" s="109"/>
      <c r="I177" s="109"/>
      <c r="J177" s="109"/>
      <c r="K177" s="108"/>
      <c r="L177" s="108"/>
      <c r="M177" s="108"/>
      <c r="N177" s="42"/>
      <c r="O177" s="43"/>
    </row>
    <row r="178" spans="1:15" ht="12" customHeight="1">
      <c r="A178" s="62"/>
      <c r="B178" s="63"/>
      <c r="C178" s="24" t="s">
        <v>40</v>
      </c>
      <c r="D178" s="102"/>
      <c r="E178" s="105"/>
      <c r="F178" s="105"/>
      <c r="G178" s="105"/>
      <c r="H178" s="105"/>
      <c r="I178" s="105"/>
      <c r="J178" s="105"/>
      <c r="K178" s="102"/>
      <c r="L178" s="102"/>
      <c r="M178" s="102"/>
      <c r="N178" s="38"/>
      <c r="O178" s="39"/>
    </row>
    <row r="179" spans="1:15" ht="12" customHeight="1">
      <c r="A179" s="62"/>
      <c r="B179" s="63">
        <v>90001</v>
      </c>
      <c r="C179" s="44" t="s">
        <v>161</v>
      </c>
      <c r="D179" s="102"/>
      <c r="E179" s="89">
        <v>54571</v>
      </c>
      <c r="F179" s="89"/>
      <c r="G179" s="89"/>
      <c r="H179" s="90">
        <f>D179+E179+F179-G179</f>
        <v>54571</v>
      </c>
      <c r="I179" s="105"/>
      <c r="J179" s="105"/>
      <c r="K179" s="102"/>
      <c r="L179" s="102"/>
      <c r="M179" s="102"/>
      <c r="N179" s="38"/>
      <c r="O179" s="35">
        <f>H179</f>
        <v>54571</v>
      </c>
    </row>
    <row r="180" spans="1:15" ht="12" customHeight="1">
      <c r="A180" s="62"/>
      <c r="B180" s="64" t="s">
        <v>171</v>
      </c>
      <c r="C180" s="44" t="s">
        <v>170</v>
      </c>
      <c r="D180" s="102"/>
      <c r="E180" s="89">
        <v>551760</v>
      </c>
      <c r="F180" s="89"/>
      <c r="G180" s="89"/>
      <c r="H180" s="90">
        <f>D180+E180+F180-G180</f>
        <v>551760</v>
      </c>
      <c r="I180" s="105"/>
      <c r="J180" s="105"/>
      <c r="K180" s="102"/>
      <c r="L180" s="102"/>
      <c r="M180" s="102"/>
      <c r="N180" s="38"/>
      <c r="O180" s="35"/>
    </row>
    <row r="181" spans="1:15" ht="12" customHeight="1">
      <c r="A181" s="62"/>
      <c r="B181" s="63">
        <v>90877</v>
      </c>
      <c r="C181" s="44" t="s">
        <v>163</v>
      </c>
      <c r="D181" s="102"/>
      <c r="E181" s="89">
        <v>57491.66</v>
      </c>
      <c r="F181" s="89"/>
      <c r="G181" s="89"/>
      <c r="H181" s="90">
        <f>D181+E181+F181-G181</f>
        <v>57491.66</v>
      </c>
      <c r="I181" s="105"/>
      <c r="J181" s="105"/>
      <c r="K181" s="102"/>
      <c r="L181" s="102"/>
      <c r="M181" s="102"/>
      <c r="N181" s="38"/>
      <c r="O181" s="35"/>
    </row>
    <row r="182" spans="1:15" ht="12" customHeight="1" thickBot="1">
      <c r="A182" s="62"/>
      <c r="B182" s="63">
        <v>90877</v>
      </c>
      <c r="C182" s="45" t="s">
        <v>162</v>
      </c>
      <c r="D182" s="107"/>
      <c r="E182" s="92">
        <v>109822.44</v>
      </c>
      <c r="F182" s="92"/>
      <c r="G182" s="92"/>
      <c r="H182" s="93">
        <f>D182+E182-G182</f>
        <v>109822.44</v>
      </c>
      <c r="I182" s="106"/>
      <c r="J182" s="106"/>
      <c r="K182" s="107"/>
      <c r="L182" s="107"/>
      <c r="M182" s="107"/>
      <c r="N182" s="40"/>
      <c r="O182" s="41"/>
    </row>
    <row r="183" spans="1:15" ht="15" customHeight="1" thickBot="1">
      <c r="A183" s="62"/>
      <c r="B183" s="63"/>
      <c r="C183" s="124" t="s">
        <v>41</v>
      </c>
      <c r="D183" s="123">
        <f>SUM(D179:D182)</f>
        <v>0</v>
      </c>
      <c r="E183" s="123">
        <f aca="true" t="shared" si="26" ref="E183:M183">SUM(E179:E182)</f>
        <v>773645.1000000001</v>
      </c>
      <c r="F183" s="123">
        <f t="shared" si="26"/>
        <v>0</v>
      </c>
      <c r="G183" s="123">
        <f t="shared" si="26"/>
        <v>0</v>
      </c>
      <c r="H183" s="123">
        <f t="shared" si="26"/>
        <v>773645.1000000001</v>
      </c>
      <c r="I183" s="123">
        <f t="shared" si="26"/>
        <v>0</v>
      </c>
      <c r="J183" s="123">
        <f t="shared" si="26"/>
        <v>0</v>
      </c>
      <c r="K183" s="123">
        <f t="shared" si="26"/>
        <v>0</v>
      </c>
      <c r="L183" s="123">
        <f t="shared" si="26"/>
        <v>0</v>
      </c>
      <c r="M183" s="123">
        <f t="shared" si="26"/>
        <v>0</v>
      </c>
      <c r="N183" s="65">
        <f>N179+N181+N182</f>
        <v>0</v>
      </c>
      <c r="O183" s="66">
        <f>O179+O181+O182</f>
        <v>54571</v>
      </c>
    </row>
    <row r="184" spans="1:15" ht="12" customHeight="1">
      <c r="A184" s="62"/>
      <c r="B184" s="63"/>
      <c r="C184" s="33"/>
      <c r="D184" s="94"/>
      <c r="E184" s="95"/>
      <c r="F184" s="95"/>
      <c r="G184" s="95"/>
      <c r="H184" s="95"/>
      <c r="I184" s="95"/>
      <c r="J184" s="95"/>
      <c r="K184" s="96"/>
      <c r="L184" s="96"/>
      <c r="M184" s="94"/>
      <c r="N184" s="27"/>
      <c r="O184" s="28"/>
    </row>
    <row r="185" spans="1:15" ht="23.25" customHeight="1" thickBot="1">
      <c r="A185" s="62"/>
      <c r="B185" s="63"/>
      <c r="C185" s="125" t="s">
        <v>42</v>
      </c>
      <c r="D185" s="126">
        <f>D20+D60+D70+D79+D87+D96+D112+D116+D121+D129+D134+D139+D148+D152+D157+D162+D167+D176+D183</f>
        <v>144991615.47</v>
      </c>
      <c r="E185" s="126">
        <f aca="true" t="shared" si="27" ref="E185:M185">E20+E60+E70+E79+E87+E96+E112+E116+E121+E129+E134+E139+E148+E152+E157+E162+E167+E176+E183</f>
        <v>6605307631.150001</v>
      </c>
      <c r="F185" s="126">
        <f t="shared" si="27"/>
        <v>0</v>
      </c>
      <c r="G185" s="126">
        <f t="shared" si="27"/>
        <v>6421272975.010001</v>
      </c>
      <c r="H185" s="126">
        <f t="shared" si="27"/>
        <v>329026271.6100001</v>
      </c>
      <c r="I185" s="126">
        <f t="shared" si="27"/>
        <v>843907.52</v>
      </c>
      <c r="J185" s="126">
        <f t="shared" si="27"/>
        <v>917277.52</v>
      </c>
      <c r="K185" s="126">
        <f t="shared" si="27"/>
        <v>0</v>
      </c>
      <c r="L185" s="126">
        <f t="shared" si="27"/>
        <v>39339.880000000005</v>
      </c>
      <c r="M185" s="126">
        <f t="shared" si="27"/>
        <v>61626584.85000002</v>
      </c>
      <c r="N185" s="67" t="e">
        <f>N20+N60+N70+N79+N87+N96+N112+N116+N121+N129+N139+N148+N152+N157+N162+N167+N176+N183</f>
        <v>#REF!</v>
      </c>
      <c r="O185" s="79" t="e">
        <f>O20+O60+O70+O79+O87+O96+O112+O116+O121+O129+O139+O148+O152+O157+O162+O167+O176+O183</f>
        <v>#REF!</v>
      </c>
    </row>
    <row r="186" spans="1:13" ht="12" customHeight="1">
      <c r="A186" s="62"/>
      <c r="B186" s="63"/>
      <c r="C186" s="6"/>
      <c r="D186" s="8"/>
      <c r="E186" s="9"/>
      <c r="F186" s="9"/>
      <c r="G186" s="9"/>
      <c r="H186" s="9"/>
      <c r="I186" s="9"/>
      <c r="J186" s="9"/>
      <c r="K186" s="10"/>
      <c r="L186" s="10"/>
      <c r="M186" s="8"/>
    </row>
    <row r="187" spans="1:13" ht="12" customHeight="1">
      <c r="A187" s="62"/>
      <c r="B187" s="63"/>
      <c r="C187" s="6"/>
      <c r="D187" s="8"/>
      <c r="E187" s="9"/>
      <c r="F187" s="9"/>
      <c r="G187" s="9"/>
      <c r="H187" s="9"/>
      <c r="I187" s="9"/>
      <c r="J187" s="9"/>
      <c r="K187" s="10"/>
      <c r="L187" s="10"/>
      <c r="M187" s="8"/>
    </row>
    <row r="188" spans="1:13" ht="12" customHeight="1">
      <c r="A188" s="62"/>
      <c r="B188" s="63"/>
      <c r="C188" s="6"/>
      <c r="D188" s="8"/>
      <c r="E188" s="9"/>
      <c r="F188" s="9"/>
      <c r="G188" s="9"/>
      <c r="H188" s="9"/>
      <c r="I188" s="9"/>
      <c r="J188" s="9"/>
      <c r="K188" s="10"/>
      <c r="L188" s="10"/>
      <c r="M188" s="8"/>
    </row>
    <row r="189" spans="1:13" ht="12.75">
      <c r="A189" s="59"/>
      <c r="B189" s="63"/>
      <c r="D189" s="12"/>
      <c r="E189" s="11"/>
      <c r="F189" s="11"/>
      <c r="G189" s="11"/>
      <c r="H189" s="11"/>
      <c r="I189" s="11"/>
      <c r="J189" s="11"/>
      <c r="K189" s="12"/>
      <c r="L189" s="12"/>
      <c r="M189" s="12"/>
    </row>
    <row r="190" spans="1:13" ht="12.75">
      <c r="A190" s="59"/>
      <c r="B190" s="7"/>
      <c r="D190" s="12"/>
      <c r="E190" s="11"/>
      <c r="F190" s="11"/>
      <c r="G190" s="11"/>
      <c r="H190" s="11"/>
      <c r="I190" s="11"/>
      <c r="J190" s="11"/>
      <c r="K190" s="12"/>
      <c r="L190" s="12"/>
      <c r="M190" s="13"/>
    </row>
    <row r="191" spans="1:13" ht="12.75">
      <c r="A191" s="59"/>
      <c r="B191" s="7"/>
      <c r="D191" s="12"/>
      <c r="E191" s="11"/>
      <c r="F191" s="11"/>
      <c r="G191" s="11"/>
      <c r="H191" s="11"/>
      <c r="I191" s="11"/>
      <c r="J191" s="11"/>
      <c r="K191" s="12"/>
      <c r="L191" s="12"/>
      <c r="M191" s="12"/>
    </row>
    <row r="192" spans="1:13" ht="12.75">
      <c r="A192" s="59"/>
      <c r="B192" s="7"/>
      <c r="D192" s="12"/>
      <c r="E192" s="11"/>
      <c r="F192" s="11"/>
      <c r="G192" s="11"/>
      <c r="H192" s="11"/>
      <c r="I192" s="11"/>
      <c r="J192" s="11"/>
      <c r="K192" s="12"/>
      <c r="L192" s="12"/>
      <c r="M192" s="12"/>
    </row>
    <row r="193" spans="1:13" ht="12.75">
      <c r="A193" s="59"/>
      <c r="B193" s="7"/>
      <c r="D193" s="12"/>
      <c r="E193" s="11"/>
      <c r="F193" s="11"/>
      <c r="G193" s="11"/>
      <c r="H193" s="11"/>
      <c r="I193" s="11"/>
      <c r="J193" s="11"/>
      <c r="K193" s="12"/>
      <c r="L193" s="12"/>
      <c r="M193" s="12"/>
    </row>
    <row r="194" spans="1:13" ht="12.75">
      <c r="A194" s="59"/>
      <c r="B194" s="7"/>
      <c r="D194" s="12"/>
      <c r="E194" s="11"/>
      <c r="F194" s="11"/>
      <c r="G194" s="11"/>
      <c r="H194" s="11"/>
      <c r="I194" s="11"/>
      <c r="J194" s="11"/>
      <c r="K194" s="12"/>
      <c r="L194" s="12"/>
      <c r="M194" s="12"/>
    </row>
    <row r="195" spans="1:13" ht="12.75">
      <c r="A195" s="59"/>
      <c r="B195" s="7"/>
      <c r="D195" s="12"/>
      <c r="E195" s="11"/>
      <c r="F195" s="11"/>
      <c r="G195" s="11"/>
      <c r="H195" s="11"/>
      <c r="I195" s="11"/>
      <c r="J195" s="11"/>
      <c r="K195" s="12"/>
      <c r="L195" s="12"/>
      <c r="M195" s="12"/>
    </row>
    <row r="196" spans="1:13" ht="12.75">
      <c r="A196" s="59"/>
      <c r="B196" s="7"/>
      <c r="D196" s="12"/>
      <c r="E196" s="11"/>
      <c r="F196" s="11"/>
      <c r="G196" s="11"/>
      <c r="H196" s="11"/>
      <c r="I196" s="11"/>
      <c r="J196" s="11"/>
      <c r="K196" s="12"/>
      <c r="L196" s="12"/>
      <c r="M196" s="12"/>
    </row>
    <row r="197" spans="1:13" ht="12.75">
      <c r="A197" s="59"/>
      <c r="B197" s="7"/>
      <c r="D197" s="12"/>
      <c r="E197" s="11"/>
      <c r="F197" s="11"/>
      <c r="G197" s="11"/>
      <c r="H197" s="11"/>
      <c r="I197" s="11"/>
      <c r="J197" s="11"/>
      <c r="K197" s="12"/>
      <c r="L197" s="12"/>
      <c r="M197" s="12"/>
    </row>
    <row r="198" spans="1:2" ht="12.75">
      <c r="A198" s="59"/>
      <c r="B198" s="7"/>
    </row>
    <row r="199" spans="1:2" ht="12.75">
      <c r="A199" s="59"/>
      <c r="B199" s="7"/>
    </row>
    <row r="200" spans="1:2" ht="12.75">
      <c r="A200" s="59"/>
      <c r="B200" s="59"/>
    </row>
    <row r="201" spans="1:2" ht="12.75">
      <c r="A201" s="59"/>
      <c r="B201" s="59"/>
    </row>
    <row r="202" spans="1:2" ht="12.75">
      <c r="A202" s="59"/>
      <c r="B202" s="59"/>
    </row>
    <row r="203" spans="1:2" ht="12.75">
      <c r="A203" s="59"/>
      <c r="B203" s="59"/>
    </row>
    <row r="204" spans="1:2" ht="12.75">
      <c r="A204" s="59"/>
      <c r="B204" s="59"/>
    </row>
    <row r="205" spans="1:2" ht="12.75">
      <c r="A205" s="59"/>
      <c r="B205" s="59"/>
    </row>
    <row r="206" spans="1:2" ht="12.75">
      <c r="A206" s="59"/>
      <c r="B206" s="59"/>
    </row>
    <row r="207" spans="1:2" ht="12.75">
      <c r="A207" s="59"/>
      <c r="B207" s="59"/>
    </row>
    <row r="208" spans="1:2" ht="12.75">
      <c r="A208" s="59"/>
      <c r="B208" s="59"/>
    </row>
    <row r="209" spans="1:2" ht="12.75">
      <c r="A209" s="59"/>
      <c r="B209" s="59"/>
    </row>
    <row r="210" spans="1:2" ht="12.75">
      <c r="A210" s="59"/>
      <c r="B210" s="59"/>
    </row>
    <row r="211" spans="1:2" ht="12.75">
      <c r="A211" s="59"/>
      <c r="B211" s="59"/>
    </row>
    <row r="212" spans="1:2" ht="12.75">
      <c r="A212" s="59"/>
      <c r="B212" s="59"/>
    </row>
    <row r="213" spans="1:2" ht="12.75">
      <c r="A213" s="59"/>
      <c r="B213" s="59"/>
    </row>
    <row r="214" spans="1:2" ht="12.75">
      <c r="A214" s="59"/>
      <c r="B214" s="59"/>
    </row>
    <row r="215" spans="1:2" ht="12.75">
      <c r="A215" s="59"/>
      <c r="B215" s="59"/>
    </row>
    <row r="216" spans="1:2" ht="12.75">
      <c r="A216" s="59"/>
      <c r="B216" s="59"/>
    </row>
    <row r="217" spans="1:2" ht="12.75">
      <c r="A217" s="59"/>
      <c r="B217" s="59"/>
    </row>
    <row r="218" spans="1:2" ht="12.75">
      <c r="A218" s="59"/>
      <c r="B218" s="59"/>
    </row>
    <row r="219" spans="1:2" ht="12.75">
      <c r="A219" s="59"/>
      <c r="B219" s="59"/>
    </row>
    <row r="220" spans="1:2" ht="12.75">
      <c r="A220" s="59"/>
      <c r="B220" s="59"/>
    </row>
    <row r="221" spans="1:2" ht="12.75">
      <c r="A221" s="59"/>
      <c r="B221" s="59"/>
    </row>
    <row r="222" spans="1:2" ht="12.75">
      <c r="A222" s="59"/>
      <c r="B222" s="59"/>
    </row>
    <row r="223" spans="1:2" ht="12.75">
      <c r="A223" s="59"/>
      <c r="B223" s="59"/>
    </row>
    <row r="224" spans="1:2" ht="12.75">
      <c r="A224" s="59"/>
      <c r="B224" s="59"/>
    </row>
    <row r="225" spans="1:2" ht="12.75">
      <c r="A225" s="59"/>
      <c r="B225" s="59"/>
    </row>
    <row r="226" spans="1:2" ht="12.75">
      <c r="A226" s="59"/>
      <c r="B226" s="59"/>
    </row>
    <row r="227" spans="1:2" ht="12.75">
      <c r="A227" s="59"/>
      <c r="B227" s="59"/>
    </row>
    <row r="228" spans="1:2" ht="12.75">
      <c r="A228" s="59"/>
      <c r="B228" s="59"/>
    </row>
    <row r="229" spans="1:2" ht="12.75">
      <c r="A229" s="59"/>
      <c r="B229" s="59"/>
    </row>
    <row r="230" spans="1:2" ht="12.75">
      <c r="A230" s="59"/>
      <c r="B230" s="59"/>
    </row>
    <row r="231" spans="1:2" ht="12.75">
      <c r="A231" s="59"/>
      <c r="B231" s="59"/>
    </row>
    <row r="232" spans="1:2" ht="12.75">
      <c r="A232" s="59"/>
      <c r="B232" s="59"/>
    </row>
    <row r="233" spans="1:2" ht="12.75">
      <c r="A233" s="59"/>
      <c r="B233" s="59"/>
    </row>
    <row r="234" spans="1:2" ht="12.75">
      <c r="A234" s="59"/>
      <c r="B234" s="59"/>
    </row>
    <row r="235" spans="1:2" ht="12.75">
      <c r="A235" s="59"/>
      <c r="B235" s="59"/>
    </row>
    <row r="236" spans="1:2" ht="12.75">
      <c r="A236" s="59"/>
      <c r="B236" s="59"/>
    </row>
    <row r="237" spans="1:2" ht="12.75">
      <c r="A237" s="59"/>
      <c r="B237" s="59"/>
    </row>
    <row r="238" spans="1:2" ht="12.75">
      <c r="A238" s="59"/>
      <c r="B238" s="59"/>
    </row>
    <row r="239" spans="1:2" ht="12.75">
      <c r="A239" s="59"/>
      <c r="B239" s="59"/>
    </row>
    <row r="240" spans="1:2" ht="12.75">
      <c r="A240" s="59"/>
      <c r="B240" s="59"/>
    </row>
    <row r="241" spans="1:2" ht="12.75">
      <c r="A241" s="59"/>
      <c r="B241" s="59"/>
    </row>
    <row r="242" spans="1:2" ht="12.75">
      <c r="A242" s="59"/>
      <c r="B242" s="59"/>
    </row>
    <row r="243" spans="1:2" ht="12.75">
      <c r="A243" s="59"/>
      <c r="B243" s="59"/>
    </row>
    <row r="244" spans="1:2" ht="12.75">
      <c r="A244" s="59"/>
      <c r="B244" s="59"/>
    </row>
    <row r="245" spans="1:2" ht="12.75">
      <c r="A245" s="59"/>
      <c r="B245" s="59"/>
    </row>
    <row r="246" spans="1:2" ht="12.75">
      <c r="A246" s="59"/>
      <c r="B246" s="59"/>
    </row>
    <row r="247" spans="1:2" ht="12.75">
      <c r="A247" s="59"/>
      <c r="B247" s="59"/>
    </row>
    <row r="248" spans="1:2" ht="12.75">
      <c r="A248" s="59"/>
      <c r="B248" s="59"/>
    </row>
    <row r="249" spans="1:2" ht="12.75">
      <c r="A249" s="59"/>
      <c r="B249" s="59"/>
    </row>
    <row r="250" spans="1:2" ht="12.75">
      <c r="A250" s="59"/>
      <c r="B250" s="59"/>
    </row>
    <row r="251" spans="1:2" ht="12.75">
      <c r="A251" s="59"/>
      <c r="B251" s="59"/>
    </row>
    <row r="252" spans="1:2" ht="12.75">
      <c r="A252" s="59"/>
      <c r="B252" s="59"/>
    </row>
    <row r="253" spans="1:2" ht="12.75">
      <c r="A253" s="59"/>
      <c r="B253" s="59"/>
    </row>
    <row r="254" spans="1:2" ht="12.75">
      <c r="A254" s="59"/>
      <c r="B254" s="59"/>
    </row>
    <row r="255" spans="1:2" ht="12.75">
      <c r="A255" s="59"/>
      <c r="B255" s="59"/>
    </row>
    <row r="256" spans="1:2" ht="12.75">
      <c r="A256" s="59"/>
      <c r="B256" s="59"/>
    </row>
    <row r="257" spans="1:2" ht="12.75">
      <c r="A257" s="59"/>
      <c r="B257" s="59"/>
    </row>
    <row r="258" ht="12.75">
      <c r="B258" s="59"/>
    </row>
  </sheetData>
  <sheetProtection/>
  <mergeCells count="2">
    <mergeCell ref="C3:O3"/>
    <mergeCell ref="A4:G4"/>
  </mergeCells>
  <printOptions horizontalCentered="1"/>
  <pageMargins left="0.1968503937007874" right="0.1968503937007874" top="0.9055118110236221" bottom="0.9055118110236221" header="0.31496062992125984" footer="0.7480314960629921"/>
  <pageSetup horizontalDpi="600" verticalDpi="600" orientation="landscape" paperSize="9" scale="85" r:id="rId1"/>
  <headerFooter alignWithMargins="0">
    <oddFooter>&amp;CStránka &amp;P&amp;RTab.č. 7 Dotace ze SR a RRRS SV</oddFooter>
  </headerFooter>
  <rowBreaks count="3" manualBreakCount="3">
    <brk id="55" min="2" max="12" man="1"/>
    <brk id="101" min="2" max="12" man="1"/>
    <brk id="152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2017-02-20T08:47:19Z</cp:lastPrinted>
  <dcterms:created xsi:type="dcterms:W3CDTF">1997-01-24T11:07:25Z</dcterms:created>
  <dcterms:modified xsi:type="dcterms:W3CDTF">2017-05-03T11:42:45Z</dcterms:modified>
  <cp:category/>
  <cp:version/>
  <cp:contentType/>
  <cp:contentStatus/>
</cp:coreProperties>
</file>