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chartsheets/sheet35.xml" ContentType="application/vnd.openxmlformats-officedocument.spreadsheetml.chartsheet+xml"/>
  <Override PartName="/xl/drawings/drawing70.xml" ContentType="application/vnd.openxmlformats-officedocument.drawing+xml"/>
  <Override PartName="/xl/chartsheets/sheet36.xml" ContentType="application/vnd.openxmlformats-officedocument.spreadsheetml.chartsheet+xml"/>
  <Override PartName="/xl/drawings/drawing72.xml" ContentType="application/vnd.openxmlformats-officedocument.drawing+xml"/>
  <Override PartName="/xl/chartsheets/sheet37.xml" ContentType="application/vnd.openxmlformats-officedocument.spreadsheetml.chartsheet+xml"/>
  <Override PartName="/xl/drawings/drawing74.xml" ContentType="application/vnd.openxmlformats-officedocument.drawing+xml"/>
  <Override PartName="/xl/chartsheets/sheet38.xml" ContentType="application/vnd.openxmlformats-officedocument.spreadsheetml.chartsheet+xml"/>
  <Override PartName="/xl/drawings/drawing76.xml" ContentType="application/vnd.openxmlformats-officedocument.drawing+xml"/>
  <Override PartName="/xl/chartsheets/sheet39.xml" ContentType="application/vnd.openxmlformats-officedocument.spreadsheetml.chartsheet+xml"/>
  <Override PartName="/xl/drawings/drawing7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7215" tabRatio="896" firstSheet="4" activeTab="4"/>
  </bookViews>
  <sheets>
    <sheet name="DATAcelkem" sheetId="1" state="hidden" r:id="rId1"/>
    <sheet name="seznam" sheetId="2" state="hidden" r:id="rId2"/>
    <sheet name="demo_data" sheetId="3" state="hidden" r:id="rId3"/>
    <sheet name="grafy_a" sheetId="4" state="hidden" r:id="rId4"/>
    <sheet name="vzorek1" sheetId="5" r:id="rId5"/>
    <sheet name="vzorek2" sheetId="6" r:id="rId6"/>
    <sheet name="vzorek3" sheetId="7" r:id="rId7"/>
    <sheet name="q1a" sheetId="8" r:id="rId8"/>
    <sheet name="q2a" sheetId="9" r:id="rId9"/>
    <sheet name="q3a" sheetId="10" r:id="rId10"/>
    <sheet name="q4a" sheetId="11" r:id="rId11"/>
    <sheet name="q17a" sheetId="12" r:id="rId12"/>
    <sheet name="q18a" sheetId="13" r:id="rId13"/>
    <sheet name="q5a" sheetId="14" r:id="rId14"/>
    <sheet name="q6a" sheetId="15" r:id="rId15"/>
    <sheet name="q7a" sheetId="16" r:id="rId16"/>
    <sheet name="q8a" sheetId="17" r:id="rId17"/>
    <sheet name="q9a" sheetId="18" r:id="rId18"/>
    <sheet name="q10a" sheetId="19" r:id="rId19"/>
    <sheet name="q11a" sheetId="20" r:id="rId20"/>
    <sheet name="q12a" sheetId="21" r:id="rId21"/>
    <sheet name="q13a" sheetId="22" r:id="rId22"/>
    <sheet name="q14a" sheetId="23" r:id="rId23"/>
    <sheet name="q15a" sheetId="24" r:id="rId24"/>
    <sheet name="q16a" sheetId="25" r:id="rId25"/>
    <sheet name="q1b" sheetId="26" r:id="rId26"/>
    <sheet name="q2b" sheetId="27" r:id="rId27"/>
    <sheet name="q3b" sheetId="28" r:id="rId28"/>
    <sheet name="q4b" sheetId="29" r:id="rId29"/>
    <sheet name="q17b" sheetId="30" r:id="rId30"/>
    <sheet name="q18b" sheetId="31" r:id="rId31"/>
    <sheet name="q5b" sheetId="32" r:id="rId32"/>
    <sheet name="q6b" sheetId="33" r:id="rId33"/>
    <sheet name="q7b" sheetId="34" r:id="rId34"/>
    <sheet name="q8b" sheetId="35" r:id="rId35"/>
    <sheet name="q9b" sheetId="36" r:id="rId36"/>
    <sheet name="q10b" sheetId="37" r:id="rId37"/>
    <sheet name="q11b" sheetId="38" r:id="rId38"/>
    <sheet name="q12b" sheetId="39" r:id="rId39"/>
    <sheet name="q13b" sheetId="40" r:id="rId40"/>
    <sheet name="q14b" sheetId="41" r:id="rId41"/>
    <sheet name="q15b" sheetId="42" r:id="rId42"/>
    <sheet name="q16b" sheetId="43" r:id="rId43"/>
  </sheets>
  <definedNames/>
  <calcPr fullCalcOnLoad="1"/>
</workbook>
</file>

<file path=xl/sharedStrings.xml><?xml version="1.0" encoding="utf-8"?>
<sst xmlns="http://schemas.openxmlformats.org/spreadsheetml/2006/main" count="1638" uniqueCount="494">
  <si>
    <t>rozdil</t>
  </si>
  <si>
    <t>hobit</t>
  </si>
  <si>
    <t>gandalf</t>
  </si>
  <si>
    <t>elvira</t>
  </si>
  <si>
    <t>cindy</t>
  </si>
  <si>
    <t>reach</t>
  </si>
  <si>
    <t>prodej</t>
  </si>
  <si>
    <t>Pohlaví</t>
  </si>
  <si>
    <t>Muž</t>
  </si>
  <si>
    <t>Mattoni</t>
  </si>
  <si>
    <t>Žena</t>
  </si>
  <si>
    <t xml:space="preserve">Poděbradka </t>
  </si>
  <si>
    <t>Věk</t>
  </si>
  <si>
    <t xml:space="preserve"> 12-19 let</t>
  </si>
  <si>
    <t>Hanácká kyselka</t>
  </si>
  <si>
    <t xml:space="preserve"> 20-34 let</t>
  </si>
  <si>
    <t>Magnésia</t>
  </si>
  <si>
    <t xml:space="preserve"> 35-49 let</t>
  </si>
  <si>
    <t>Korunní</t>
  </si>
  <si>
    <t xml:space="preserve"> 50 nebo více</t>
  </si>
  <si>
    <t>Onrášovka</t>
  </si>
  <si>
    <t>Vzdělání</t>
  </si>
  <si>
    <t xml:space="preserve"> základní</t>
  </si>
  <si>
    <t>Perlivá</t>
  </si>
  <si>
    <t xml:space="preserve"> vyučen/a</t>
  </si>
  <si>
    <t>Neperlivá</t>
  </si>
  <si>
    <t>maturita</t>
  </si>
  <si>
    <t>Citrónová</t>
  </si>
  <si>
    <t>VŠ</t>
  </si>
  <si>
    <t>Pomerančová</t>
  </si>
  <si>
    <t>Velikost místa bydliště</t>
  </si>
  <si>
    <t>Méně než 5.000 obyvatel</t>
  </si>
  <si>
    <t>Broskvová</t>
  </si>
  <si>
    <t xml:space="preserve"> 5.001 - 20.000 obyvatel</t>
  </si>
  <si>
    <t>Malinová</t>
  </si>
  <si>
    <t xml:space="preserve"> 20.001 - 100.000 obyvatel</t>
  </si>
  <si>
    <t>Jablková</t>
  </si>
  <si>
    <t xml:space="preserve"> Více než 100.000 obyvatel</t>
  </si>
  <si>
    <t>Grepová</t>
  </si>
  <si>
    <t>Jiná</t>
  </si>
  <si>
    <t>Zná jí</t>
  </si>
  <si>
    <t>Koupil(a) by jí</t>
  </si>
  <si>
    <t>Nejlepší značka</t>
  </si>
  <si>
    <t>Znalost</t>
  </si>
  <si>
    <t>dole</t>
  </si>
  <si>
    <t>Praha</t>
  </si>
  <si>
    <t>Název listu</t>
  </si>
  <si>
    <t>Název grafu</t>
  </si>
  <si>
    <t>Poznámka</t>
  </si>
  <si>
    <t>Odkaz na data</t>
  </si>
  <si>
    <t>Dvojklikem na bunku B1 se opraví názvy grafů podle seznamu</t>
  </si>
  <si>
    <t>Dvojklikem na bunku C1 se opraví názvy poznámky podle seznamu</t>
  </si>
  <si>
    <t>Dvojklik na vybraný název listu - přesun na list / graf</t>
  </si>
  <si>
    <t>Kliknutím na hyperlink - přesun na data</t>
  </si>
  <si>
    <t>Struktura vzorku</t>
  </si>
  <si>
    <t>test2</t>
  </si>
  <si>
    <t>výrok1</t>
  </si>
  <si>
    <t>výrok2</t>
  </si>
  <si>
    <t>výrok3</t>
  </si>
  <si>
    <t>výrok4</t>
  </si>
  <si>
    <t>výrok6</t>
  </si>
  <si>
    <t>výrok7</t>
  </si>
  <si>
    <t>varianta1</t>
  </si>
  <si>
    <t>bluagh</t>
  </si>
  <si>
    <t>varianta2</t>
  </si>
  <si>
    <t>Návod</t>
  </si>
  <si>
    <t>Dvojklik do sloupce E odstraní graf ve vybraném řádku</t>
  </si>
  <si>
    <t>x</t>
  </si>
  <si>
    <t>Automaticky se vytvoří aktuální seznam grafů</t>
  </si>
  <si>
    <t>nahoře</t>
  </si>
  <si>
    <t>Demo data pro tvorbu zmijového grafu</t>
  </si>
  <si>
    <t>ZDROJ: STEM/MARK: Cestovní ruch v KHK, léto 2011</t>
  </si>
  <si>
    <t xml:space="preserve"> </t>
  </si>
  <si>
    <t>Total</t>
  </si>
  <si>
    <t>7-10 let</t>
  </si>
  <si>
    <t>11-14 let</t>
  </si>
  <si>
    <t>15-25 let</t>
  </si>
  <si>
    <t>26-35 let</t>
  </si>
  <si>
    <t>36-55 let</t>
  </si>
  <si>
    <t>55+ let</t>
  </si>
  <si>
    <t>Ženy</t>
  </si>
  <si>
    <t>Muži</t>
  </si>
  <si>
    <t>Čech</t>
  </si>
  <si>
    <t>Cizinec</t>
  </si>
  <si>
    <t>Věková struktura (n=537)</t>
  </si>
  <si>
    <t>Pohlaví (n=533)</t>
  </si>
  <si>
    <t>Základní, vyučen bez mat.</t>
  </si>
  <si>
    <t>Střední s mat.</t>
  </si>
  <si>
    <t>Vysokoškolské</t>
  </si>
  <si>
    <t>Vzdělání (n=526)</t>
  </si>
  <si>
    <t>n</t>
  </si>
  <si>
    <t>%</t>
  </si>
  <si>
    <t>vzorek</t>
  </si>
  <si>
    <t>Q1  Víte jak se jmenuje kraj, na jehož území se nacházíte? * TVU Crosstabulation</t>
  </si>
  <si>
    <t xml:space="preserve">Count </t>
  </si>
  <si>
    <t>Q1  Víte jak se jmenuje kraj, na jehož území se nacházíte?</t>
  </si>
  <si>
    <t>1  Ano, vím (odpověděl správně)</t>
  </si>
  <si>
    <t>2  Ano, vím (odpověděl špatně)</t>
  </si>
  <si>
    <t>3  Neví</t>
  </si>
  <si>
    <t>Zeme</t>
  </si>
  <si>
    <t>,00  Čech</t>
  </si>
  <si>
    <t>1,00  Cizinec</t>
  </si>
  <si>
    <t>Celkem</t>
  </si>
  <si>
    <t>Češi</t>
  </si>
  <si>
    <t>Cizinci</t>
  </si>
  <si>
    <t>q1</t>
  </si>
  <si>
    <t>Ano, vím (odpověděl správně)</t>
  </si>
  <si>
    <t>Ano, vím (odpověděl špatně)</t>
  </si>
  <si>
    <t>Neví</t>
  </si>
  <si>
    <t>Státní příslušnost (n=538)</t>
  </si>
  <si>
    <t>q2</t>
  </si>
  <si>
    <t>q1a_code * Zeme Crosstabulation</t>
  </si>
  <si>
    <t>q1a_code</t>
  </si>
  <si>
    <t>Východočeský</t>
  </si>
  <si>
    <t>Východní Čechy</t>
  </si>
  <si>
    <t>Orlické hory, Orlicko/ý</t>
  </si>
  <si>
    <t>Jiný kraj ČR</t>
  </si>
  <si>
    <t>Hradecký, Hradec Králové</t>
  </si>
  <si>
    <t>Jiný</t>
  </si>
  <si>
    <t>count</t>
  </si>
  <si>
    <t>Q2  Jaký je hlavní důvod vaší návštěvy?</t>
  </si>
  <si>
    <t>Rekreace, zábava, volný čas, výlet</t>
  </si>
  <si>
    <t>Obchodní cesta</t>
  </si>
  <si>
    <t>Účast na kongresu, semináři, veletrhu</t>
  </si>
  <si>
    <t>Nákupy</t>
  </si>
  <si>
    <t>Zdravotní pobyt, léčení v lázních</t>
  </si>
  <si>
    <t>Návštěvy u příbuzných/známých</t>
  </si>
  <si>
    <t>Jiný důvod</t>
  </si>
  <si>
    <t>q3</t>
  </si>
  <si>
    <t>Jen rekreanti!</t>
  </si>
  <si>
    <t>Count</t>
  </si>
  <si>
    <t>$q3  q3</t>
  </si>
  <si>
    <t>Poznávání hist. a kult. památek, architektura</t>
  </si>
  <si>
    <t>Poznávání přír. krás a zajímavostí</t>
  </si>
  <si>
    <t>Pěší turistika</t>
  </si>
  <si>
    <t>Aktivní provozování sportu</t>
  </si>
  <si>
    <t>Návštěva sportovní, kult. akce, festivalu</t>
  </si>
  <si>
    <t>Odpočinek/relaxace</t>
  </si>
  <si>
    <t>Zábava</t>
  </si>
  <si>
    <t>Jiné</t>
  </si>
  <si>
    <t>kvóty</t>
  </si>
  <si>
    <t>Q4  Jak jste přijel na tuto návštěvu? * Zeme Crosstabulation</t>
  </si>
  <si>
    <t>Q4  Jak jste přijel na tuto návštěvu?</t>
  </si>
  <si>
    <t>q4</t>
  </si>
  <si>
    <t>Organizovaně</t>
  </si>
  <si>
    <t>Po vlastní ose</t>
  </si>
  <si>
    <t>Forma zájezdu</t>
  </si>
  <si>
    <t>Q5  Kolikrát jste navštívil KHK během posledních 3 let? * Zeme Crosstabulation</t>
  </si>
  <si>
    <t>Q5  Kolikrát jste navštívil KHK během posledních 3 let?</t>
  </si>
  <si>
    <t>1  Jako turista jsem tu ještě nebyla</t>
  </si>
  <si>
    <t>2  Jsem zde jako turista poprve</t>
  </si>
  <si>
    <t>3  2.-3.navsteva</t>
  </si>
  <si>
    <t>4  4.-6.navsteva</t>
  </si>
  <si>
    <t>5  7. a dalsi navsteva</t>
  </si>
  <si>
    <t>6  Nevím, protože neznám přesné hranice KHK</t>
  </si>
  <si>
    <t>q5</t>
  </si>
  <si>
    <t>Nevím, protože neznám přesné hranice KHK</t>
  </si>
  <si>
    <t>Jsem zde jako turista poprvé</t>
  </si>
  <si>
    <t>2.-3. návštěva</t>
  </si>
  <si>
    <t>4.-6. návštěva</t>
  </si>
  <si>
    <t>7. a další návštěva</t>
  </si>
  <si>
    <t>Jako turista jsem tu ještě nebyl</t>
  </si>
  <si>
    <t>Q5  Kolikrát jste navštívil KHK během posledních 3 let? * Q18  Jaká je vzdálenost vašeho bydliště od tohoto místa? * Zeme Crosstabulation</t>
  </si>
  <si>
    <t>Q18  Jaká je vzdálenost vašeho bydliště od tohoto místa?</t>
  </si>
  <si>
    <t>1  Do 30km</t>
  </si>
  <si>
    <t>2  30-50km</t>
  </si>
  <si>
    <t>3  50-80km</t>
  </si>
  <si>
    <t>4  80-100km</t>
  </si>
  <si>
    <t>5  Nad 100km</t>
  </si>
  <si>
    <t>Q5  Kolikrát jste navštívil KHK během posledních 3 let? * Q25_kraj * Zeme Crosstabulation</t>
  </si>
  <si>
    <t>Q25_kraj</t>
  </si>
  <si>
    <t>1  Praha</t>
  </si>
  <si>
    <t>2  Středočeský"</t>
  </si>
  <si>
    <t>3  Jihočeský"</t>
  </si>
  <si>
    <t>4  Plzeňský</t>
  </si>
  <si>
    <t>5  Karlovarský</t>
  </si>
  <si>
    <t>6  Ústecký</t>
  </si>
  <si>
    <t>7  Liberecký</t>
  </si>
  <si>
    <t>8  Královéhradecký</t>
  </si>
  <si>
    <t>9  Pardubicý</t>
  </si>
  <si>
    <t>10  Vysočina</t>
  </si>
  <si>
    <t>11  Jihomoravský</t>
  </si>
  <si>
    <t>12  Olomoucký</t>
  </si>
  <si>
    <t>13  Zlínský</t>
  </si>
  <si>
    <t>14  Moravskoslezský</t>
  </si>
  <si>
    <t>pomocne pro q5</t>
  </si>
  <si>
    <t>$q6  q6</t>
  </si>
  <si>
    <t>q6</t>
  </si>
  <si>
    <t>Sám</t>
  </si>
  <si>
    <t>S celou rodinou</t>
  </si>
  <si>
    <t>S partnerem</t>
  </si>
  <si>
    <t>Pouze s dětmi</t>
  </si>
  <si>
    <t>Se skupinou blízkých (příb.,přátelé, kolegové)</t>
  </si>
  <si>
    <t>q7</t>
  </si>
  <si>
    <t>Q7  Jak dlouho hodláte během této návštěvy zůstat v KHK? * Zeme Crosstabulation</t>
  </si>
  <si>
    <t>Q7  Jak dlouho hodláte během této návštěvy zůstat v KHK?</t>
  </si>
  <si>
    <t>Pouze tudy projíždím</t>
  </si>
  <si>
    <t>Jsem tu na jeden den</t>
  </si>
  <si>
    <t>Jsem tu asi na týden</t>
  </si>
  <si>
    <t>Jsem tu na delší dobu než týden</t>
  </si>
  <si>
    <t>Q8  Co bylo hlavním impulsem pro tuto návštěvu KHK? * Zeme Crosstabulation</t>
  </si>
  <si>
    <t>Q8  Co bylo hlavním impulsem pro tuto návštěvu KHK?</t>
  </si>
  <si>
    <t>q8</t>
  </si>
  <si>
    <t>Vlastní zkušenosti</t>
  </si>
  <si>
    <t>Doporučení přátel/známých</t>
  </si>
  <si>
    <t>Návštěvu jsem neplánoval, momentální rozhodnutí</t>
  </si>
  <si>
    <t>Návštěva, propag. materiály CK</t>
  </si>
  <si>
    <t>Články v tisku, TV a rozhlas. pořady o cestování</t>
  </si>
  <si>
    <t>Různé reklamy</t>
  </si>
  <si>
    <t>Tištění turističtí průvodci, mapy</t>
  </si>
  <si>
    <t>Cestovatelské weby</t>
  </si>
  <si>
    <t>Speciální vztah</t>
  </si>
  <si>
    <t>Jiné důvody</t>
  </si>
  <si>
    <t>Délka návštěvy</t>
  </si>
  <si>
    <t>Jsem tu na víkend, prodl. víkend (max. 4 dny)</t>
  </si>
  <si>
    <t>Q8VZTAH_code</t>
  </si>
  <si>
    <t>1  Zdravotní duvody, leceni</t>
  </si>
  <si>
    <t>2  Služební cesta</t>
  </si>
  <si>
    <t>3  Kult.,sport. akce</t>
  </si>
  <si>
    <t>4  Kult./přír. památka</t>
  </si>
  <si>
    <t>5  Žije zde, pochází odtud, má tu chatu</t>
  </si>
  <si>
    <t>6  Jiné</t>
  </si>
  <si>
    <t>pomocne pro q8 vztah a jiné</t>
  </si>
  <si>
    <t>q8_upr * Q8VZTAH_code * Zeme Crosstabulation</t>
  </si>
  <si>
    <t>9  Nevyplnil</t>
  </si>
  <si>
    <t>q8_upr</t>
  </si>
  <si>
    <t>10,00  Speciální vztah</t>
  </si>
  <si>
    <t>11,00  Jiné důvody</t>
  </si>
  <si>
    <t>q9</t>
  </si>
  <si>
    <t>Q9  Zjistoval jste si pred touto navstevou nejake blizsi info na internetu? * Zeme Crosstabulation</t>
  </si>
  <si>
    <t>Q9  Zjistoval jste si pred touto navstevou nejake blizsi info na internetu?</t>
  </si>
  <si>
    <t>Ano</t>
  </si>
  <si>
    <t>Ne</t>
  </si>
  <si>
    <t>q10</t>
  </si>
  <si>
    <t>Q10  kde konkretne na internetu jste info zjišťoval? * Zeme Crosstabulation</t>
  </si>
  <si>
    <t>Q10  kde konkretne na internetu jste info zjišťoval?</t>
  </si>
  <si>
    <t>Přímo na web. stránkách www.kr-kraloveckykraj.cz</t>
  </si>
  <si>
    <t>Na jiných stránkách</t>
  </si>
  <si>
    <t>Češi (n=134)</t>
  </si>
  <si>
    <t>Cizinci (n=25)</t>
  </si>
  <si>
    <t>q14</t>
  </si>
  <si>
    <t>Celková spokojenost</t>
  </si>
  <si>
    <t>Cenová úroveň</t>
  </si>
  <si>
    <t>Kvalita</t>
  </si>
  <si>
    <t>Chuť</t>
  </si>
  <si>
    <t>Rozmanitost</t>
  </si>
  <si>
    <t>Nabídka pro spec. skupiny osob</t>
  </si>
  <si>
    <t>Ochota personálu</t>
  </si>
  <si>
    <t>Dostupnost</t>
  </si>
  <si>
    <t>Otevírací doba</t>
  </si>
  <si>
    <t>Nabídka místních specialit</t>
  </si>
  <si>
    <t>Q15A  Ubytování-celková spokojenost</t>
  </si>
  <si>
    <t>Q15B  Ubytování-cenová úroveň</t>
  </si>
  <si>
    <t>Q15C  Ubytování-kvalita</t>
  </si>
  <si>
    <t>Q15D  Ubytování-rozmanitost</t>
  </si>
  <si>
    <t>Q15E  Ubytování-nabídka pro spec. skupiny osob</t>
  </si>
  <si>
    <t>Q15F  Ubytování-ochota personálu</t>
  </si>
  <si>
    <t>Q15G  Ubytování-dostupnost</t>
  </si>
  <si>
    <t>q15</t>
  </si>
  <si>
    <t>Neví, netýká se</t>
  </si>
  <si>
    <t>Q16  Jak hodnotíte přiměřenost vstupného? * Zeme Crosstabulation</t>
  </si>
  <si>
    <t>Q16  Jak hodnotíte přiměřenost vstupného?</t>
  </si>
  <si>
    <t>q16</t>
  </si>
  <si>
    <t>1=nejlepší</t>
  </si>
  <si>
    <t>5=nejhorší</t>
  </si>
  <si>
    <t>Průměr</t>
  </si>
  <si>
    <t>q17</t>
  </si>
  <si>
    <t>$q17  q17</t>
  </si>
  <si>
    <t>Automobilem, na motockylu</t>
  </si>
  <si>
    <t>Vlakem</t>
  </si>
  <si>
    <t>Autobusem</t>
  </si>
  <si>
    <t>Na kole</t>
  </si>
  <si>
    <t>Pěšky</t>
  </si>
  <si>
    <t>Jinak</t>
  </si>
  <si>
    <t>q18</t>
  </si>
  <si>
    <t>Q18  Jaká je vzdálenost vašeho bydliště od tohoto místa? * Zeme Crosstabulation</t>
  </si>
  <si>
    <t>Jednočlenná domácnost</t>
  </si>
  <si>
    <t>Partneři bez dětí</t>
  </si>
  <si>
    <t>Domácnost s dětmi v předškolním věku</t>
  </si>
  <si>
    <t>Domácnost s dětmi ve školním věku</t>
  </si>
  <si>
    <t>Domácnost s dospělými dětmi</t>
  </si>
  <si>
    <t>Domácnost po odchodu dětí z domu</t>
  </si>
  <si>
    <t>Vícegenerační domácnost</t>
  </si>
  <si>
    <t>Typ domácnosti (n=459)</t>
  </si>
  <si>
    <t>Velikost obce (n=480)</t>
  </si>
  <si>
    <t>Plzeňský</t>
  </si>
  <si>
    <t>Karlovarský</t>
  </si>
  <si>
    <t>Ústecký</t>
  </si>
  <si>
    <t>Liberecký</t>
  </si>
  <si>
    <t>Královéhradecký</t>
  </si>
  <si>
    <t>Vysočina</t>
  </si>
  <si>
    <t>Jihomoravský</t>
  </si>
  <si>
    <t>Olomoucký</t>
  </si>
  <si>
    <t>Zlínský</t>
  </si>
  <si>
    <t>Moravskoslezský</t>
  </si>
  <si>
    <t>Středočeský</t>
  </si>
  <si>
    <t>Pardubický</t>
  </si>
  <si>
    <t>Jihočeský</t>
  </si>
  <si>
    <t>Velkoměsto nad 100.000 obyv.</t>
  </si>
  <si>
    <t>Město s 20.000-99.999 obyv.</t>
  </si>
  <si>
    <t>Město s 5.000-19.999 obyv.</t>
  </si>
  <si>
    <t>Obec s 2.000-4.999 obyv.</t>
  </si>
  <si>
    <t>Obec 1.000-1.999 obyv.</t>
  </si>
  <si>
    <t>Obec do 999 obyv.</t>
  </si>
  <si>
    <t>vzorek1</t>
  </si>
  <si>
    <t>vzorek2</t>
  </si>
  <si>
    <t>Použitá doprava</t>
  </si>
  <si>
    <t>Vzdálenost od bydliště</t>
  </si>
  <si>
    <t>TVU</t>
  </si>
  <si>
    <t>Krkonoše a Podkrkonoší</t>
  </si>
  <si>
    <t>Kladské pomezí</t>
  </si>
  <si>
    <t>Hradecko</t>
  </si>
  <si>
    <t>Orlické hory a Podorlicko</t>
  </si>
  <si>
    <t>Český ráj</t>
  </si>
  <si>
    <t>Státní příslušnost cizinců</t>
  </si>
  <si>
    <t>Polsko</t>
  </si>
  <si>
    <t>Německo</t>
  </si>
  <si>
    <t>Slovensko</t>
  </si>
  <si>
    <t>Jiné (FR, BE aj.)</t>
  </si>
  <si>
    <t>Jiné (UKR, LOT, SRB aj.)</t>
  </si>
  <si>
    <t>mimo ČR (cizinci)</t>
  </si>
  <si>
    <t>Kraj (n=481)</t>
  </si>
  <si>
    <t xml:space="preserve">ZÁKLAD: Všichni respondenti, kteří na danou otázku odpovídali
</t>
  </si>
  <si>
    <t>DATAcelkem!$C$17:$C$19)</t>
  </si>
  <si>
    <t xml:space="preserve">ZÁKLAD: Všichni cizinci, n=61
</t>
  </si>
  <si>
    <t>DATAcelkem!$C$12:$C$16</t>
  </si>
  <si>
    <t>vzorek3</t>
  </si>
  <si>
    <t>DATAcelkem!$C$20:$C$47</t>
  </si>
  <si>
    <t>Q1  Víte jak se jmenuje kraj, na jehož území se nacházíte? * TVU * Zeme Crosstabulation</t>
  </si>
  <si>
    <t>$q11  q11</t>
  </si>
  <si>
    <t>$q12  q12</t>
  </si>
  <si>
    <t>$q13  q13</t>
  </si>
  <si>
    <t>q10b</t>
  </si>
  <si>
    <t>Nehledal</t>
  </si>
  <si>
    <t>q1a</t>
  </si>
  <si>
    <t>Podíl těch co vědí</t>
  </si>
  <si>
    <t>Typ</t>
  </si>
  <si>
    <t>Jednodenní</t>
  </si>
  <si>
    <t>Vícedenní</t>
  </si>
  <si>
    <t>Ano, správně</t>
  </si>
  <si>
    <t>q2a</t>
  </si>
  <si>
    <t>q3a</t>
  </si>
  <si>
    <t>Q1  Víte jak se jmenuje kraj, na jehož území se nacházíte? * Typ * Zeme Crosstabulation</t>
  </si>
  <si>
    <t>Na internetu vůbec nehledal</t>
  </si>
  <si>
    <t>Navštívil jiné stránky</t>
  </si>
  <si>
    <t>Příroda</t>
  </si>
  <si>
    <t>Památky, architektura, města</t>
  </si>
  <si>
    <t>Čistota (úklid, vzduch)</t>
  </si>
  <si>
    <t>Všechno</t>
  </si>
  <si>
    <t>Nic, neuvedl, neví</t>
  </si>
  <si>
    <t>Organizace a program</t>
  </si>
  <si>
    <t>Atmosféra, nálada</t>
  </si>
  <si>
    <t>Služby (vybavenost, ubytování, stravování)</t>
  </si>
  <si>
    <t>Úpravy, opravy</t>
  </si>
  <si>
    <t>q11a</t>
  </si>
  <si>
    <t>q12a</t>
  </si>
  <si>
    <t>Slabá vybavenost, nekvalit.služby</t>
  </si>
  <si>
    <t>Ceny</t>
  </si>
  <si>
    <t>Špatný stav objektů,ploch</t>
  </si>
  <si>
    <t>Špatná doprava a dopr.infrastr.</t>
  </si>
  <si>
    <t>Vrtochy počasí</t>
  </si>
  <si>
    <t>Slabý program, organizace</t>
  </si>
  <si>
    <t>Vybavenost</t>
  </si>
  <si>
    <t>Organizace, program</t>
  </si>
  <si>
    <t>Propagace, info materiály, infotabule</t>
  </si>
  <si>
    <t>Opravy objektů, ploch</t>
  </si>
  <si>
    <t>Zlevnit</t>
  </si>
  <si>
    <t>Doprava (opravy silnic, značení, organiz. veřejné dopravy)</t>
  </si>
  <si>
    <t>Q16  Jak hodnotíte přiměřenost vstupného? * Typ * Zeme Crosstabulation</t>
  </si>
  <si>
    <t>Průměry</t>
  </si>
  <si>
    <t>Do 30km</t>
  </si>
  <si>
    <t>30-50km</t>
  </si>
  <si>
    <t>50-80km</t>
  </si>
  <si>
    <t>80-100km</t>
  </si>
  <si>
    <t>Nad 100km</t>
  </si>
  <si>
    <t>Navštívil stránky www.kr-kralovecky.cz</t>
  </si>
  <si>
    <t>Jednodenní návštěvníci</t>
  </si>
  <si>
    <t>Vícedenní návštěvníci</t>
  </si>
  <si>
    <t>ZÁKLAD: Všichni respondenti, n=424
Otázka: Víte, jak se jmenuje kraj, na jehož území se nacházíte?</t>
  </si>
  <si>
    <t>Znalost názvu kraje</t>
  </si>
  <si>
    <t>grafy_a!$D$8:$I$8</t>
  </si>
  <si>
    <t>ZÁKLAD: Všichni respondenti, n=424
Otázka: Jaký je hlavní důvod Vaší návštěvy?</t>
  </si>
  <si>
    <t>Hlavní důvod návštěvy</t>
  </si>
  <si>
    <t>grafy_a!$D$15:$D$20</t>
  </si>
  <si>
    <t>ZÁKLAD: Respondenti, kteří přijeli z důvodu rekreace, zábavy, výletu, trávení volného času, n=362
Otázka: Co Vás při návštěvě nejvíce zajímá?</t>
  </si>
  <si>
    <t>Největší zájem o...</t>
  </si>
  <si>
    <t>grafy_a!$C$26:$C$33</t>
  </si>
  <si>
    <t>q4a</t>
  </si>
  <si>
    <t>ZÁKLAD: Respondenti, kteří přijeli z důvodu rekreace, zábavy, výletu, trávení volného času, n=362
Otázka: Jak jste přijel na tuto návštěvu?</t>
  </si>
  <si>
    <t>grafy_a!$C$38:$C$40</t>
  </si>
  <si>
    <t>q17a</t>
  </si>
  <si>
    <t>ZÁKLAD: Všichni respondenti, n=424
Otázka: Jak jste se sem na tuto návštěvu kraje dopravil?</t>
  </si>
  <si>
    <t>grafy_a!$C$299:$C$304</t>
  </si>
  <si>
    <t>q18a</t>
  </si>
  <si>
    <t>ZÁKLAD: Všichni respondenti, n=424
Otázka: Jaká je vzdálenost Vašeho bydliště od tohoto místa?</t>
  </si>
  <si>
    <t>grafy_a!$C$312:$C$316</t>
  </si>
  <si>
    <t>q5a</t>
  </si>
  <si>
    <t>ZÁKLAD: Všichni respondenti, n=424
Otázka: Kolikrát jste navštívil KHK během posledních 3 let (pouze cesty za účelem trávení volného času)?</t>
  </si>
  <si>
    <t>Pořadí návštěvy</t>
  </si>
  <si>
    <t>grafy_a!$C$47:$C$52</t>
  </si>
  <si>
    <t>q6a</t>
  </si>
  <si>
    <t>ZÁKLAD: Všichni respondenti, n=424
Otázka: S kým jste zde na této návštěvě?</t>
  </si>
  <si>
    <t>Doprovod</t>
  </si>
  <si>
    <t>grafy_a!$C$85:$C$90</t>
  </si>
  <si>
    <t>q7a</t>
  </si>
  <si>
    <t>ZÁKLAD: Všichni respondenti, n=424
Otázka: Jak dlouho hodláte během této návštěvy zůstat v Královéhradeckém kraji?</t>
  </si>
  <si>
    <t>grafy_a!$C$99:$C$104</t>
  </si>
  <si>
    <t>q8a</t>
  </si>
  <si>
    <t>ZÁKLAD: Všichni respondenti, n=424
Otázka: Co bylo hlavním impulsem pro tuto návštěvu KHK?</t>
  </si>
  <si>
    <t>Hlavní impuls</t>
  </si>
  <si>
    <t>grafy_a!$C$112:$C$122</t>
  </si>
  <si>
    <t>q9a</t>
  </si>
  <si>
    <t>ZÁKLAD: Všichni respondenti, n=424
Otázka: Zjišťoval jste si před návštěvou nějaké bližší informace na internetu?</t>
  </si>
  <si>
    <t>Hledání informací na internetu</t>
  </si>
  <si>
    <t>grafy_a!$C$142:$E$142</t>
  </si>
  <si>
    <t>q10a</t>
  </si>
  <si>
    <t>ZÁKLAD: Všichni respondenti, n=424
Otázka: Kde konkrétně jste na internetu informace zjišťoval?</t>
  </si>
  <si>
    <t>Využití oficiálních stránek www.kr-kralovehradecky.cz</t>
  </si>
  <si>
    <t>grafy_a!$C$158:$C$161</t>
  </si>
  <si>
    <t>ZÁKLAD: Všichni respondenti, n=424
Otázka: Co Vás při návštěvě tohoto místa mile překvapilo, co se Vám zde líbilo?</t>
  </si>
  <si>
    <t>Pozitivní dojem</t>
  </si>
  <si>
    <t>grafy_a!$D$167:$D$176</t>
  </si>
  <si>
    <t>ZÁKLAD: Všichni respondenti, n=424
Otázka: Co Vás naopak při návštěvě tohoto místa zklamalo, co se Vám zde nelíbilo?</t>
  </si>
  <si>
    <t>Negativní dojem</t>
  </si>
  <si>
    <t>grafy_a!$D$181:$D$188</t>
  </si>
  <si>
    <t>q13a</t>
  </si>
  <si>
    <t>ZÁKLAD: Všichni respondenti, n=424
Otázka: Máte nějaké doporučení, co by bylo dobré pro návštěvníky tohoto místa změnit, chybí tu něco, jsou zde nějaké nedostatky?</t>
  </si>
  <si>
    <t>Návrh na zlepšení</t>
  </si>
  <si>
    <t>grafy_a!$D$194:$D$201</t>
  </si>
  <si>
    <t>q14a</t>
  </si>
  <si>
    <t>ZÁKLAD: Všichni respondenti, n=424
Otázka: Jak byste zhodnotil možnosti stravování během této návštěvy kraje z různých hledisek ?</t>
  </si>
  <si>
    <t>Hodnocení stravování</t>
  </si>
  <si>
    <t>grafy_a!$D$230:$D$239</t>
  </si>
  <si>
    <t>q15a</t>
  </si>
  <si>
    <t>ZÁKLAD: Všichni respondenti, n=424
Otázka: Jak byste zhodnotil možnosti ubytování během této návštěvy kraje z různých hledisek ?</t>
  </si>
  <si>
    <t>Hodnocení ubytování</t>
  </si>
  <si>
    <t>grafy_a!$C$258:$C$264</t>
  </si>
  <si>
    <t>q16a</t>
  </si>
  <si>
    <t>ZÁKLAD: Všichni respondenti, n=424
Otázka: Jak hodnotíte přiměřenost vstupného, které jste zde v KHK platil (cena za osobu) ?</t>
  </si>
  <si>
    <t>Hodnocení vstupného</t>
  </si>
  <si>
    <t>grafy_a!$D$283:$F$283</t>
  </si>
  <si>
    <t>q1b</t>
  </si>
  <si>
    <t>ZÁKLAD: Všichni respondenti, n=61
Otázka: Víte, jak se jmenuje kraj, na jehož území se nacházíte?</t>
  </si>
  <si>
    <t>grafy_a!$U$10</t>
  </si>
  <si>
    <t>q2b</t>
  </si>
  <si>
    <t>ZÁKLAD: Všichni respondenti, n=61
Otázka: Jaký je hlavní důvod Vaší návštěvy?</t>
  </si>
  <si>
    <t>grafy_a!$J$15:$J$20</t>
  </si>
  <si>
    <t>q3b</t>
  </si>
  <si>
    <t>ZÁKLAD: Respondenti, kteří přijeli z důvodu rekreace, zábavy, výletu, trávení volného času, n=43
Otázka: Co Vás při návštěvě nejvíce zajímá?</t>
  </si>
  <si>
    <t>grafy_a!$H$26:$H$33</t>
  </si>
  <si>
    <t>q4b</t>
  </si>
  <si>
    <t>ZÁKLAD: Respondenti, kteří přijeli z důvodu rekreace, zábavy, výletu, trávení volného času, n=43
Otázka: Jak jste přijel na tuto návštěvu?</t>
  </si>
  <si>
    <t>grafy_a!$H$38:$J$38</t>
  </si>
  <si>
    <t>q17b</t>
  </si>
  <si>
    <t>ZÁKLAD: Všichni respondenti, n=61
Otázka: Jak jste se sem na tuto návštěvu kraje dopravil?</t>
  </si>
  <si>
    <t>grafy_a!$J$299:$J$303</t>
  </si>
  <si>
    <t>q18b</t>
  </si>
  <si>
    <t>ZÁKLAD: Všichni respondenti, n=61
Otázka: Jaká je vzdálenost Vašeho bydliště od tohoto místa?</t>
  </si>
  <si>
    <t>grafy_a!$I$314:$I$317</t>
  </si>
  <si>
    <t>q5b</t>
  </si>
  <si>
    <t>ZÁKLAD: Všichni respondenti, n=61
Otázka: Kolikrát jste navštívil KHK během posledních 3 let (pouze cesty za účelem trávení volného času)?</t>
  </si>
  <si>
    <t>grafy_a!$I$47:$I$52</t>
  </si>
  <si>
    <t>q6b</t>
  </si>
  <si>
    <t>ZÁKLAD: Všichni respondenti, n=61
Otázka: S kým jste zde na této návštěvě?</t>
  </si>
  <si>
    <t>grafy_a!$I$85:$I$90</t>
  </si>
  <si>
    <t>q7b</t>
  </si>
  <si>
    <t>ZÁKLAD: Všichni respondenti ,n=61
Otázka: Jak dlouho hodláte během této návštěvy zůstat v Královéhradeckém kraji?</t>
  </si>
  <si>
    <t>grafy_a!$I$99:$I$104</t>
  </si>
  <si>
    <t>q8b</t>
  </si>
  <si>
    <t>ZÁKLAD: Všichni respondenti, n=61
Otázka: Co bylo hlavním impulsem pro tuto návštěvu KHK?</t>
  </si>
  <si>
    <t>grafy_a!$I$112:$I$120</t>
  </si>
  <si>
    <t>q9b</t>
  </si>
  <si>
    <t>ZÁKLAD: Všichni respondenti, n=61
Otázka: Zjišťoval jste si před návštěvou nějaké bližší informace na internetu?</t>
  </si>
  <si>
    <t>grafy_a!$I$142:$K$142</t>
  </si>
  <si>
    <t>ZÁKLAD: Všichni respondenti, n=61
Otázka: Kde konkrétně jste na internetu informace zjišťoval?</t>
  </si>
  <si>
    <t>grafy_a!$K$158:$K$160</t>
  </si>
  <si>
    <t>q11b</t>
  </si>
  <si>
    <t>ZÁKLAD: Všichni respondenti, n=61
Otázka: Co Vás při návštěvě tohoto místa mile překvapilo, co se Vám zde líbilo?</t>
  </si>
  <si>
    <t>grafy_a!$K$167:$K$176</t>
  </si>
  <si>
    <t>q12b</t>
  </si>
  <si>
    <t>ZÁKLAD: Všichni respondenti, n=61
Otázka: Co Vás naopak při návštěvě tohoto místa zklamalo, co se Vám zde nelíbilo?</t>
  </si>
  <si>
    <t>grafy_a!$K$181:$K$187</t>
  </si>
  <si>
    <t>q13b</t>
  </si>
  <si>
    <t>ZÁKLAD: Všichni respondenti, n=61
Otázka: Máte nějaké doporučení, co by bylo dobré pro návštěvníky tohoto místa změnit, chybí tu něco, jsou zde nějaké nedostatky?</t>
  </si>
  <si>
    <t>grafy_a!$K$194:$K$200</t>
  </si>
  <si>
    <t>q14b</t>
  </si>
  <si>
    <t>ZÁKLAD: Všichni respondenti, n=61
Otázka: Jak byste zhodnotil možnosti stravování během této návštěvy kraje z různých hledisek ?</t>
  </si>
  <si>
    <t>grafy_a!$M$230:$M$239</t>
  </si>
  <si>
    <t>q15b</t>
  </si>
  <si>
    <t>ZÁKLAD: Všichni respondenti, n=61
Otázka: Jak byste zhodnotil možnosti ubytování během této návštěvy kraje z různých hledisek ?</t>
  </si>
  <si>
    <t>grafy_a!$M$258:$M$264</t>
  </si>
  <si>
    <t>q16b</t>
  </si>
  <si>
    <t>ZÁKLAD: Všichni respondenti, n=61
Otázka: Jak hodnotíte přiměřenost vstupného, které jste zde v KHK platil (cena za osobu) ?</t>
  </si>
  <si>
    <t>grafy_a!$K$283:$M$283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</si>
</sst>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&quot;%&quot;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0"/>
    <numFmt numFmtId="183" formatCode="&quot;Kč&quot;#,##0_);\(&quot;Kč&quot;#,##0\)"/>
    <numFmt numFmtId="184" formatCode="&quot;Kč&quot;#,##0_);[Red]\(&quot;Kč&quot;#,##0\)"/>
    <numFmt numFmtId="185" formatCode="&quot;Kč&quot;#,##0.00_);\(&quot;Kč&quot;#,##0.00\)"/>
    <numFmt numFmtId="186" formatCode="&quot;Kč&quot;#,##0.00_);[Red]\(&quot;Kč&quot;#,##0.00\)"/>
    <numFmt numFmtId="187" formatCode="_(&quot;Kč&quot;* #,##0_);_(&quot;Kč&quot;* \(#,##0\);_(&quot;Kč&quot;* &quot;-&quot;_);_(@_)"/>
    <numFmt numFmtId="188" formatCode="_(&quot;Kč&quot;* #,##0.00_);_(&quot;Kč&quot;* \(#,##0.00\);_(&quot;Kč&quot;* &quot;-&quot;??_);_(@_)"/>
    <numFmt numFmtId="189" formatCode="0.0%"/>
    <numFmt numFmtId="190" formatCode="0.000000000"/>
    <numFmt numFmtId="191" formatCode="0.0000000000"/>
    <numFmt numFmtId="192" formatCode="0.00000000"/>
  </numFmts>
  <fonts count="19">
    <font>
      <sz val="10"/>
      <name val="Verdana"/>
      <family val="0"/>
    </font>
    <font>
      <sz val="10"/>
      <name val="Arial"/>
      <family val="2"/>
    </font>
    <font>
      <sz val="16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"/>
      <name val="Verdana"/>
      <family val="2"/>
    </font>
    <font>
      <sz val="10"/>
      <color indexed="10"/>
      <name val="Verdana"/>
      <family val="0"/>
    </font>
    <font>
      <sz val="9"/>
      <name val="Verdana"/>
      <family val="2"/>
    </font>
    <font>
      <sz val="9"/>
      <name val="Arial"/>
      <family val="0"/>
    </font>
    <font>
      <sz val="11"/>
      <name val="Verdana"/>
      <family val="2"/>
    </font>
    <font>
      <i/>
      <sz val="16"/>
      <name val="Verdana"/>
      <family val="2"/>
    </font>
    <font>
      <sz val="8"/>
      <name val="Verdana"/>
      <family val="0"/>
    </font>
    <font>
      <sz val="20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sz val="1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" borderId="1" applyNumberFormat="0" applyFill="0" applyBorder="0" applyProtection="0">
      <alignment wrapText="1"/>
    </xf>
  </cellStyleXfs>
  <cellXfs count="51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NumberFormat="1" applyFont="1">
      <alignment/>
      <protection/>
    </xf>
    <xf numFmtId="14" fontId="0" fillId="0" borderId="0" xfId="20" applyNumberFormat="1" applyFont="1">
      <alignment/>
      <protection/>
    </xf>
    <xf numFmtId="1" fontId="0" fillId="0" borderId="0" xfId="20" applyNumberFormat="1" applyFont="1">
      <alignment/>
      <protection/>
    </xf>
    <xf numFmtId="0" fontId="1" fillId="0" borderId="0" xfId="21">
      <alignment/>
      <protection/>
    </xf>
    <xf numFmtId="0" fontId="0" fillId="0" borderId="0" xfId="0" applyAlignment="1">
      <alignment/>
    </xf>
    <xf numFmtId="0" fontId="6" fillId="0" borderId="0" xfId="17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4" borderId="0" xfId="21" applyFill="1">
      <alignment/>
      <protection/>
    </xf>
    <xf numFmtId="0" fontId="1" fillId="3" borderId="0" xfId="21" applyFill="1">
      <alignment/>
      <protection/>
    </xf>
    <xf numFmtId="0" fontId="1" fillId="5" borderId="0" xfId="21" applyFill="1">
      <alignment/>
      <protection/>
    </xf>
    <xf numFmtId="0" fontId="9" fillId="0" borderId="0" xfId="0" applyFont="1" applyAlignment="1">
      <alignment/>
    </xf>
    <xf numFmtId="0" fontId="0" fillId="6" borderId="0" xfId="20" applyFont="1" applyFill="1">
      <alignment/>
      <protection/>
    </xf>
    <xf numFmtId="174" fontId="0" fillId="6" borderId="0" xfId="20" applyNumberFormat="1" applyFont="1" applyFill="1">
      <alignment/>
      <protection/>
    </xf>
    <xf numFmtId="0" fontId="0" fillId="0" borderId="0" xfId="20" applyFont="1" applyFill="1">
      <alignment/>
      <protection/>
    </xf>
    <xf numFmtId="174" fontId="0" fillId="0" borderId="0" xfId="20" applyNumberFormat="1" applyFont="1" applyFill="1">
      <alignment/>
      <protection/>
    </xf>
    <xf numFmtId="174" fontId="10" fillId="0" borderId="0" xfId="0" applyNumberFormat="1" applyFont="1" applyFill="1" applyBorder="1" applyAlignment="1">
      <alignment/>
    </xf>
    <xf numFmtId="0" fontId="0" fillId="0" borderId="0" xfId="20" applyFont="1" applyFill="1" applyBorder="1">
      <alignment/>
      <protection/>
    </xf>
    <xf numFmtId="174" fontId="0" fillId="0" borderId="0" xfId="2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" fontId="0" fillId="0" borderId="0" xfId="2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20" applyFont="1" applyFill="1" applyBorder="1" applyAlignment="1">
      <alignment/>
      <protection/>
    </xf>
    <xf numFmtId="16" fontId="0" fillId="0" borderId="0" xfId="0" applyNumberFormat="1" applyFill="1" applyBorder="1" applyAlignment="1">
      <alignment/>
    </xf>
    <xf numFmtId="0" fontId="0" fillId="7" borderId="0" xfId="20" applyFont="1" applyFill="1" applyBorder="1">
      <alignment/>
      <protection/>
    </xf>
    <xf numFmtId="174" fontId="10" fillId="7" borderId="0" xfId="0" applyNumberFormat="1" applyFont="1" applyFill="1" applyBorder="1" applyAlignment="1">
      <alignment/>
    </xf>
    <xf numFmtId="174" fontId="0" fillId="7" borderId="0" xfId="20" applyNumberFormat="1" applyFont="1" applyFill="1" applyBorder="1">
      <alignment/>
      <protection/>
    </xf>
    <xf numFmtId="0" fontId="0" fillId="7" borderId="0" xfId="0" applyFill="1" applyBorder="1" applyAlignment="1">
      <alignment/>
    </xf>
    <xf numFmtId="1" fontId="0" fillId="7" borderId="0" xfId="20" applyNumberFormat="1" applyFon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174" fontId="11" fillId="7" borderId="0" xfId="0" applyNumberFormat="1" applyFont="1" applyFill="1" applyBorder="1" applyAlignment="1">
      <alignment/>
    </xf>
    <xf numFmtId="174" fontId="0" fillId="7" borderId="0" xfId="0" applyNumberFormat="1" applyFill="1" applyBorder="1" applyAlignment="1">
      <alignment/>
    </xf>
    <xf numFmtId="0" fontId="0" fillId="7" borderId="0" xfId="20" applyFont="1" applyFill="1" applyBorder="1" applyAlignment="1">
      <alignment horizontal="center"/>
      <protection/>
    </xf>
    <xf numFmtId="0" fontId="0" fillId="6" borderId="0" xfId="20" applyFont="1" applyFill="1" applyBorder="1">
      <alignment/>
      <protection/>
    </xf>
    <xf numFmtId="2" fontId="0" fillId="0" borderId="0" xfId="20" applyNumberFormat="1" applyFont="1" applyFill="1" applyBorder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20" applyFont="1" applyFill="1" applyBorder="1" applyAlignment="1">
      <alignment horizontal="center"/>
      <protection/>
    </xf>
    <xf numFmtId="1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wrapText="1" shrinkToFit="1"/>
    </xf>
    <xf numFmtId="0" fontId="0" fillId="0" borderId="0" xfId="20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inalni galerie_2007A" xfId="20"/>
    <cellStyle name="normální_sablona_ufo_graf_typA" xfId="21"/>
    <cellStyle name="Percent" xfId="22"/>
    <cellStyle name="Followed Hyperlink" xfId="23"/>
    <cellStyle name="Zalomi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99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8F48"/>
      <rgbColor rgb="00699FAC"/>
      <rgbColor rgb="00CD7471"/>
      <rgbColor rgb="0068A678"/>
      <rgbColor rgb="00B696BC"/>
      <rgbColor rgb="00BFBF5F"/>
      <rgbColor rgb="00666666"/>
      <rgbColor rgb="00BFBFBF"/>
      <rgbColor rgb="00699FAC"/>
      <rgbColor rgb="00D98F48"/>
      <rgbColor rgb="00B696BC"/>
      <rgbColor rgb="00BFBF5F"/>
      <rgbColor rgb="00CD7471"/>
      <rgbColor rgb="0068A678"/>
      <rgbColor rgb="00BFBFBF"/>
      <rgbColor rgb="00666666"/>
      <rgbColor rgb="0000CCFF"/>
      <rgbColor rgb="00AFCED5"/>
      <rgbColor rgb="00EBC598"/>
      <rgbColor rgb="00AED1B2"/>
      <rgbColor rgb="00E6B6B0"/>
      <rgbColor rgb="00666666"/>
      <rgbColor rgb="00D9C7DB"/>
      <rgbColor rgb="00E0E0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0004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chartsheet" Target="chartsheets/sheet22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chartsheet" Target="chartsheets/sheet35.xml" /><Relationship Id="rId40" Type="http://schemas.openxmlformats.org/officeDocument/2006/relationships/chartsheet" Target="chartsheets/sheet36.xml" /><Relationship Id="rId41" Type="http://schemas.openxmlformats.org/officeDocument/2006/relationships/chartsheet" Target="chartsheets/sheet37.xml" /><Relationship Id="rId42" Type="http://schemas.openxmlformats.org/officeDocument/2006/relationships/chartsheet" Target="chartsheets/sheet38.xml" /><Relationship Id="rId43" Type="http://schemas.openxmlformats.org/officeDocument/2006/relationships/chartsheet" Target="chartsheets/sheet39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475"/>
          <c:w val="0.949"/>
          <c:h val="0.8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(DATAcelkem!$A$2:$B$11,DATAcelkem!$A$17:$B$19)</c:f>
              <c:multiLvlStrCache>
                <c:ptCount val="13"/>
                <c:lvl>
                  <c:pt idx="0">
                    <c:v>Muži</c:v>
                  </c:pt>
                  <c:pt idx="1">
                    <c:v>Ženy</c:v>
                  </c:pt>
                  <c:pt idx="2">
                    <c:v>7-10 let</c:v>
                  </c:pt>
                  <c:pt idx="3">
                    <c:v>11-14 let</c:v>
                  </c:pt>
                  <c:pt idx="4">
                    <c:v>15-25 let</c:v>
                  </c:pt>
                  <c:pt idx="5">
                    <c:v>26-35 let</c:v>
                  </c:pt>
                  <c:pt idx="6">
                    <c:v>36-55 let</c:v>
                  </c:pt>
                  <c:pt idx="7">
                    <c:v>55+ let</c:v>
                  </c:pt>
                  <c:pt idx="8">
                    <c:v>Čech</c:v>
                  </c:pt>
                  <c:pt idx="9">
                    <c:v>Cizinec</c:v>
                  </c:pt>
                  <c:pt idx="10">
                    <c:v>Základní, vyučen bez mat.</c:v>
                  </c:pt>
                  <c:pt idx="11">
                    <c:v>Střední s mat.</c:v>
                  </c:pt>
                  <c:pt idx="12">
                    <c:v>Vysokoškolské</c:v>
                  </c:pt>
                </c:lvl>
                <c:lvl>
                  <c:pt idx="0">
                    <c:v>Pohlaví (n=533)</c:v>
                  </c:pt>
                  <c:pt idx="2">
                    <c:v>Věková struktura (n=537)</c:v>
                  </c:pt>
                  <c:pt idx="8">
                    <c:v>Státní příslušnost (n=538)</c:v>
                  </c:pt>
                  <c:pt idx="10">
                    <c:v>Vzdělání (n=526)</c:v>
                  </c:pt>
                </c:lvl>
              </c:multiLvlStrCache>
            </c:multiLvlStrRef>
          </c:cat>
          <c:val>
            <c:numRef>
              <c:f>(DATAcelkem!$C$2:$C$11,DATAcelkem!$C$17:$C$19)</c:f>
              <c:numCache>
                <c:ptCount val="13"/>
                <c:pt idx="0">
                  <c:v>50.469043151969984</c:v>
                </c:pt>
                <c:pt idx="1">
                  <c:v>49.530956848030016</c:v>
                </c:pt>
                <c:pt idx="2">
                  <c:v>2.793296089385475</c:v>
                </c:pt>
                <c:pt idx="3">
                  <c:v>7.076350093109869</c:v>
                </c:pt>
                <c:pt idx="4">
                  <c:v>18.808193668528865</c:v>
                </c:pt>
                <c:pt idx="5">
                  <c:v>22.3463687150838</c:v>
                </c:pt>
                <c:pt idx="6">
                  <c:v>28.86405959031657</c:v>
                </c:pt>
                <c:pt idx="7">
                  <c:v>20.11173184357542</c:v>
                </c:pt>
                <c:pt idx="8">
                  <c:v>88.66171003717473</c:v>
                </c:pt>
                <c:pt idx="9">
                  <c:v>11.338289962825279</c:v>
                </c:pt>
                <c:pt idx="10">
                  <c:v>29.467680608365022</c:v>
                </c:pt>
                <c:pt idx="11">
                  <c:v>48.09885931558935</c:v>
                </c:pt>
                <c:pt idx="12">
                  <c:v>22.433460076045627</c:v>
                </c:pt>
              </c:numCache>
            </c:numRef>
          </c:val>
        </c:ser>
        <c:gapWidth val="40"/>
        <c:axId val="61422763"/>
        <c:axId val="9187868"/>
      </c:barChart>
      <c:catAx>
        <c:axId val="61422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9187868"/>
        <c:crosses val="autoZero"/>
        <c:auto val="1"/>
        <c:lblOffset val="100"/>
        <c:tickLblSkip val="1"/>
        <c:noMultiLvlLbl val="0"/>
      </c:catAx>
      <c:valAx>
        <c:axId val="918786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1422763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grafy_a!$B$47:$B$52</c:f>
              <c:strCache>
                <c:ptCount val="6"/>
                <c:pt idx="0">
                  <c:v>Jako turista jsem tu ještě nebyl</c:v>
                </c:pt>
                <c:pt idx="1">
                  <c:v>Jsem zde jako turista poprvé</c:v>
                </c:pt>
                <c:pt idx="2">
                  <c:v>2.-3. návštěva</c:v>
                </c:pt>
                <c:pt idx="3">
                  <c:v>4.-6. návštěva</c:v>
                </c:pt>
                <c:pt idx="4">
                  <c:v>7. a další návštěva</c:v>
                </c:pt>
                <c:pt idx="5">
                  <c:v>Nevím, protože neznám přesné hranice KHK</c:v>
                </c:pt>
              </c:strCache>
            </c:strRef>
          </c:cat>
          <c:val>
            <c:numRef>
              <c:f>grafy_a!$C$47:$C$52</c:f>
              <c:numCache>
                <c:ptCount val="6"/>
                <c:pt idx="0">
                  <c:v>13.443396226415095</c:v>
                </c:pt>
                <c:pt idx="1">
                  <c:v>23.58490566037736</c:v>
                </c:pt>
                <c:pt idx="2">
                  <c:v>21.69811320754717</c:v>
                </c:pt>
                <c:pt idx="3">
                  <c:v>10.141509433962264</c:v>
                </c:pt>
                <c:pt idx="4">
                  <c:v>27.122641509433965</c:v>
                </c:pt>
                <c:pt idx="5">
                  <c:v>4.009433962264151</c:v>
                </c:pt>
              </c:numCache>
            </c:numRef>
          </c:val>
        </c:ser>
        <c:gapWidth val="100"/>
        <c:axId val="17340781"/>
        <c:axId val="62425982"/>
      </c:barChart>
      <c:catAx>
        <c:axId val="173407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2425982"/>
        <c:crosses val="autoZero"/>
        <c:auto val="1"/>
        <c:lblOffset val="100"/>
        <c:tickLblSkip val="1"/>
        <c:noMultiLvlLbl val="0"/>
      </c:catAx>
      <c:valAx>
        <c:axId val="6242598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734078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grafy_a!$B$85:$B$90</c:f>
              <c:strCache>
                <c:ptCount val="6"/>
                <c:pt idx="0">
                  <c:v>S celou rodinou</c:v>
                </c:pt>
                <c:pt idx="1">
                  <c:v>S partnerem</c:v>
                </c:pt>
                <c:pt idx="2">
                  <c:v>Se skupinou blízkých (příb.,přátelé, kolegové)</c:v>
                </c:pt>
                <c:pt idx="3">
                  <c:v>Sám</c:v>
                </c:pt>
                <c:pt idx="4">
                  <c:v>Pouze s dětmi</c:v>
                </c:pt>
                <c:pt idx="5">
                  <c:v>Neví</c:v>
                </c:pt>
              </c:strCache>
            </c:strRef>
          </c:cat>
          <c:val>
            <c:numRef>
              <c:f>grafy_a!$C$85:$C$90</c:f>
              <c:numCache>
                <c:ptCount val="6"/>
                <c:pt idx="0">
                  <c:v>31.60377358490566</c:v>
                </c:pt>
                <c:pt idx="1">
                  <c:v>29.009433962264154</c:v>
                </c:pt>
                <c:pt idx="2">
                  <c:v>22.40566037735849</c:v>
                </c:pt>
                <c:pt idx="3">
                  <c:v>9.433962264150944</c:v>
                </c:pt>
                <c:pt idx="4">
                  <c:v>6.367924528301887</c:v>
                </c:pt>
                <c:pt idx="5">
                  <c:v>2.1226415094339623</c:v>
                </c:pt>
              </c:numCache>
            </c:numRef>
          </c:val>
        </c:ser>
        <c:gapWidth val="100"/>
        <c:axId val="23339743"/>
        <c:axId val="11470992"/>
      </c:barChart>
      <c:catAx>
        <c:axId val="23339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1470992"/>
        <c:crosses val="autoZero"/>
        <c:auto val="1"/>
        <c:lblOffset val="100"/>
        <c:tickLblSkip val="1"/>
        <c:noMultiLvlLbl val="0"/>
      </c:catAx>
      <c:valAx>
        <c:axId val="1147099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333974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grafy_a!$B$99:$B$104</c:f>
              <c:strCache>
                <c:ptCount val="6"/>
                <c:pt idx="0">
                  <c:v>Pouze tudy projíždím</c:v>
                </c:pt>
                <c:pt idx="1">
                  <c:v>Jsem tu na jeden den</c:v>
                </c:pt>
                <c:pt idx="2">
                  <c:v>Jsem tu na víkend, prodl. víkend (max. 4 dny)</c:v>
                </c:pt>
                <c:pt idx="3">
                  <c:v>Jsem tu asi na týden</c:v>
                </c:pt>
                <c:pt idx="4">
                  <c:v>Jsem tu na delší dobu než týden</c:v>
                </c:pt>
                <c:pt idx="5">
                  <c:v>Neví</c:v>
                </c:pt>
              </c:strCache>
            </c:strRef>
          </c:cat>
          <c:val>
            <c:numRef>
              <c:f>grafy_a!$C$99:$C$104</c:f>
              <c:numCache>
                <c:ptCount val="6"/>
                <c:pt idx="0">
                  <c:v>3.5377358490566038</c:v>
                </c:pt>
                <c:pt idx="1">
                  <c:v>51.41509433962265</c:v>
                </c:pt>
                <c:pt idx="2">
                  <c:v>23.11320754716981</c:v>
                </c:pt>
                <c:pt idx="3">
                  <c:v>11.79245283018868</c:v>
                </c:pt>
                <c:pt idx="4">
                  <c:v>8.49056603773585</c:v>
                </c:pt>
                <c:pt idx="5">
                  <c:v>1.650943396226415</c:v>
                </c:pt>
              </c:numCache>
            </c:numRef>
          </c:val>
        </c:ser>
        <c:gapWidth val="100"/>
        <c:axId val="56735121"/>
        <c:axId val="32142050"/>
      </c:barChart>
      <c:catAx>
        <c:axId val="56735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2142050"/>
        <c:crosses val="autoZero"/>
        <c:auto val="1"/>
        <c:lblOffset val="100"/>
        <c:tickLblSkip val="1"/>
        <c:noMultiLvlLbl val="0"/>
      </c:catAx>
      <c:valAx>
        <c:axId val="3214205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673512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grafy_a!$B$112:$B$122</c:f>
              <c:strCache>
                <c:ptCount val="11"/>
                <c:pt idx="0">
                  <c:v>Vlastní zkušenosti</c:v>
                </c:pt>
                <c:pt idx="1">
                  <c:v>Doporučení přátel/známých</c:v>
                </c:pt>
                <c:pt idx="2">
                  <c:v>Speciální vztah</c:v>
                </c:pt>
                <c:pt idx="3">
                  <c:v>Cestovatelské weby</c:v>
                </c:pt>
                <c:pt idx="4">
                  <c:v>Návštěvu jsem neplánoval, momentální rozhodnutí</c:v>
                </c:pt>
                <c:pt idx="5">
                  <c:v>Články v tisku, TV a rozhlas. pořady o cestování</c:v>
                </c:pt>
                <c:pt idx="6">
                  <c:v>Návštěva, propag. materiály CK</c:v>
                </c:pt>
                <c:pt idx="7">
                  <c:v>Tištění turističtí průvodci, mapy</c:v>
                </c:pt>
                <c:pt idx="8">
                  <c:v>Různé reklamy</c:v>
                </c:pt>
                <c:pt idx="9">
                  <c:v>Jiné důvody</c:v>
                </c:pt>
                <c:pt idx="10">
                  <c:v>Neví</c:v>
                </c:pt>
              </c:strCache>
            </c:strRef>
          </c:cat>
          <c:val>
            <c:numRef>
              <c:f>grafy_a!$C$112:$C$122</c:f>
              <c:numCache>
                <c:ptCount val="11"/>
                <c:pt idx="0">
                  <c:v>38.91509433962264</c:v>
                </c:pt>
                <c:pt idx="1">
                  <c:v>24.056603773584907</c:v>
                </c:pt>
                <c:pt idx="2">
                  <c:v>8.726415094339622</c:v>
                </c:pt>
                <c:pt idx="3">
                  <c:v>5.660377358490567</c:v>
                </c:pt>
                <c:pt idx="4">
                  <c:v>4.952830188679245</c:v>
                </c:pt>
                <c:pt idx="5">
                  <c:v>3.30188679245283</c:v>
                </c:pt>
                <c:pt idx="6">
                  <c:v>1.8867924528301887</c:v>
                </c:pt>
                <c:pt idx="7">
                  <c:v>1.650943396226415</c:v>
                </c:pt>
                <c:pt idx="8">
                  <c:v>1.179245283018868</c:v>
                </c:pt>
                <c:pt idx="9">
                  <c:v>7.783018867924528</c:v>
                </c:pt>
                <c:pt idx="10">
                  <c:v>1.8867924528301887</c:v>
                </c:pt>
              </c:numCache>
            </c:numRef>
          </c:val>
        </c:ser>
        <c:gapWidth val="100"/>
        <c:axId val="53369219"/>
        <c:axId val="27939444"/>
      </c:barChart>
      <c:catAx>
        <c:axId val="533692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7939444"/>
        <c:crosses val="autoZero"/>
        <c:auto val="1"/>
        <c:lblOffset val="100"/>
        <c:tickLblSkip val="1"/>
        <c:noMultiLvlLbl val="0"/>
      </c:catAx>
      <c:valAx>
        <c:axId val="27939444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336921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grafy_a!$C$141:$E$141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grafy_a!$C$142:$E$142</c:f>
              <c:numCache>
                <c:ptCount val="3"/>
                <c:pt idx="0">
                  <c:v>31.60377358490566</c:v>
                </c:pt>
                <c:pt idx="1">
                  <c:v>25.10460251046025</c:v>
                </c:pt>
                <c:pt idx="2">
                  <c:v>40</c:v>
                </c:pt>
              </c:numCache>
            </c:numRef>
          </c:val>
        </c:ser>
        <c:gapWidth val="100"/>
        <c:axId val="48502453"/>
        <c:axId val="36384582"/>
      </c:barChart>
      <c:catAx>
        <c:axId val="485024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6384582"/>
        <c:crosses val="autoZero"/>
        <c:auto val="1"/>
        <c:lblOffset val="100"/>
        <c:tickLblSkip val="1"/>
        <c:noMultiLvlLbl val="0"/>
      </c:catAx>
      <c:valAx>
        <c:axId val="3638458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850245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grafy_a!$B$158:$B$161</c:f>
              <c:strCache>
                <c:ptCount val="4"/>
                <c:pt idx="0">
                  <c:v>Navštívil stránky www.kr-kralovecky.cz</c:v>
                </c:pt>
                <c:pt idx="1">
                  <c:v>Navštívil jiné stránky</c:v>
                </c:pt>
                <c:pt idx="2">
                  <c:v>Na internetu vůbec nehledal</c:v>
                </c:pt>
                <c:pt idx="3">
                  <c:v>Neví</c:v>
                </c:pt>
              </c:strCache>
            </c:strRef>
          </c:cat>
          <c:val>
            <c:numRef>
              <c:f>grafy_a!$C$158:$C$161</c:f>
              <c:numCache>
                <c:ptCount val="4"/>
                <c:pt idx="0">
                  <c:v>5.660377358490567</c:v>
                </c:pt>
                <c:pt idx="1">
                  <c:v>24.764150943396228</c:v>
                </c:pt>
                <c:pt idx="2">
                  <c:v>68.39622641509435</c:v>
                </c:pt>
                <c:pt idx="3">
                  <c:v>1.179245283018868</c:v>
                </c:pt>
              </c:numCache>
            </c:numRef>
          </c:val>
        </c:ser>
        <c:gapWidth val="100"/>
        <c:axId val="61469991"/>
        <c:axId val="13013336"/>
      </c:barChart>
      <c:catAx>
        <c:axId val="614699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3013336"/>
        <c:crosses val="autoZero"/>
        <c:auto val="1"/>
        <c:lblOffset val="100"/>
        <c:tickLblSkip val="1"/>
        <c:noMultiLvlLbl val="0"/>
      </c:catAx>
      <c:valAx>
        <c:axId val="1301333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146999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grafy_a!$B$167:$B$176</c:f>
              <c:strCache>
                <c:ptCount val="10"/>
                <c:pt idx="0">
                  <c:v>Příroda</c:v>
                </c:pt>
                <c:pt idx="1">
                  <c:v>Památky, architektura, města</c:v>
                </c:pt>
                <c:pt idx="2">
                  <c:v>Organizace a program</c:v>
                </c:pt>
                <c:pt idx="3">
                  <c:v>Atmosféra, nálada</c:v>
                </c:pt>
                <c:pt idx="4">
                  <c:v>Služby (vybavenost, ubytování, stravování)</c:v>
                </c:pt>
                <c:pt idx="5">
                  <c:v>Úpravy, opravy</c:v>
                </c:pt>
                <c:pt idx="6">
                  <c:v>Čistota (úklid, vzduch)</c:v>
                </c:pt>
                <c:pt idx="7">
                  <c:v>Všechno</c:v>
                </c:pt>
                <c:pt idx="8">
                  <c:v>Jiné</c:v>
                </c:pt>
                <c:pt idx="9">
                  <c:v>Nic, neuvedl, neví</c:v>
                </c:pt>
              </c:strCache>
            </c:strRef>
          </c:cat>
          <c:val>
            <c:numRef>
              <c:f>grafy_a!$D$167:$D$176</c:f>
              <c:numCache>
                <c:ptCount val="10"/>
                <c:pt idx="0">
                  <c:v>28.30188679245283</c:v>
                </c:pt>
                <c:pt idx="1">
                  <c:v>28.066037735849058</c:v>
                </c:pt>
                <c:pt idx="2">
                  <c:v>17.21698113207547</c:v>
                </c:pt>
                <c:pt idx="3">
                  <c:v>15.09433962264151</c:v>
                </c:pt>
                <c:pt idx="4">
                  <c:v>13.915094339622641</c:v>
                </c:pt>
                <c:pt idx="5">
                  <c:v>12.264150943396226</c:v>
                </c:pt>
                <c:pt idx="6">
                  <c:v>10.849056603773585</c:v>
                </c:pt>
                <c:pt idx="7">
                  <c:v>5.89622641509434</c:v>
                </c:pt>
                <c:pt idx="8">
                  <c:v>11.084905660377359</c:v>
                </c:pt>
                <c:pt idx="9">
                  <c:v>4.716981132075472</c:v>
                </c:pt>
              </c:numCache>
            </c:numRef>
          </c:val>
        </c:ser>
        <c:gapWidth val="100"/>
        <c:axId val="47447257"/>
        <c:axId val="18022570"/>
      </c:barChart>
      <c:catAx>
        <c:axId val="47447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8022570"/>
        <c:crosses val="autoZero"/>
        <c:auto val="1"/>
        <c:lblOffset val="100"/>
        <c:tickLblSkip val="1"/>
        <c:noMultiLvlLbl val="0"/>
      </c:catAx>
      <c:valAx>
        <c:axId val="1802257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744725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grafy_a!$B$181:$B$188</c:f>
              <c:strCache>
                <c:ptCount val="8"/>
                <c:pt idx="0">
                  <c:v>Slabá vybavenost, nekvalit.služby</c:v>
                </c:pt>
                <c:pt idx="1">
                  <c:v>Ceny</c:v>
                </c:pt>
                <c:pt idx="2">
                  <c:v>Špatný stav objektů,ploch</c:v>
                </c:pt>
                <c:pt idx="3">
                  <c:v>Špatná doprava a dopr.infrastr.</c:v>
                </c:pt>
                <c:pt idx="4">
                  <c:v>Vrtochy počasí</c:v>
                </c:pt>
                <c:pt idx="5">
                  <c:v>Slabý program, organizace</c:v>
                </c:pt>
                <c:pt idx="6">
                  <c:v>Jiné</c:v>
                </c:pt>
                <c:pt idx="7">
                  <c:v>Nic, neuvedl, neví</c:v>
                </c:pt>
              </c:strCache>
            </c:strRef>
          </c:cat>
          <c:val>
            <c:numRef>
              <c:f>grafy_a!$D$181:$D$188</c:f>
              <c:numCache>
                <c:ptCount val="8"/>
                <c:pt idx="0">
                  <c:v>11.79245283018868</c:v>
                </c:pt>
                <c:pt idx="1">
                  <c:v>7.547169811320755</c:v>
                </c:pt>
                <c:pt idx="2">
                  <c:v>6.839622641509433</c:v>
                </c:pt>
                <c:pt idx="3">
                  <c:v>6.132075471698113</c:v>
                </c:pt>
                <c:pt idx="4">
                  <c:v>5.660377358490567</c:v>
                </c:pt>
                <c:pt idx="5">
                  <c:v>4.716981132075472</c:v>
                </c:pt>
                <c:pt idx="6">
                  <c:v>16.27358490566038</c:v>
                </c:pt>
                <c:pt idx="7">
                  <c:v>48.82075471698113</c:v>
                </c:pt>
              </c:numCache>
            </c:numRef>
          </c:val>
        </c:ser>
        <c:gapWidth val="100"/>
        <c:axId val="50542027"/>
        <c:axId val="263484"/>
      </c:barChart>
      <c:catAx>
        <c:axId val="505420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63484"/>
        <c:crosses val="autoZero"/>
        <c:auto val="1"/>
        <c:lblOffset val="100"/>
        <c:tickLblSkip val="1"/>
        <c:noMultiLvlLbl val="0"/>
      </c:catAx>
      <c:valAx>
        <c:axId val="263484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054202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grafy_a!$B$194:$B$201</c:f>
              <c:strCache>
                <c:ptCount val="8"/>
                <c:pt idx="0">
                  <c:v>Vybavenost</c:v>
                </c:pt>
                <c:pt idx="1">
                  <c:v>Doprava (opravy silnic, značení, organiz. veřejné dopravy)</c:v>
                </c:pt>
                <c:pt idx="2">
                  <c:v>Organizace, program</c:v>
                </c:pt>
                <c:pt idx="3">
                  <c:v>Propagace, info materiály, infotabule</c:v>
                </c:pt>
                <c:pt idx="4">
                  <c:v>Opravy objektů, ploch</c:v>
                </c:pt>
                <c:pt idx="5">
                  <c:v>Zlevnit</c:v>
                </c:pt>
                <c:pt idx="6">
                  <c:v>Jiné</c:v>
                </c:pt>
                <c:pt idx="7">
                  <c:v>Nic, neuvedl, neví</c:v>
                </c:pt>
              </c:strCache>
            </c:strRef>
          </c:cat>
          <c:val>
            <c:numRef>
              <c:f>grafy_a!$D$194:$D$201</c:f>
              <c:numCache>
                <c:ptCount val="8"/>
                <c:pt idx="0">
                  <c:v>14.622641509433961</c:v>
                </c:pt>
                <c:pt idx="1">
                  <c:v>8.726415094339622</c:v>
                </c:pt>
                <c:pt idx="2">
                  <c:v>8.254716981132075</c:v>
                </c:pt>
                <c:pt idx="3">
                  <c:v>6.367924528301887</c:v>
                </c:pt>
                <c:pt idx="4">
                  <c:v>5.188679245283019</c:v>
                </c:pt>
                <c:pt idx="5">
                  <c:v>4.245283018867925</c:v>
                </c:pt>
                <c:pt idx="6">
                  <c:v>5.660377358490567</c:v>
                </c:pt>
                <c:pt idx="7">
                  <c:v>51.17924528301887</c:v>
                </c:pt>
              </c:numCache>
            </c:numRef>
          </c:val>
        </c:ser>
        <c:gapWidth val="100"/>
        <c:axId val="21342205"/>
        <c:axId val="50997006"/>
      </c:barChart>
      <c:catAx>
        <c:axId val="213422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0997006"/>
        <c:crosses val="autoZero"/>
        <c:auto val="1"/>
        <c:lblOffset val="100"/>
        <c:tickLblSkip val="1"/>
        <c:noMultiLvlLbl val="0"/>
      </c:catAx>
      <c:valAx>
        <c:axId val="5099700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134220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grafy_a!$D$229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grafy_a!$D$230:$D$239</c:f>
              <c:numCache>
                <c:ptCount val="10"/>
                <c:pt idx="0">
                  <c:v>35.613207547169814</c:v>
                </c:pt>
                <c:pt idx="1">
                  <c:v>39.386792452830186</c:v>
                </c:pt>
                <c:pt idx="2">
                  <c:v>41.9811320754717</c:v>
                </c:pt>
                <c:pt idx="3">
                  <c:v>38.20754716981132</c:v>
                </c:pt>
                <c:pt idx="4">
                  <c:v>40.09433962264151</c:v>
                </c:pt>
                <c:pt idx="5">
                  <c:v>37.5</c:v>
                </c:pt>
                <c:pt idx="6">
                  <c:v>27.122641509433965</c:v>
                </c:pt>
                <c:pt idx="7">
                  <c:v>30.424528301886795</c:v>
                </c:pt>
                <c:pt idx="8">
                  <c:v>21.69811320754717</c:v>
                </c:pt>
                <c:pt idx="9">
                  <c:v>13.443396226415095</c:v>
                </c:pt>
              </c:numCache>
            </c:numRef>
          </c:val>
        </c:ser>
        <c:ser>
          <c:idx val="1"/>
          <c:order val="1"/>
          <c:tx>
            <c:strRef>
              <c:f>grafy_a!$E$229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grafy_a!$E$230:$E$239</c:f>
              <c:numCache>
                <c:ptCount val="10"/>
                <c:pt idx="0">
                  <c:v>28.77358490566038</c:v>
                </c:pt>
                <c:pt idx="1">
                  <c:v>26.179245283018872</c:v>
                </c:pt>
                <c:pt idx="2">
                  <c:v>22.40566037735849</c:v>
                </c:pt>
                <c:pt idx="3">
                  <c:v>25.943396226415093</c:v>
                </c:pt>
                <c:pt idx="4">
                  <c:v>22.40566037735849</c:v>
                </c:pt>
                <c:pt idx="5">
                  <c:v>24.528301886792452</c:v>
                </c:pt>
                <c:pt idx="6">
                  <c:v>33.0188679245283</c:v>
                </c:pt>
                <c:pt idx="7">
                  <c:v>28.77358490566038</c:v>
                </c:pt>
                <c:pt idx="8">
                  <c:v>20.28301886792453</c:v>
                </c:pt>
                <c:pt idx="9">
                  <c:v>11.320754716981133</c:v>
                </c:pt>
              </c:numCache>
            </c:numRef>
          </c:val>
        </c:ser>
        <c:ser>
          <c:idx val="2"/>
          <c:order val="2"/>
          <c:tx>
            <c:strRef>
              <c:f>grafy_a!$F$229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grafy_a!$F$230:$F$239</c:f>
              <c:numCache>
                <c:ptCount val="10"/>
                <c:pt idx="0">
                  <c:v>5.660377358490567</c:v>
                </c:pt>
                <c:pt idx="1">
                  <c:v>4.481132075471698</c:v>
                </c:pt>
                <c:pt idx="2">
                  <c:v>5.4245283018867925</c:v>
                </c:pt>
                <c:pt idx="3">
                  <c:v>5.89622641509434</c:v>
                </c:pt>
                <c:pt idx="4">
                  <c:v>2.358490566037736</c:v>
                </c:pt>
                <c:pt idx="5">
                  <c:v>3.5377358490566038</c:v>
                </c:pt>
                <c:pt idx="6">
                  <c:v>9.19811320754717</c:v>
                </c:pt>
                <c:pt idx="7">
                  <c:v>6.60377358490566</c:v>
                </c:pt>
                <c:pt idx="8">
                  <c:v>6.367924528301887</c:v>
                </c:pt>
                <c:pt idx="9">
                  <c:v>7.311320754716981</c:v>
                </c:pt>
              </c:numCache>
            </c:numRef>
          </c:val>
        </c:ser>
        <c:ser>
          <c:idx val="3"/>
          <c:order val="3"/>
          <c:tx>
            <c:strRef>
              <c:f>grafy_a!$G$229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grafy_a!$G$230:$G$239</c:f>
              <c:numCache>
                <c:ptCount val="10"/>
                <c:pt idx="0">
                  <c:v>1.179245283018868</c:v>
                </c:pt>
                <c:pt idx="2">
                  <c:v>0.9433962264150944</c:v>
                </c:pt>
                <c:pt idx="3">
                  <c:v>0.7075471698113208</c:v>
                </c:pt>
                <c:pt idx="4">
                  <c:v>0.2358490566037736</c:v>
                </c:pt>
                <c:pt idx="5">
                  <c:v>1.4150943396226416</c:v>
                </c:pt>
                <c:pt idx="6">
                  <c:v>0.9433962264150944</c:v>
                </c:pt>
                <c:pt idx="7">
                  <c:v>0.7075471698113208</c:v>
                </c:pt>
                <c:pt idx="8">
                  <c:v>3.30188679245283</c:v>
                </c:pt>
                <c:pt idx="9">
                  <c:v>2.5943396226415096</c:v>
                </c:pt>
              </c:numCache>
            </c:numRef>
          </c:val>
        </c:ser>
        <c:ser>
          <c:idx val="4"/>
          <c:order val="4"/>
          <c:tx>
            <c:strRef>
              <c:f>grafy_a!$H$229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grafy_a!$H$230:$H$239</c:f>
              <c:numCache>
                <c:ptCount val="10"/>
                <c:pt idx="0">
                  <c:v>28.77358490566038</c:v>
                </c:pt>
                <c:pt idx="1">
                  <c:v>29.952830188679247</c:v>
                </c:pt>
                <c:pt idx="2">
                  <c:v>29.245283018867923</c:v>
                </c:pt>
                <c:pt idx="3">
                  <c:v>29.245283018867923</c:v>
                </c:pt>
                <c:pt idx="4">
                  <c:v>34.90566037735849</c:v>
                </c:pt>
                <c:pt idx="5">
                  <c:v>33.0188679245283</c:v>
                </c:pt>
                <c:pt idx="6">
                  <c:v>29.71698113207547</c:v>
                </c:pt>
                <c:pt idx="7">
                  <c:v>33.490566037735846</c:v>
                </c:pt>
                <c:pt idx="8">
                  <c:v>48.34905660377358</c:v>
                </c:pt>
                <c:pt idx="9">
                  <c:v>65.33018867924528</c:v>
                </c:pt>
              </c:numCache>
            </c:numRef>
          </c:val>
        </c:ser>
        <c:ser>
          <c:idx val="5"/>
          <c:order val="5"/>
          <c:tx>
            <c:strRef>
              <c:f>grafy_a!$J$229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grafy_a!$J$230:$J$239</c:f>
              <c:numCache>
                <c:ptCount val="10"/>
                <c:pt idx="0">
                  <c:v>1.6125827814569536</c:v>
                </c:pt>
                <c:pt idx="1">
                  <c:v>1.5016835016835017</c:v>
                </c:pt>
                <c:pt idx="2">
                  <c:v>1.51</c:v>
                </c:pt>
                <c:pt idx="3">
                  <c:v>1.5633333333333332</c:v>
                </c:pt>
                <c:pt idx="4">
                  <c:v>1.4275362318840579</c:v>
                </c:pt>
                <c:pt idx="5">
                  <c:v>1.5352112676056338</c:v>
                </c:pt>
                <c:pt idx="6">
                  <c:v>1.7718120805369129</c:v>
                </c:pt>
                <c:pt idx="7">
                  <c:v>1.6631205673758864</c:v>
                </c:pt>
                <c:pt idx="8">
                  <c:v>1.8310502283105023</c:v>
                </c:pt>
                <c:pt idx="9">
                  <c:v>1.9727891156462585</c:v>
                </c:pt>
              </c:numCache>
            </c:numRef>
          </c:val>
        </c:ser>
        <c:overlap val="100"/>
        <c:gapWidth val="100"/>
        <c:axId val="37116783"/>
        <c:axId val="53669408"/>
      </c:barChart>
      <c:catAx>
        <c:axId val="37116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3669408"/>
        <c:crosses val="autoZero"/>
        <c:auto val="1"/>
        <c:lblOffset val="100"/>
        <c:tickLblSkip val="1"/>
        <c:noMultiLvlLbl val="0"/>
      </c:catAx>
      <c:valAx>
        <c:axId val="53669408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711678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93"/>
          <c:y val="0.155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475"/>
          <c:w val="0.949"/>
          <c:h val="0.8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DATAcelkem!$B$12:$B$16</c:f>
              <c:strCache>
                <c:ptCount val="5"/>
                <c:pt idx="0">
                  <c:v>Polsko</c:v>
                </c:pt>
                <c:pt idx="1">
                  <c:v>Německo</c:v>
                </c:pt>
                <c:pt idx="2">
                  <c:v>Slovensko</c:v>
                </c:pt>
                <c:pt idx="3">
                  <c:v>Jiné (FR, BE aj.)</c:v>
                </c:pt>
                <c:pt idx="4">
                  <c:v>Jiné (UKR, LOT, SRB aj.)</c:v>
                </c:pt>
              </c:strCache>
            </c:strRef>
          </c:cat>
          <c:val>
            <c:numRef>
              <c:f>DATAcelkem!$C$12:$C$16</c:f>
              <c:numCache>
                <c:ptCount val="5"/>
                <c:pt idx="0">
                  <c:v>36.0655737704918</c:v>
                </c:pt>
                <c:pt idx="1">
                  <c:v>32.78688524590164</c:v>
                </c:pt>
                <c:pt idx="2">
                  <c:v>8.19672131147541</c:v>
                </c:pt>
                <c:pt idx="3">
                  <c:v>11.475409836065573</c:v>
                </c:pt>
                <c:pt idx="4">
                  <c:v>11.475409836065573</c:v>
                </c:pt>
              </c:numCache>
            </c:numRef>
          </c:val>
        </c:ser>
        <c:gapWidth val="40"/>
        <c:axId val="6019805"/>
        <c:axId val="17842158"/>
      </c:barChart>
      <c:catAx>
        <c:axId val="6019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17842158"/>
        <c:crosses val="autoZero"/>
        <c:auto val="1"/>
        <c:lblOffset val="100"/>
        <c:tickLblSkip val="1"/>
        <c:noMultiLvlLbl val="0"/>
      </c:catAx>
      <c:valAx>
        <c:axId val="1784215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019805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grafy_a!$C$257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grafy_a!$C$258:$C$264</c:f>
              <c:numCache>
                <c:ptCount val="7"/>
                <c:pt idx="0">
                  <c:v>16.50943396226415</c:v>
                </c:pt>
                <c:pt idx="1">
                  <c:v>15.566037735849056</c:v>
                </c:pt>
                <c:pt idx="2">
                  <c:v>21.22641509433962</c:v>
                </c:pt>
                <c:pt idx="3">
                  <c:v>12.264150943396226</c:v>
                </c:pt>
                <c:pt idx="4">
                  <c:v>16.745283018867923</c:v>
                </c:pt>
                <c:pt idx="5">
                  <c:v>15.330188679245282</c:v>
                </c:pt>
                <c:pt idx="6">
                  <c:v>10.377358490566039</c:v>
                </c:pt>
              </c:numCache>
            </c:numRef>
          </c:val>
        </c:ser>
        <c:ser>
          <c:idx val="1"/>
          <c:order val="1"/>
          <c:tx>
            <c:strRef>
              <c:f>grafy_a!$D$257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grafy_a!$D$258:$D$264</c:f>
              <c:numCache>
                <c:ptCount val="7"/>
                <c:pt idx="0">
                  <c:v>15.566037735849056</c:v>
                </c:pt>
                <c:pt idx="1">
                  <c:v>15.566037735849056</c:v>
                </c:pt>
                <c:pt idx="2">
                  <c:v>9.669811320754718</c:v>
                </c:pt>
                <c:pt idx="3">
                  <c:v>15.330188679245282</c:v>
                </c:pt>
                <c:pt idx="4">
                  <c:v>8.962264150943396</c:v>
                </c:pt>
                <c:pt idx="5">
                  <c:v>6.839622641509433</c:v>
                </c:pt>
                <c:pt idx="6">
                  <c:v>5.660377358490567</c:v>
                </c:pt>
              </c:numCache>
            </c:numRef>
          </c:val>
        </c:ser>
        <c:ser>
          <c:idx val="2"/>
          <c:order val="2"/>
          <c:tx>
            <c:strRef>
              <c:f>grafy_a!$E$257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grafy_a!$E$258:$E$264</c:f>
              <c:numCache>
                <c:ptCount val="7"/>
                <c:pt idx="0">
                  <c:v>2.1226415094339623</c:v>
                </c:pt>
                <c:pt idx="1">
                  <c:v>2.1226415094339623</c:v>
                </c:pt>
                <c:pt idx="2">
                  <c:v>1.8867924528301887</c:v>
                </c:pt>
                <c:pt idx="3">
                  <c:v>4.952830188679245</c:v>
                </c:pt>
                <c:pt idx="4">
                  <c:v>2.358490566037736</c:v>
                </c:pt>
                <c:pt idx="5">
                  <c:v>2.358490566037736</c:v>
                </c:pt>
                <c:pt idx="6">
                  <c:v>3.30188679245283</c:v>
                </c:pt>
              </c:numCache>
            </c:numRef>
          </c:val>
        </c:ser>
        <c:ser>
          <c:idx val="3"/>
          <c:order val="3"/>
          <c:tx>
            <c:strRef>
              <c:f>grafy_a!$F$257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grafy_a!$F$258:$F$264</c:f>
              <c:numCache>
                <c:ptCount val="7"/>
                <c:pt idx="0">
                  <c:v>0.2358490566037736</c:v>
                </c:pt>
                <c:pt idx="1">
                  <c:v>0.2358490566037736</c:v>
                </c:pt>
                <c:pt idx="3">
                  <c:v>0.2358490566037736</c:v>
                </c:pt>
                <c:pt idx="4">
                  <c:v>0.2358490566037736</c:v>
                </c:pt>
                <c:pt idx="5">
                  <c:v>0.4716981132075472</c:v>
                </c:pt>
                <c:pt idx="6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grafy_a!$G$257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grafy_a!$G$258:$G$264</c:f>
              <c:numCache>
                <c:ptCount val="7"/>
                <c:pt idx="0">
                  <c:v>65.56603773584906</c:v>
                </c:pt>
                <c:pt idx="1">
                  <c:v>66.50943396226415</c:v>
                </c:pt>
                <c:pt idx="2">
                  <c:v>67.21698113207547</c:v>
                </c:pt>
                <c:pt idx="3">
                  <c:v>67.21698113207547</c:v>
                </c:pt>
                <c:pt idx="4">
                  <c:v>71.69811320754717</c:v>
                </c:pt>
                <c:pt idx="5">
                  <c:v>75</c:v>
                </c:pt>
                <c:pt idx="6">
                  <c:v>79.71698113207547</c:v>
                </c:pt>
              </c:numCache>
            </c:numRef>
          </c:val>
        </c:ser>
        <c:ser>
          <c:idx val="5"/>
          <c:order val="5"/>
          <c:tx>
            <c:strRef>
              <c:f>grafy_a!$I$257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grafy_a!$I$258:$I$264</c:f>
              <c:numCache>
                <c:ptCount val="7"/>
                <c:pt idx="0">
                  <c:v>1.595890410958904</c:v>
                </c:pt>
                <c:pt idx="1">
                  <c:v>1.6126760563380282</c:v>
                </c:pt>
                <c:pt idx="2">
                  <c:v>1.410071942446043</c:v>
                </c:pt>
                <c:pt idx="3">
                  <c:v>1.79136690647482</c:v>
                </c:pt>
                <c:pt idx="4">
                  <c:v>1.5083333333333333</c:v>
                </c:pt>
                <c:pt idx="5">
                  <c:v>1.5188679245283019</c:v>
                </c:pt>
                <c:pt idx="6">
                  <c:v>1.744186046511628</c:v>
                </c:pt>
              </c:numCache>
            </c:numRef>
          </c:val>
        </c:ser>
        <c:overlap val="100"/>
        <c:gapWidth val="100"/>
        <c:axId val="52254753"/>
        <c:axId val="4776562"/>
      </c:barChart>
      <c:catAx>
        <c:axId val="52254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776562"/>
        <c:crosses val="autoZero"/>
        <c:auto val="1"/>
        <c:lblOffset val="100"/>
        <c:tickLblSkip val="1"/>
        <c:noMultiLvlLbl val="0"/>
      </c:catAx>
      <c:valAx>
        <c:axId val="4776562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225475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6275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grafy_a!$C$283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grafy_a!$D$283:$F$283</c:f>
              <c:numCache>
                <c:ptCount val="3"/>
                <c:pt idx="0">
                  <c:v>20.5188679245283</c:v>
                </c:pt>
                <c:pt idx="1">
                  <c:v>20.0836820083682</c:v>
                </c:pt>
                <c:pt idx="2">
                  <c:v>21.08108108108108</c:v>
                </c:pt>
              </c:numCache>
            </c:numRef>
          </c:val>
        </c:ser>
        <c:ser>
          <c:idx val="1"/>
          <c:order val="1"/>
          <c:tx>
            <c:strRef>
              <c:f>grafy_a!$C$284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grafy_a!$D$284:$F$284</c:f>
              <c:numCache>
                <c:ptCount val="3"/>
                <c:pt idx="0">
                  <c:v>45.990566037735846</c:v>
                </c:pt>
                <c:pt idx="1">
                  <c:v>46.86192468619247</c:v>
                </c:pt>
                <c:pt idx="2">
                  <c:v>44.86486486486487</c:v>
                </c:pt>
              </c:numCache>
            </c:numRef>
          </c:val>
        </c:ser>
        <c:ser>
          <c:idx val="2"/>
          <c:order val="2"/>
          <c:tx>
            <c:strRef>
              <c:f>grafy_a!$C$285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FC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grafy_a!$D$285:$F$285</c:f>
              <c:numCache>
                <c:ptCount val="3"/>
                <c:pt idx="0">
                  <c:v>20.99056603773585</c:v>
                </c:pt>
                <c:pt idx="1">
                  <c:v>20.502092050209207</c:v>
                </c:pt>
                <c:pt idx="2">
                  <c:v>21.62162162162162</c:v>
                </c:pt>
              </c:numCache>
            </c:numRef>
          </c:val>
        </c:ser>
        <c:ser>
          <c:idx val="3"/>
          <c:order val="3"/>
          <c:tx>
            <c:strRef>
              <c:f>grafy_a!$C$286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grafy_a!$D$286:$F$286</c:f>
              <c:numCache>
                <c:ptCount val="3"/>
                <c:pt idx="0">
                  <c:v>3.7735849056603774</c:v>
                </c:pt>
                <c:pt idx="1">
                  <c:v>3.765690376569038</c:v>
                </c:pt>
                <c:pt idx="2">
                  <c:v>3.783783783783784</c:v>
                </c:pt>
              </c:numCache>
            </c:numRef>
          </c:val>
        </c:ser>
        <c:ser>
          <c:idx val="4"/>
          <c:order val="4"/>
          <c:tx>
            <c:strRef>
              <c:f>grafy_a!$C$287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grafy_a!$D$287:$F$287</c:f>
              <c:numCache>
                <c:ptCount val="3"/>
                <c:pt idx="0">
                  <c:v>1.650943396226415</c:v>
                </c:pt>
                <c:pt idx="1">
                  <c:v>0.8368200836820083</c:v>
                </c:pt>
                <c:pt idx="2">
                  <c:v>2.7027027027027026</c:v>
                </c:pt>
              </c:numCache>
            </c:numRef>
          </c:val>
        </c:ser>
        <c:ser>
          <c:idx val="5"/>
          <c:order val="5"/>
          <c:tx>
            <c:strRef>
              <c:f>grafy_a!$C$288</c:f>
              <c:strCache>
                <c:ptCount val="1"/>
                <c:pt idx="0">
                  <c:v>Neví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grafy_a!$D$288:$F$288</c:f>
              <c:numCache>
                <c:ptCount val="3"/>
                <c:pt idx="0">
                  <c:v>7.0754716981132075</c:v>
                </c:pt>
                <c:pt idx="1">
                  <c:v>7.949790794979079</c:v>
                </c:pt>
                <c:pt idx="2">
                  <c:v>5.9459459459459465</c:v>
                </c:pt>
              </c:numCache>
            </c:numRef>
          </c:val>
        </c:ser>
        <c:ser>
          <c:idx val="6"/>
          <c:order val="6"/>
          <c:tx>
            <c:strRef>
              <c:f>grafy_a!$C$290</c:f>
              <c:strCache>
                <c:ptCount val="1"/>
                <c:pt idx="0">
                  <c:v>Průměry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grafy_a!$D$290:$F$290</c:f>
              <c:numCache>
                <c:ptCount val="3"/>
                <c:pt idx="0">
                  <c:v>2.1395939086294415</c:v>
                </c:pt>
                <c:pt idx="1">
                  <c:v>2.1136363636363638</c:v>
                </c:pt>
                <c:pt idx="2">
                  <c:v>2.1724137931034484</c:v>
                </c:pt>
              </c:numCache>
            </c:numRef>
          </c:val>
        </c:ser>
        <c:overlap val="100"/>
        <c:gapWidth val="100"/>
        <c:axId val="51357203"/>
        <c:axId val="66292740"/>
      </c:barChart>
      <c:catAx>
        <c:axId val="51357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6292740"/>
        <c:crosses val="autoZero"/>
        <c:auto val="1"/>
        <c:lblOffset val="100"/>
        <c:tickLblSkip val="1"/>
        <c:noMultiLvlLbl val="0"/>
      </c:catAx>
      <c:valAx>
        <c:axId val="66292740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135720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6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34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20775"/>
          <c:w val="0.9407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grafy_a!$U$5</c:f>
              <c:strCache>
                <c:ptCount val="1"/>
                <c:pt idx="0">
                  <c:v>Celkem</c:v>
                </c:pt>
              </c:strCache>
            </c:strRef>
          </c:cat>
          <c:val>
            <c:numRef>
              <c:f>grafy_a!$U$10</c:f>
              <c:numCache>
                <c:ptCount val="1"/>
                <c:pt idx="0">
                  <c:v>13.114754098360656</c:v>
                </c:pt>
              </c:numCache>
            </c:numRef>
          </c:val>
        </c:ser>
        <c:gapWidth val="300"/>
        <c:axId val="1002821"/>
        <c:axId val="14119638"/>
      </c:barChart>
      <c:catAx>
        <c:axId val="10028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4119638"/>
        <c:crosses val="autoZero"/>
        <c:auto val="1"/>
        <c:lblOffset val="100"/>
        <c:noMultiLvlLbl val="0"/>
      </c:catAx>
      <c:valAx>
        <c:axId val="1411963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002821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grafy_a!$I$15:$I$20</c:f>
              <c:strCache>
                <c:ptCount val="6"/>
                <c:pt idx="0">
                  <c:v>Rekreace, zábava, volný čas, výlet</c:v>
                </c:pt>
                <c:pt idx="1">
                  <c:v>Účast na kongresu, semináři, veletrhu</c:v>
                </c:pt>
                <c:pt idx="2">
                  <c:v>Návštěvy u příbuzných/známých</c:v>
                </c:pt>
                <c:pt idx="3">
                  <c:v>Obchodní cesta</c:v>
                </c:pt>
                <c:pt idx="4">
                  <c:v>Jiný důvod</c:v>
                </c:pt>
                <c:pt idx="5">
                  <c:v>Neví</c:v>
                </c:pt>
              </c:strCache>
            </c:strRef>
          </c:cat>
          <c:val>
            <c:numRef>
              <c:f>grafy_a!$J$15:$J$20</c:f>
              <c:numCache>
                <c:ptCount val="6"/>
                <c:pt idx="0">
                  <c:v>70.49180327868852</c:v>
                </c:pt>
                <c:pt idx="1">
                  <c:v>11.475409836065573</c:v>
                </c:pt>
                <c:pt idx="2">
                  <c:v>4.918032786885246</c:v>
                </c:pt>
                <c:pt idx="3">
                  <c:v>3.278688524590164</c:v>
                </c:pt>
                <c:pt idx="4">
                  <c:v>4.918032786885246</c:v>
                </c:pt>
                <c:pt idx="5">
                  <c:v>4.918032786885246</c:v>
                </c:pt>
              </c:numCache>
            </c:numRef>
          </c:val>
        </c:ser>
        <c:gapWidth val="100"/>
        <c:axId val="2839991"/>
        <c:axId val="28712680"/>
      </c:barChart>
      <c:catAx>
        <c:axId val="28399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8712680"/>
        <c:crosses val="autoZero"/>
        <c:auto val="1"/>
        <c:lblOffset val="100"/>
        <c:tickLblSkip val="1"/>
        <c:noMultiLvlLbl val="0"/>
      </c:catAx>
      <c:valAx>
        <c:axId val="2871268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83999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grafy_a!$G$26:$G$33</c:f>
              <c:strCache>
                <c:ptCount val="8"/>
                <c:pt idx="0">
                  <c:v>Poznávání přír. krás a zajímavostí</c:v>
                </c:pt>
                <c:pt idx="1">
                  <c:v>Poznávání hist. a kult. památek, architektura</c:v>
                </c:pt>
                <c:pt idx="2">
                  <c:v>Odpočinek/relaxace</c:v>
                </c:pt>
                <c:pt idx="3">
                  <c:v>Pěší turistika</c:v>
                </c:pt>
                <c:pt idx="4">
                  <c:v>Návštěva sportovní, kult. akce, festivalu</c:v>
                </c:pt>
                <c:pt idx="5">
                  <c:v>Zábava</c:v>
                </c:pt>
                <c:pt idx="6">
                  <c:v>Aktivní provozování sportu</c:v>
                </c:pt>
                <c:pt idx="7">
                  <c:v>Jiné</c:v>
                </c:pt>
              </c:strCache>
            </c:strRef>
          </c:cat>
          <c:val>
            <c:numRef>
              <c:f>grafy_a!$H$26:$H$33</c:f>
              <c:numCache>
                <c:ptCount val="8"/>
                <c:pt idx="0">
                  <c:v>62.7906976744186</c:v>
                </c:pt>
                <c:pt idx="1">
                  <c:v>37.2093023255814</c:v>
                </c:pt>
                <c:pt idx="2">
                  <c:v>32.55813953488372</c:v>
                </c:pt>
                <c:pt idx="3">
                  <c:v>25.581395348837212</c:v>
                </c:pt>
                <c:pt idx="4">
                  <c:v>23.25581395348837</c:v>
                </c:pt>
                <c:pt idx="5">
                  <c:v>18.6046511627907</c:v>
                </c:pt>
                <c:pt idx="6">
                  <c:v>2.3255813953488373</c:v>
                </c:pt>
                <c:pt idx="7">
                  <c:v>2.3255813953488373</c:v>
                </c:pt>
              </c:numCache>
            </c:numRef>
          </c:val>
        </c:ser>
        <c:gapWidth val="100"/>
        <c:axId val="44025705"/>
        <c:axId val="9312314"/>
      </c:barChart>
      <c:catAx>
        <c:axId val="440257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9312314"/>
        <c:crosses val="autoZero"/>
        <c:auto val="1"/>
        <c:lblOffset val="100"/>
        <c:tickLblSkip val="1"/>
        <c:noMultiLvlLbl val="0"/>
      </c:catAx>
      <c:valAx>
        <c:axId val="9312314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402570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70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grafy_a!$G$38</c:f>
              <c:strCache>
                <c:ptCount val="1"/>
                <c:pt idx="0">
                  <c:v>Po vlastní ose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grafy_a!$H$37:$J$37</c:f>
              <c:strCache>
                <c:ptCount val="3"/>
                <c:pt idx="0">
                  <c:v>Cizinci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grafy_a!$H$38:$J$38</c:f>
              <c:numCache>
                <c:ptCount val="3"/>
                <c:pt idx="0">
                  <c:v>81.3953488372093</c:v>
                </c:pt>
                <c:pt idx="1">
                  <c:v>86.66666666666667</c:v>
                </c:pt>
                <c:pt idx="2">
                  <c:v>78.57142857142857</c:v>
                </c:pt>
              </c:numCache>
            </c:numRef>
          </c:val>
        </c:ser>
        <c:ser>
          <c:idx val="1"/>
          <c:order val="1"/>
          <c:tx>
            <c:strRef>
              <c:f>grafy_a!$G$39</c:f>
              <c:strCache>
                <c:ptCount val="1"/>
                <c:pt idx="0">
                  <c:v>Organizovaně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grafy_a!$H$37:$J$37</c:f>
              <c:strCache>
                <c:ptCount val="3"/>
                <c:pt idx="0">
                  <c:v>Cizinci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grafy_a!$H$39:$J$39</c:f>
              <c:numCache>
                <c:ptCount val="3"/>
                <c:pt idx="0">
                  <c:v>18.6046511627907</c:v>
                </c:pt>
                <c:pt idx="1">
                  <c:v>13.333333333333334</c:v>
                </c:pt>
                <c:pt idx="2">
                  <c:v>21.428571428571427</c:v>
                </c:pt>
              </c:numCache>
            </c:numRef>
          </c:val>
        </c:ser>
        <c:gapWidth val="100"/>
        <c:axId val="16099931"/>
        <c:axId val="29025996"/>
      </c:barChart>
      <c:catAx>
        <c:axId val="160999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9025996"/>
        <c:crosses val="autoZero"/>
        <c:auto val="1"/>
        <c:lblOffset val="100"/>
        <c:tickLblSkip val="1"/>
        <c:noMultiLvlLbl val="0"/>
      </c:catAx>
      <c:valAx>
        <c:axId val="2902599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609993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025"/>
          <c:w val="0.195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grafy_a!$I$299:$I$303</c:f>
              <c:strCache>
                <c:ptCount val="5"/>
                <c:pt idx="0">
                  <c:v>Automobilem, na motockylu</c:v>
                </c:pt>
                <c:pt idx="1">
                  <c:v>Autobusem</c:v>
                </c:pt>
                <c:pt idx="2">
                  <c:v>Vlakem</c:v>
                </c:pt>
                <c:pt idx="3">
                  <c:v>Jinak</c:v>
                </c:pt>
                <c:pt idx="4">
                  <c:v>Neví</c:v>
                </c:pt>
              </c:strCache>
            </c:strRef>
          </c:cat>
          <c:val>
            <c:numRef>
              <c:f>grafy_a!$J$299:$J$303</c:f>
              <c:numCache>
                <c:ptCount val="5"/>
                <c:pt idx="0">
                  <c:v>60.65573770491803</c:v>
                </c:pt>
                <c:pt idx="1">
                  <c:v>18.0327868852459</c:v>
                </c:pt>
                <c:pt idx="2">
                  <c:v>8.19672131147541</c:v>
                </c:pt>
                <c:pt idx="3">
                  <c:v>11.475409836065573</c:v>
                </c:pt>
                <c:pt idx="4">
                  <c:v>1.639344262295082</c:v>
                </c:pt>
              </c:numCache>
            </c:numRef>
          </c:val>
        </c:ser>
        <c:gapWidth val="100"/>
        <c:axId val="2295437"/>
        <c:axId val="51712670"/>
      </c:barChart>
      <c:catAx>
        <c:axId val="22954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1712670"/>
        <c:crosses val="autoZero"/>
        <c:auto val="1"/>
        <c:lblOffset val="100"/>
        <c:tickLblSkip val="1"/>
        <c:noMultiLvlLbl val="0"/>
      </c:catAx>
      <c:valAx>
        <c:axId val="5171267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29543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grafy_a!$H$314:$H$317</c:f>
              <c:strCache>
                <c:ptCount val="4"/>
                <c:pt idx="0">
                  <c:v>50-80km</c:v>
                </c:pt>
                <c:pt idx="1">
                  <c:v>80-100km</c:v>
                </c:pt>
                <c:pt idx="2">
                  <c:v>Nad 100km</c:v>
                </c:pt>
                <c:pt idx="3">
                  <c:v>Neví</c:v>
                </c:pt>
              </c:strCache>
            </c:strRef>
          </c:cat>
          <c:val>
            <c:numRef>
              <c:f>grafy_a!$I$314:$I$317</c:f>
              <c:numCache>
                <c:ptCount val="4"/>
                <c:pt idx="0">
                  <c:v>3.278688524590164</c:v>
                </c:pt>
                <c:pt idx="1">
                  <c:v>1.639344262295082</c:v>
                </c:pt>
                <c:pt idx="2">
                  <c:v>93.44262295081968</c:v>
                </c:pt>
                <c:pt idx="3">
                  <c:v>1.639344262295082</c:v>
                </c:pt>
              </c:numCache>
            </c:numRef>
          </c:val>
        </c:ser>
        <c:gapWidth val="100"/>
        <c:axId val="27976703"/>
        <c:axId val="51520432"/>
      </c:barChart>
      <c:catAx>
        <c:axId val="279767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1520432"/>
        <c:crosses val="autoZero"/>
        <c:auto val="1"/>
        <c:lblOffset val="100"/>
        <c:tickLblSkip val="1"/>
        <c:noMultiLvlLbl val="0"/>
      </c:catAx>
      <c:valAx>
        <c:axId val="5152043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797670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grafy_a!$H$47:$H$52</c:f>
              <c:strCache>
                <c:ptCount val="6"/>
                <c:pt idx="0">
                  <c:v>Jako turista jsem tu ještě nebyl</c:v>
                </c:pt>
                <c:pt idx="1">
                  <c:v>Jsem zde jako turista poprvé</c:v>
                </c:pt>
                <c:pt idx="2">
                  <c:v>2.-3. návštěva</c:v>
                </c:pt>
                <c:pt idx="3">
                  <c:v>4.-6. návštěva</c:v>
                </c:pt>
                <c:pt idx="4">
                  <c:v>7. a další návštěva</c:v>
                </c:pt>
                <c:pt idx="5">
                  <c:v>Nevím, protože neznám přesné hranice KHK</c:v>
                </c:pt>
              </c:strCache>
            </c:strRef>
          </c:cat>
          <c:val>
            <c:numRef>
              <c:f>grafy_a!$I$47:$I$52</c:f>
              <c:numCache>
                <c:ptCount val="6"/>
                <c:pt idx="0">
                  <c:v>26.229508196721312</c:v>
                </c:pt>
                <c:pt idx="1">
                  <c:v>31.147540983606557</c:v>
                </c:pt>
                <c:pt idx="2">
                  <c:v>36.0655737704918</c:v>
                </c:pt>
                <c:pt idx="3">
                  <c:v>1.639344262295082</c:v>
                </c:pt>
                <c:pt idx="4">
                  <c:v>1.639344262295082</c:v>
                </c:pt>
                <c:pt idx="5">
                  <c:v>3.278688524590164</c:v>
                </c:pt>
              </c:numCache>
            </c:numRef>
          </c:val>
        </c:ser>
        <c:gapWidth val="100"/>
        <c:axId val="12405425"/>
        <c:axId val="65315330"/>
      </c:barChart>
      <c:catAx>
        <c:axId val="124054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5315330"/>
        <c:crosses val="autoZero"/>
        <c:auto val="1"/>
        <c:lblOffset val="100"/>
        <c:tickLblSkip val="1"/>
        <c:noMultiLvlLbl val="0"/>
      </c:catAx>
      <c:valAx>
        <c:axId val="6531533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240542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grafy_a!$H$85:$H$90</c:f>
              <c:strCache>
                <c:ptCount val="6"/>
                <c:pt idx="0">
                  <c:v>Se skupinou blízkých (příb.,přátelé, kolegové)</c:v>
                </c:pt>
                <c:pt idx="1">
                  <c:v>S partnerem</c:v>
                </c:pt>
                <c:pt idx="2">
                  <c:v>S celou rodinou</c:v>
                </c:pt>
                <c:pt idx="3">
                  <c:v>Sám</c:v>
                </c:pt>
                <c:pt idx="4">
                  <c:v>Pouze s dětmi</c:v>
                </c:pt>
                <c:pt idx="5">
                  <c:v>Neví</c:v>
                </c:pt>
              </c:strCache>
            </c:strRef>
          </c:cat>
          <c:val>
            <c:numRef>
              <c:f>grafy_a!$I$85:$I$90</c:f>
              <c:numCache>
                <c:ptCount val="6"/>
                <c:pt idx="0">
                  <c:v>47.540983606557376</c:v>
                </c:pt>
                <c:pt idx="1">
                  <c:v>24.59016393442623</c:v>
                </c:pt>
                <c:pt idx="2">
                  <c:v>19.672131147540984</c:v>
                </c:pt>
                <c:pt idx="3">
                  <c:v>4.918032786885246</c:v>
                </c:pt>
                <c:pt idx="4">
                  <c:v>1.639344262295082</c:v>
                </c:pt>
                <c:pt idx="5">
                  <c:v>1.639344262295082</c:v>
                </c:pt>
              </c:numCache>
            </c:numRef>
          </c:val>
        </c:ser>
        <c:gapWidth val="100"/>
        <c:axId val="56050339"/>
        <c:axId val="43783572"/>
      </c:barChart>
      <c:catAx>
        <c:axId val="560503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3783572"/>
        <c:crosses val="autoZero"/>
        <c:auto val="1"/>
        <c:lblOffset val="100"/>
        <c:tickLblSkip val="1"/>
        <c:noMultiLvlLbl val="0"/>
      </c:catAx>
      <c:valAx>
        <c:axId val="4378357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605033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0425"/>
          <c:w val="0.9485"/>
          <c:h val="0.833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DATAcelkem!$A$20:$B$47</c:f>
              <c:multiLvlStrCache>
                <c:ptCount val="28"/>
                <c:lvl>
                  <c:pt idx="0">
                    <c:v>Jednočlenná domácnost</c:v>
                  </c:pt>
                  <c:pt idx="1">
                    <c:v>Partneři bez dětí</c:v>
                  </c:pt>
                  <c:pt idx="2">
                    <c:v>Domácnost s dětmi v předškolním věku</c:v>
                  </c:pt>
                  <c:pt idx="3">
                    <c:v>Domácnost s dětmi ve školním věku</c:v>
                  </c:pt>
                  <c:pt idx="4">
                    <c:v>Domácnost s dospělými dětmi</c:v>
                  </c:pt>
                  <c:pt idx="5">
                    <c:v>Domácnost po odchodu dětí z domu</c:v>
                  </c:pt>
                  <c:pt idx="6">
                    <c:v>Vícegenerační domácnost</c:v>
                  </c:pt>
                  <c:pt idx="7">
                    <c:v>Obec do 999 obyv.</c:v>
                  </c:pt>
                  <c:pt idx="8">
                    <c:v>Obec 1.000-1.999 obyv.</c:v>
                  </c:pt>
                  <c:pt idx="9">
                    <c:v>Obec s 2.000-4.999 obyv.</c:v>
                  </c:pt>
                  <c:pt idx="10">
                    <c:v>Město s 5.000-19.999 obyv.</c:v>
                  </c:pt>
                  <c:pt idx="11">
                    <c:v>Město s 20.000-99.999 obyv.</c:v>
                  </c:pt>
                  <c:pt idx="12">
                    <c:v>Velkoměsto nad 100.000 obyv.</c:v>
                  </c:pt>
                  <c:pt idx="13">
                    <c:v>Praha</c:v>
                  </c:pt>
                  <c:pt idx="14">
                    <c:v>Středočeský</c:v>
                  </c:pt>
                  <c:pt idx="15">
                    <c:v>Jihočeský</c:v>
                  </c:pt>
                  <c:pt idx="16">
                    <c:v>Plzeňský</c:v>
                  </c:pt>
                  <c:pt idx="17">
                    <c:v>Karlovarský</c:v>
                  </c:pt>
                  <c:pt idx="18">
                    <c:v>Ústecký</c:v>
                  </c:pt>
                  <c:pt idx="19">
                    <c:v>Liberecký</c:v>
                  </c:pt>
                  <c:pt idx="20">
                    <c:v>Královéhradecký</c:v>
                  </c:pt>
                  <c:pt idx="21">
                    <c:v>Pardubický</c:v>
                  </c:pt>
                  <c:pt idx="22">
                    <c:v>Vysočina</c:v>
                  </c:pt>
                  <c:pt idx="23">
                    <c:v>Jihomoravský</c:v>
                  </c:pt>
                  <c:pt idx="24">
                    <c:v>Olomoucký</c:v>
                  </c:pt>
                  <c:pt idx="25">
                    <c:v>Zlínský</c:v>
                  </c:pt>
                  <c:pt idx="26">
                    <c:v>Moravskoslezský</c:v>
                  </c:pt>
                  <c:pt idx="27">
                    <c:v>mimo ČR (cizinci)</c:v>
                  </c:pt>
                </c:lvl>
                <c:lvl>
                  <c:pt idx="0">
                    <c:v>Typ domácnosti (n=459)</c:v>
                  </c:pt>
                  <c:pt idx="7">
                    <c:v>Velikost obce (n=480)</c:v>
                  </c:pt>
                  <c:pt idx="13">
                    <c:v>Kraj (n=481)</c:v>
                  </c:pt>
                </c:lvl>
              </c:multiLvlStrCache>
            </c:multiLvlStrRef>
          </c:cat>
          <c:val>
            <c:numRef>
              <c:f>DATAcelkem!$C$20:$C$47</c:f>
              <c:numCache>
                <c:ptCount val="28"/>
                <c:pt idx="0">
                  <c:v>8.714596949891067</c:v>
                </c:pt>
                <c:pt idx="1">
                  <c:v>21.350762527233115</c:v>
                </c:pt>
                <c:pt idx="2">
                  <c:v>8.278867102396514</c:v>
                </c:pt>
                <c:pt idx="3">
                  <c:v>23.093681917211327</c:v>
                </c:pt>
                <c:pt idx="4">
                  <c:v>17.21132897603486</c:v>
                </c:pt>
                <c:pt idx="5">
                  <c:v>14.37908496732026</c:v>
                </c:pt>
                <c:pt idx="6">
                  <c:v>6.971677559912854</c:v>
                </c:pt>
                <c:pt idx="7">
                  <c:v>5.625</c:v>
                </c:pt>
                <c:pt idx="8">
                  <c:v>5.833333333333333</c:v>
                </c:pt>
                <c:pt idx="9">
                  <c:v>9.375</c:v>
                </c:pt>
                <c:pt idx="10">
                  <c:v>23.958333333333336</c:v>
                </c:pt>
                <c:pt idx="11">
                  <c:v>30.416666666666664</c:v>
                </c:pt>
                <c:pt idx="12">
                  <c:v>24.791666666666668</c:v>
                </c:pt>
                <c:pt idx="13">
                  <c:v>8.731808731808732</c:v>
                </c:pt>
                <c:pt idx="14">
                  <c:v>7.276507276507277</c:v>
                </c:pt>
                <c:pt idx="15">
                  <c:v>1.6632016632016633</c:v>
                </c:pt>
                <c:pt idx="16">
                  <c:v>1.6632016632016633</c:v>
                </c:pt>
                <c:pt idx="17">
                  <c:v>0.8316008316008316</c:v>
                </c:pt>
                <c:pt idx="18">
                  <c:v>2.494802494802495</c:v>
                </c:pt>
                <c:pt idx="19">
                  <c:v>3.7422037422037424</c:v>
                </c:pt>
                <c:pt idx="20">
                  <c:v>33.471933471933475</c:v>
                </c:pt>
                <c:pt idx="21">
                  <c:v>14.137214137214137</c:v>
                </c:pt>
                <c:pt idx="22">
                  <c:v>1.0395010395010396</c:v>
                </c:pt>
                <c:pt idx="23">
                  <c:v>4.98960498960499</c:v>
                </c:pt>
                <c:pt idx="24">
                  <c:v>2.079002079002079</c:v>
                </c:pt>
                <c:pt idx="25">
                  <c:v>1.4553014553014554</c:v>
                </c:pt>
                <c:pt idx="26">
                  <c:v>3.7422037422037424</c:v>
                </c:pt>
                <c:pt idx="27">
                  <c:v>12.681912681912683</c:v>
                </c:pt>
              </c:numCache>
            </c:numRef>
          </c:val>
        </c:ser>
        <c:gapWidth val="40"/>
        <c:axId val="35928655"/>
        <c:axId val="24539904"/>
      </c:barChart>
      <c:catAx>
        <c:axId val="35928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4539904"/>
        <c:crosses val="autoZero"/>
        <c:auto val="1"/>
        <c:lblOffset val="100"/>
        <c:tickLblSkip val="1"/>
        <c:noMultiLvlLbl val="0"/>
      </c:catAx>
      <c:valAx>
        <c:axId val="24539904"/>
        <c:scaling>
          <c:orientation val="minMax"/>
          <c:max val="4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5928655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grafy_a!$H$99:$H$104</c:f>
              <c:strCache>
                <c:ptCount val="6"/>
                <c:pt idx="0">
                  <c:v>Pouze tudy projíždím</c:v>
                </c:pt>
                <c:pt idx="1">
                  <c:v>Jsem tu na jeden den</c:v>
                </c:pt>
                <c:pt idx="2">
                  <c:v>Jsem tu na víkend, prodl. víkend (max. 4 dny)</c:v>
                </c:pt>
                <c:pt idx="3">
                  <c:v>Jsem tu asi na týden</c:v>
                </c:pt>
                <c:pt idx="4">
                  <c:v>Jsem tu na delší dobu než týden</c:v>
                </c:pt>
                <c:pt idx="5">
                  <c:v>Neví</c:v>
                </c:pt>
              </c:strCache>
            </c:strRef>
          </c:cat>
          <c:val>
            <c:numRef>
              <c:f>grafy_a!$I$99:$I$104</c:f>
              <c:numCache>
                <c:ptCount val="6"/>
                <c:pt idx="0">
                  <c:v>1.639344262295082</c:v>
                </c:pt>
                <c:pt idx="1">
                  <c:v>22.950819672131146</c:v>
                </c:pt>
                <c:pt idx="2">
                  <c:v>39.34426229508197</c:v>
                </c:pt>
                <c:pt idx="3">
                  <c:v>26.229508196721312</c:v>
                </c:pt>
                <c:pt idx="4">
                  <c:v>8.19672131147541</c:v>
                </c:pt>
                <c:pt idx="5">
                  <c:v>1.639344262295082</c:v>
                </c:pt>
              </c:numCache>
            </c:numRef>
          </c:val>
        </c:ser>
        <c:gapWidth val="100"/>
        <c:axId val="56808405"/>
        <c:axId val="38078054"/>
      </c:barChart>
      <c:catAx>
        <c:axId val="568084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8078054"/>
        <c:crosses val="autoZero"/>
        <c:auto val="1"/>
        <c:lblOffset val="100"/>
        <c:tickLblSkip val="1"/>
        <c:noMultiLvlLbl val="0"/>
      </c:catAx>
      <c:valAx>
        <c:axId val="38078054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680840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grafy_a!$H$112:$H$120</c:f>
              <c:strCache>
                <c:ptCount val="9"/>
                <c:pt idx="0">
                  <c:v>Doporučení přátel/známých</c:v>
                </c:pt>
                <c:pt idx="1">
                  <c:v>Vlastní zkušenosti</c:v>
                </c:pt>
                <c:pt idx="2">
                  <c:v>Návštěva, propag. materiály CK</c:v>
                </c:pt>
                <c:pt idx="3">
                  <c:v>Speciální vztah</c:v>
                </c:pt>
                <c:pt idx="4">
                  <c:v>Cestovatelské weby</c:v>
                </c:pt>
                <c:pt idx="5">
                  <c:v>Články v tisku, TV a rozhlas. pořady o cestování</c:v>
                </c:pt>
                <c:pt idx="6">
                  <c:v>Různé reklamy</c:v>
                </c:pt>
                <c:pt idx="7">
                  <c:v>Jiné důvody</c:v>
                </c:pt>
                <c:pt idx="8">
                  <c:v>Neví</c:v>
                </c:pt>
              </c:strCache>
            </c:strRef>
          </c:cat>
          <c:val>
            <c:numRef>
              <c:f>grafy_a!$I$112:$I$120</c:f>
              <c:numCache>
                <c:ptCount val="9"/>
                <c:pt idx="0">
                  <c:v>34.42622950819672</c:v>
                </c:pt>
                <c:pt idx="1">
                  <c:v>16.39344262295082</c:v>
                </c:pt>
                <c:pt idx="2">
                  <c:v>11.475409836065573</c:v>
                </c:pt>
                <c:pt idx="3">
                  <c:v>8.19672131147541</c:v>
                </c:pt>
                <c:pt idx="4">
                  <c:v>6.557377049180328</c:v>
                </c:pt>
                <c:pt idx="5">
                  <c:v>1.639344262295082</c:v>
                </c:pt>
                <c:pt idx="6">
                  <c:v>1.639344262295082</c:v>
                </c:pt>
                <c:pt idx="7">
                  <c:v>16.39344262295082</c:v>
                </c:pt>
                <c:pt idx="8">
                  <c:v>3.278688524590164</c:v>
                </c:pt>
              </c:numCache>
            </c:numRef>
          </c:val>
        </c:ser>
        <c:gapWidth val="100"/>
        <c:axId val="64423495"/>
        <c:axId val="50920568"/>
      </c:barChart>
      <c:catAx>
        <c:axId val="64423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0920568"/>
        <c:crosses val="autoZero"/>
        <c:auto val="1"/>
        <c:lblOffset val="100"/>
        <c:tickLblSkip val="1"/>
        <c:noMultiLvlLbl val="0"/>
      </c:catAx>
      <c:valAx>
        <c:axId val="5092056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442349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grafy_a!$I$141:$K$141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grafy_a!$I$142:$K$142</c:f>
              <c:numCache>
                <c:ptCount val="3"/>
                <c:pt idx="0">
                  <c:v>40.98360655737705</c:v>
                </c:pt>
                <c:pt idx="1">
                  <c:v>50</c:v>
                </c:pt>
                <c:pt idx="2">
                  <c:v>37.77777777777778</c:v>
                </c:pt>
              </c:numCache>
            </c:numRef>
          </c:val>
        </c:ser>
        <c:gapWidth val="100"/>
        <c:axId val="30925305"/>
        <c:axId val="21921738"/>
      </c:barChart>
      <c:catAx>
        <c:axId val="309253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1921738"/>
        <c:crosses val="autoZero"/>
        <c:auto val="1"/>
        <c:lblOffset val="100"/>
        <c:tickLblSkip val="1"/>
        <c:noMultiLvlLbl val="0"/>
      </c:catAx>
      <c:valAx>
        <c:axId val="2192173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092530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grafy_a!$J$158:$J$160</c:f>
              <c:strCache>
                <c:ptCount val="3"/>
                <c:pt idx="0">
                  <c:v>Navštívil stránky www.kr-kralovecky.cz</c:v>
                </c:pt>
                <c:pt idx="1">
                  <c:v>Navštívil jiné stránky</c:v>
                </c:pt>
                <c:pt idx="2">
                  <c:v>Na internetu vůbec nehledal</c:v>
                </c:pt>
              </c:strCache>
            </c:strRef>
          </c:cat>
          <c:val>
            <c:numRef>
              <c:f>grafy_a!$K$158:$K$160</c:f>
              <c:numCache>
                <c:ptCount val="3"/>
                <c:pt idx="0">
                  <c:v>4.918032786885246</c:v>
                </c:pt>
                <c:pt idx="1">
                  <c:v>36.0655737704918</c:v>
                </c:pt>
                <c:pt idx="2">
                  <c:v>59.01639344262295</c:v>
                </c:pt>
              </c:numCache>
            </c:numRef>
          </c:val>
        </c:ser>
        <c:gapWidth val="100"/>
        <c:axId val="30830315"/>
        <c:axId val="14227548"/>
      </c:barChart>
      <c:catAx>
        <c:axId val="308303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4227548"/>
        <c:crosses val="autoZero"/>
        <c:auto val="1"/>
        <c:lblOffset val="100"/>
        <c:tickLblSkip val="1"/>
        <c:noMultiLvlLbl val="0"/>
      </c:catAx>
      <c:valAx>
        <c:axId val="1422754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083031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grafy_a!$I$167:$I$176</c:f>
              <c:strCache>
                <c:ptCount val="10"/>
                <c:pt idx="0">
                  <c:v>Příroda</c:v>
                </c:pt>
                <c:pt idx="1">
                  <c:v>Památky, architektura, města</c:v>
                </c:pt>
                <c:pt idx="2">
                  <c:v>Organizace a program</c:v>
                </c:pt>
                <c:pt idx="3">
                  <c:v>Služby (vybavenost, ubytování, stravování)</c:v>
                </c:pt>
                <c:pt idx="4">
                  <c:v>Atmosféra, nálada</c:v>
                </c:pt>
                <c:pt idx="5">
                  <c:v>Čistota (úklid, vzduch)</c:v>
                </c:pt>
                <c:pt idx="6">
                  <c:v>Všechno</c:v>
                </c:pt>
                <c:pt idx="7">
                  <c:v>Úpravy, opravy</c:v>
                </c:pt>
                <c:pt idx="8">
                  <c:v>Jiné</c:v>
                </c:pt>
                <c:pt idx="9">
                  <c:v>Nic, neuvedl, neví</c:v>
                </c:pt>
              </c:strCache>
            </c:strRef>
          </c:cat>
          <c:val>
            <c:numRef>
              <c:f>grafy_a!$K$167:$K$176</c:f>
              <c:numCache>
                <c:ptCount val="10"/>
                <c:pt idx="0">
                  <c:v>37.704918032786885</c:v>
                </c:pt>
                <c:pt idx="1">
                  <c:v>32.78688524590164</c:v>
                </c:pt>
                <c:pt idx="2">
                  <c:v>29.508196721311474</c:v>
                </c:pt>
                <c:pt idx="3">
                  <c:v>13.114754098360656</c:v>
                </c:pt>
                <c:pt idx="4">
                  <c:v>13.114754098360656</c:v>
                </c:pt>
                <c:pt idx="5">
                  <c:v>9.836065573770492</c:v>
                </c:pt>
                <c:pt idx="6">
                  <c:v>9.836065573770492</c:v>
                </c:pt>
                <c:pt idx="7">
                  <c:v>4.918032786885246</c:v>
                </c:pt>
                <c:pt idx="8">
                  <c:v>6.557377049180328</c:v>
                </c:pt>
                <c:pt idx="9">
                  <c:v>9.836065573770492</c:v>
                </c:pt>
              </c:numCache>
            </c:numRef>
          </c:val>
        </c:ser>
        <c:gapWidth val="100"/>
        <c:axId val="11580701"/>
        <c:axId val="65621550"/>
      </c:barChart>
      <c:catAx>
        <c:axId val="115807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5621550"/>
        <c:crosses val="autoZero"/>
        <c:auto val="1"/>
        <c:lblOffset val="100"/>
        <c:tickLblSkip val="1"/>
        <c:noMultiLvlLbl val="0"/>
      </c:catAx>
      <c:valAx>
        <c:axId val="6562155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158070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grafy_a!$I$181:$I$187</c:f>
              <c:strCache>
                <c:ptCount val="7"/>
                <c:pt idx="0">
                  <c:v>Vrtochy počasí</c:v>
                </c:pt>
                <c:pt idx="1">
                  <c:v>Slabý program, organizace</c:v>
                </c:pt>
                <c:pt idx="2">
                  <c:v>Slabá vybavenost, nekvalit.služby</c:v>
                </c:pt>
                <c:pt idx="3">
                  <c:v>Špatný stav objektů,ploch</c:v>
                </c:pt>
                <c:pt idx="4">
                  <c:v>Špatná doprava a dopr.infrastr.</c:v>
                </c:pt>
                <c:pt idx="5">
                  <c:v>Jiné</c:v>
                </c:pt>
                <c:pt idx="6">
                  <c:v>Nic, neuvedl, neví</c:v>
                </c:pt>
              </c:strCache>
            </c:strRef>
          </c:cat>
          <c:val>
            <c:numRef>
              <c:f>grafy_a!$K$181:$K$187</c:f>
              <c:numCache>
                <c:ptCount val="7"/>
                <c:pt idx="0">
                  <c:v>8.19672131147541</c:v>
                </c:pt>
                <c:pt idx="1">
                  <c:v>6.557377049180328</c:v>
                </c:pt>
                <c:pt idx="2">
                  <c:v>3.278688524590164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14.754098360655737</c:v>
                </c:pt>
                <c:pt idx="6">
                  <c:v>67.21311475409836</c:v>
                </c:pt>
              </c:numCache>
            </c:numRef>
          </c:val>
        </c:ser>
        <c:gapWidth val="100"/>
        <c:axId val="13745295"/>
        <c:axId val="39627072"/>
      </c:barChart>
      <c:catAx>
        <c:axId val="137452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9627072"/>
        <c:crosses val="autoZero"/>
        <c:auto val="1"/>
        <c:lblOffset val="100"/>
        <c:tickLblSkip val="1"/>
        <c:noMultiLvlLbl val="0"/>
      </c:catAx>
      <c:valAx>
        <c:axId val="3962707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374529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grafy_a!$I$194:$I$200</c:f>
              <c:strCache>
                <c:ptCount val="7"/>
                <c:pt idx="0">
                  <c:v>Propagace, info materiály, infotabule</c:v>
                </c:pt>
                <c:pt idx="1">
                  <c:v>Vybavenost</c:v>
                </c:pt>
                <c:pt idx="2">
                  <c:v>Organizace, program</c:v>
                </c:pt>
                <c:pt idx="3">
                  <c:v>Zlevnit</c:v>
                </c:pt>
                <c:pt idx="4">
                  <c:v>Doprava (opravy silnic, značení, organiz. veřejné dopravy)</c:v>
                </c:pt>
                <c:pt idx="5">
                  <c:v>Jiné</c:v>
                </c:pt>
                <c:pt idx="6">
                  <c:v>Nic, neuvedl, neví</c:v>
                </c:pt>
              </c:strCache>
            </c:strRef>
          </c:cat>
          <c:val>
            <c:numRef>
              <c:f>grafy_a!$K$194:$K$200</c:f>
              <c:numCache>
                <c:ptCount val="7"/>
                <c:pt idx="0">
                  <c:v>11.475409836065573</c:v>
                </c:pt>
                <c:pt idx="1">
                  <c:v>9.836065573770492</c:v>
                </c:pt>
                <c:pt idx="2">
                  <c:v>3.278688524590164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1.639344262295082</c:v>
                </c:pt>
                <c:pt idx="6">
                  <c:v>68.85245901639344</c:v>
                </c:pt>
              </c:numCache>
            </c:numRef>
          </c:val>
        </c:ser>
        <c:gapWidth val="100"/>
        <c:axId val="55676225"/>
        <c:axId val="13480338"/>
      </c:barChart>
      <c:catAx>
        <c:axId val="556762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3480338"/>
        <c:crosses val="autoZero"/>
        <c:auto val="1"/>
        <c:lblOffset val="100"/>
        <c:tickLblSkip val="1"/>
        <c:noMultiLvlLbl val="0"/>
      </c:catAx>
      <c:valAx>
        <c:axId val="1348033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567622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grafy_a!$M$229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grafy_a!$M$230:$M$239</c:f>
              <c:numCache>
                <c:ptCount val="10"/>
                <c:pt idx="0">
                  <c:v>59.01639344262295</c:v>
                </c:pt>
                <c:pt idx="1">
                  <c:v>49.18032786885246</c:v>
                </c:pt>
                <c:pt idx="2">
                  <c:v>52.459016393442624</c:v>
                </c:pt>
                <c:pt idx="3">
                  <c:v>50.81967213114754</c:v>
                </c:pt>
                <c:pt idx="4">
                  <c:v>52.459016393442624</c:v>
                </c:pt>
                <c:pt idx="5">
                  <c:v>47.540983606557376</c:v>
                </c:pt>
                <c:pt idx="6">
                  <c:v>45.90163934426229</c:v>
                </c:pt>
                <c:pt idx="7">
                  <c:v>49.18032786885246</c:v>
                </c:pt>
                <c:pt idx="8">
                  <c:v>26.229508196721312</c:v>
                </c:pt>
                <c:pt idx="9">
                  <c:v>9.836065573770492</c:v>
                </c:pt>
              </c:numCache>
            </c:numRef>
          </c:val>
        </c:ser>
        <c:ser>
          <c:idx val="1"/>
          <c:order val="1"/>
          <c:tx>
            <c:strRef>
              <c:f>grafy_a!$N$229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grafy_a!$N$230:$N$239</c:f>
              <c:numCache>
                <c:ptCount val="10"/>
                <c:pt idx="0">
                  <c:v>11.475409836065573</c:v>
                </c:pt>
                <c:pt idx="1">
                  <c:v>22.950819672131146</c:v>
                </c:pt>
                <c:pt idx="2">
                  <c:v>19.672131147540984</c:v>
                </c:pt>
                <c:pt idx="3">
                  <c:v>18.0327868852459</c:v>
                </c:pt>
                <c:pt idx="4">
                  <c:v>13.114754098360656</c:v>
                </c:pt>
                <c:pt idx="5">
                  <c:v>18.0327868852459</c:v>
                </c:pt>
                <c:pt idx="6">
                  <c:v>18.0327868852459</c:v>
                </c:pt>
                <c:pt idx="7">
                  <c:v>13.114754098360656</c:v>
                </c:pt>
                <c:pt idx="8">
                  <c:v>14.754098360655737</c:v>
                </c:pt>
                <c:pt idx="9">
                  <c:v>18.0327868852459</c:v>
                </c:pt>
              </c:numCache>
            </c:numRef>
          </c:val>
        </c:ser>
        <c:ser>
          <c:idx val="2"/>
          <c:order val="2"/>
          <c:tx>
            <c:strRef>
              <c:f>grafy_a!$O$229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grafy_a!$O$230:$O$239</c:f>
              <c:numCache>
                <c:ptCount val="10"/>
                <c:pt idx="0">
                  <c:v>3.278688524590164</c:v>
                </c:pt>
                <c:pt idx="1">
                  <c:v>1.639344262295082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4.918032786885246</c:v>
                </c:pt>
                <c:pt idx="6">
                  <c:v>8.19672131147541</c:v>
                </c:pt>
                <c:pt idx="7">
                  <c:v>1.639344262295082</c:v>
                </c:pt>
                <c:pt idx="8">
                  <c:v>3.278688524590164</c:v>
                </c:pt>
                <c:pt idx="9">
                  <c:v>4.918032786885246</c:v>
                </c:pt>
              </c:numCache>
            </c:numRef>
          </c:val>
        </c:ser>
        <c:ser>
          <c:idx val="3"/>
          <c:order val="3"/>
          <c:tx>
            <c:strRef>
              <c:f>grafy_a!$P$229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grafy_a!$P$230:$P$239</c:f>
              <c:numCache>
                <c:ptCount val="10"/>
                <c:pt idx="2">
                  <c:v>1.639344262295082</c:v>
                </c:pt>
                <c:pt idx="3">
                  <c:v>1.639344262295082</c:v>
                </c:pt>
                <c:pt idx="5">
                  <c:v>3.278688524590164</c:v>
                </c:pt>
                <c:pt idx="6">
                  <c:v>1.639344262295082</c:v>
                </c:pt>
                <c:pt idx="7">
                  <c:v>1.639344262295082</c:v>
                </c:pt>
                <c:pt idx="8">
                  <c:v>3.278688524590164</c:v>
                </c:pt>
                <c:pt idx="9">
                  <c:v>3.278688524590164</c:v>
                </c:pt>
              </c:numCache>
            </c:numRef>
          </c:val>
        </c:ser>
        <c:ser>
          <c:idx val="4"/>
          <c:order val="4"/>
          <c:tx>
            <c:strRef>
              <c:f>grafy_a!$Q$229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grafy_a!$Q$230:$Q$239</c:f>
              <c:numCache>
                <c:ptCount val="10"/>
                <c:pt idx="0">
                  <c:v>26.229508196721312</c:v>
                </c:pt>
                <c:pt idx="1">
                  <c:v>26.229508196721312</c:v>
                </c:pt>
                <c:pt idx="2">
                  <c:v>26.229508196721312</c:v>
                </c:pt>
                <c:pt idx="3">
                  <c:v>26.229508196721312</c:v>
                </c:pt>
                <c:pt idx="4">
                  <c:v>31.147540983606557</c:v>
                </c:pt>
                <c:pt idx="5">
                  <c:v>26.229508196721312</c:v>
                </c:pt>
                <c:pt idx="6">
                  <c:v>26.229508196721312</c:v>
                </c:pt>
                <c:pt idx="7">
                  <c:v>34.42622950819672</c:v>
                </c:pt>
                <c:pt idx="8">
                  <c:v>52.459016393442624</c:v>
                </c:pt>
                <c:pt idx="9">
                  <c:v>63.934426229508205</c:v>
                </c:pt>
              </c:numCache>
            </c:numRef>
          </c:val>
        </c:ser>
        <c:ser>
          <c:idx val="5"/>
          <c:order val="5"/>
          <c:tx>
            <c:strRef>
              <c:f>grafy_a!$S$229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grafy_a!$S$230:$S$239</c:f>
              <c:numCache>
                <c:ptCount val="10"/>
                <c:pt idx="0">
                  <c:v>1.2444444444444445</c:v>
                </c:pt>
                <c:pt idx="1">
                  <c:v>1.3555555555555556</c:v>
                </c:pt>
                <c:pt idx="2">
                  <c:v>1.3333333333333333</c:v>
                </c:pt>
                <c:pt idx="3">
                  <c:v>1.4</c:v>
                </c:pt>
                <c:pt idx="4">
                  <c:v>1.2857142857142858</c:v>
                </c:pt>
                <c:pt idx="5">
                  <c:v>1.511111111111111</c:v>
                </c:pt>
                <c:pt idx="6">
                  <c:v>1.5333333333333334</c:v>
                </c:pt>
                <c:pt idx="7">
                  <c:v>1.325</c:v>
                </c:pt>
                <c:pt idx="8">
                  <c:v>1.6551724137931034</c:v>
                </c:pt>
                <c:pt idx="9">
                  <c:v>2.0454545454545454</c:v>
                </c:pt>
              </c:numCache>
            </c:numRef>
          </c:val>
        </c:ser>
        <c:overlap val="100"/>
        <c:gapWidth val="100"/>
        <c:axId val="18165555"/>
        <c:axId val="62123812"/>
      </c:barChart>
      <c:catAx>
        <c:axId val="18165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2123812"/>
        <c:crosses val="autoZero"/>
        <c:auto val="1"/>
        <c:lblOffset val="100"/>
        <c:tickLblSkip val="1"/>
        <c:noMultiLvlLbl val="0"/>
      </c:catAx>
      <c:valAx>
        <c:axId val="62123812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816555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93"/>
          <c:y val="0.155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grafy_a!$M$257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grafy_a!$M$258:$M$264</c:f>
              <c:numCache>
                <c:ptCount val="7"/>
                <c:pt idx="0">
                  <c:v>36.0655737704918</c:v>
                </c:pt>
                <c:pt idx="1">
                  <c:v>37.704918032786885</c:v>
                </c:pt>
                <c:pt idx="2">
                  <c:v>34.42622950819672</c:v>
                </c:pt>
                <c:pt idx="3">
                  <c:v>29.508196721311474</c:v>
                </c:pt>
                <c:pt idx="4">
                  <c:v>31.147540983606557</c:v>
                </c:pt>
                <c:pt idx="5">
                  <c:v>36.0655737704918</c:v>
                </c:pt>
                <c:pt idx="6">
                  <c:v>8.19672131147541</c:v>
                </c:pt>
              </c:numCache>
            </c:numRef>
          </c:val>
        </c:ser>
        <c:ser>
          <c:idx val="1"/>
          <c:order val="1"/>
          <c:tx>
            <c:strRef>
              <c:f>grafy_a!$N$257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grafy_a!$N$258:$N$264</c:f>
              <c:numCache>
                <c:ptCount val="7"/>
                <c:pt idx="0">
                  <c:v>11.475409836065573</c:v>
                </c:pt>
                <c:pt idx="1">
                  <c:v>9.836065573770492</c:v>
                </c:pt>
                <c:pt idx="2">
                  <c:v>11.475409836065573</c:v>
                </c:pt>
                <c:pt idx="3">
                  <c:v>13.114754098360656</c:v>
                </c:pt>
                <c:pt idx="4">
                  <c:v>8.19672131147541</c:v>
                </c:pt>
                <c:pt idx="5">
                  <c:v>3.278688524590164</c:v>
                </c:pt>
                <c:pt idx="6">
                  <c:v>13.114754098360656</c:v>
                </c:pt>
              </c:numCache>
            </c:numRef>
          </c:val>
        </c:ser>
        <c:ser>
          <c:idx val="2"/>
          <c:order val="2"/>
          <c:tx>
            <c:strRef>
              <c:f>grafy_a!$O$257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grafy_a!$O$258:$O$264</c:f>
              <c:numCache>
                <c:ptCount val="7"/>
                <c:pt idx="0">
                  <c:v>1.639344262295082</c:v>
                </c:pt>
                <c:pt idx="1">
                  <c:v>1.639344262295082</c:v>
                </c:pt>
                <c:pt idx="2">
                  <c:v>3.278688524590164</c:v>
                </c:pt>
                <c:pt idx="3">
                  <c:v>1.639344262295082</c:v>
                </c:pt>
                <c:pt idx="5">
                  <c:v>1.639344262295082</c:v>
                </c:pt>
                <c:pt idx="6">
                  <c:v>1.639344262295082</c:v>
                </c:pt>
              </c:numCache>
            </c:numRef>
          </c:val>
        </c:ser>
        <c:ser>
          <c:idx val="3"/>
          <c:order val="3"/>
          <c:tx>
            <c:strRef>
              <c:f>grafy_a!$P$257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grafy_a!$P$258:$P$264</c:f>
              <c:numCache>
                <c:ptCount val="7"/>
                <c:pt idx="0">
                  <c:v>1.639344262295082</c:v>
                </c:pt>
                <c:pt idx="3">
                  <c:v>1.639344262295082</c:v>
                </c:pt>
                <c:pt idx="5">
                  <c:v>1.639344262295082</c:v>
                </c:pt>
              </c:numCache>
            </c:numRef>
          </c:val>
        </c:ser>
        <c:ser>
          <c:idx val="4"/>
          <c:order val="4"/>
          <c:tx>
            <c:strRef>
              <c:f>grafy_a!$Q$257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grafy_a!$Q$258:$Q$264</c:f>
              <c:numCache>
                <c:ptCount val="7"/>
                <c:pt idx="0">
                  <c:v>49.18032786885246</c:v>
                </c:pt>
                <c:pt idx="1">
                  <c:v>50.81967213114754</c:v>
                </c:pt>
                <c:pt idx="2">
                  <c:v>50.81967213114754</c:v>
                </c:pt>
                <c:pt idx="3">
                  <c:v>54.09836065573771</c:v>
                </c:pt>
                <c:pt idx="4">
                  <c:v>60.65573770491803</c:v>
                </c:pt>
                <c:pt idx="5">
                  <c:v>57.377049180327866</c:v>
                </c:pt>
                <c:pt idx="6">
                  <c:v>77.04918032786885</c:v>
                </c:pt>
              </c:numCache>
            </c:numRef>
          </c:val>
        </c:ser>
        <c:ser>
          <c:idx val="5"/>
          <c:order val="5"/>
          <c:tx>
            <c:strRef>
              <c:f>grafy_a!$S$257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grafy_a!$S$258:$S$264</c:f>
              <c:numCache>
                <c:ptCount val="7"/>
                <c:pt idx="0">
                  <c:v>1.3870967741935485</c:v>
                </c:pt>
                <c:pt idx="1">
                  <c:v>1.2666666666666666</c:v>
                </c:pt>
                <c:pt idx="2">
                  <c:v>1.3666666666666667</c:v>
                </c:pt>
                <c:pt idx="3">
                  <c:v>1.4642857142857142</c:v>
                </c:pt>
                <c:pt idx="4">
                  <c:v>1.2083333333333333</c:v>
                </c:pt>
                <c:pt idx="5">
                  <c:v>1.2692307692307692</c:v>
                </c:pt>
                <c:pt idx="6">
                  <c:v>1.7142857142857142</c:v>
                </c:pt>
              </c:numCache>
            </c:numRef>
          </c:val>
        </c:ser>
        <c:overlap val="100"/>
        <c:gapWidth val="100"/>
        <c:axId val="65972837"/>
        <c:axId val="42199542"/>
      </c:barChart>
      <c:catAx>
        <c:axId val="659728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2199542"/>
        <c:crosses val="autoZero"/>
        <c:auto val="1"/>
        <c:lblOffset val="100"/>
        <c:tickLblSkip val="1"/>
        <c:noMultiLvlLbl val="0"/>
      </c:catAx>
      <c:valAx>
        <c:axId val="42199542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5972837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6275"/>
          <c:y val="0.164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grafy_a!$J$283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grafy_a!$K$283:$M$283</c:f>
              <c:numCache>
                <c:ptCount val="3"/>
                <c:pt idx="0">
                  <c:v>37.704918032786885</c:v>
                </c:pt>
                <c:pt idx="1">
                  <c:v>50</c:v>
                </c:pt>
                <c:pt idx="2">
                  <c:v>33.33333333333333</c:v>
                </c:pt>
              </c:numCache>
            </c:numRef>
          </c:val>
        </c:ser>
        <c:ser>
          <c:idx val="1"/>
          <c:order val="1"/>
          <c:tx>
            <c:strRef>
              <c:f>grafy_a!$J$284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grafy_a!$K$284:$M$284</c:f>
              <c:numCache>
                <c:ptCount val="3"/>
                <c:pt idx="0">
                  <c:v>26.229508196721312</c:v>
                </c:pt>
                <c:pt idx="1">
                  <c:v>12.5</c:v>
                </c:pt>
                <c:pt idx="2">
                  <c:v>31.11111111111111</c:v>
                </c:pt>
              </c:numCache>
            </c:numRef>
          </c:val>
        </c:ser>
        <c:ser>
          <c:idx val="2"/>
          <c:order val="2"/>
          <c:tx>
            <c:strRef>
              <c:f>grafy_a!$J$285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FC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grafy_a!$K$285:$M$285</c:f>
              <c:numCache>
                <c:ptCount val="3"/>
                <c:pt idx="0">
                  <c:v>6.557377049180328</c:v>
                </c:pt>
                <c:pt idx="1">
                  <c:v>12.5</c:v>
                </c:pt>
                <c:pt idx="2">
                  <c:v>4.444444444444445</c:v>
                </c:pt>
              </c:numCache>
            </c:numRef>
          </c:val>
        </c:ser>
        <c:ser>
          <c:idx val="3"/>
          <c:order val="3"/>
          <c:tx>
            <c:strRef>
              <c:f>grafy_a!$J$286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grafy_a!$K$286:$M$286</c:f>
              <c:numCache>
                <c:ptCount val="3"/>
                <c:pt idx="0">
                  <c:v>4.918032786885246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</c:ser>
        <c:ser>
          <c:idx val="4"/>
          <c:order val="4"/>
          <c:tx>
            <c:strRef>
              <c:f>grafy_a!$J$287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grafy_a!$K$287:$M$287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grafy_a!$J$288</c:f>
              <c:strCache>
                <c:ptCount val="1"/>
                <c:pt idx="0">
                  <c:v>Neví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grafy_a!$K$288:$M$288</c:f>
              <c:numCache>
                <c:ptCount val="3"/>
                <c:pt idx="0">
                  <c:v>24.59016393442623</c:v>
                </c:pt>
                <c:pt idx="1">
                  <c:v>25</c:v>
                </c:pt>
                <c:pt idx="2">
                  <c:v>24.444444444444443</c:v>
                </c:pt>
              </c:numCache>
            </c:numRef>
          </c:val>
        </c:ser>
        <c:ser>
          <c:idx val="6"/>
          <c:order val="6"/>
          <c:tx>
            <c:strRef>
              <c:f>grafy_a!$J$290</c:f>
              <c:strCache>
                <c:ptCount val="1"/>
                <c:pt idx="0">
                  <c:v>Průměry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grafy_a!$K$290:$M$290</c:f>
              <c:numCache>
                <c:ptCount val="3"/>
                <c:pt idx="0">
                  <c:v>1.7173913043478262</c:v>
                </c:pt>
                <c:pt idx="1">
                  <c:v>1.5</c:v>
                </c:pt>
                <c:pt idx="2">
                  <c:v>1.7941176470588236</c:v>
                </c:pt>
              </c:numCache>
            </c:numRef>
          </c:val>
        </c:ser>
        <c:overlap val="100"/>
        <c:gapWidth val="100"/>
        <c:axId val="62719703"/>
        <c:axId val="47131144"/>
      </c:barChart>
      <c:catAx>
        <c:axId val="627197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7131144"/>
        <c:crosses val="autoZero"/>
        <c:auto val="1"/>
        <c:lblOffset val="100"/>
        <c:tickLblSkip val="1"/>
        <c:noMultiLvlLbl val="0"/>
      </c:catAx>
      <c:valAx>
        <c:axId val="47131144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271970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6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34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20775"/>
          <c:w val="0.9407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grafy_a!$D$5:$I$5</c:f>
              <c:strCache>
                <c:ptCount val="6"/>
                <c:pt idx="0">
                  <c:v>Celkem</c:v>
                </c:pt>
                <c:pt idx="1">
                  <c:v>Krkonoše a Podkrkonoší</c:v>
                </c:pt>
                <c:pt idx="2">
                  <c:v>Kladské pomezí</c:v>
                </c:pt>
                <c:pt idx="3">
                  <c:v>Hradecko</c:v>
                </c:pt>
                <c:pt idx="4">
                  <c:v>Orlické hory a Podorlicko</c:v>
                </c:pt>
                <c:pt idx="5">
                  <c:v>Český ráj</c:v>
                </c:pt>
              </c:strCache>
            </c:strRef>
          </c:cat>
          <c:val>
            <c:numRef>
              <c:f>grafy_a!$D$8:$I$8</c:f>
              <c:numCache>
                <c:ptCount val="6"/>
                <c:pt idx="0">
                  <c:v>74.05660377358491</c:v>
                </c:pt>
                <c:pt idx="1">
                  <c:v>78.3132530120482</c:v>
                </c:pt>
                <c:pt idx="2">
                  <c:v>94.66666666666667</c:v>
                </c:pt>
                <c:pt idx="3">
                  <c:v>73.07692307692307</c:v>
                </c:pt>
                <c:pt idx="4">
                  <c:v>71.1340206185567</c:v>
                </c:pt>
                <c:pt idx="5">
                  <c:v>57.14285714285714</c:v>
                </c:pt>
              </c:numCache>
            </c:numRef>
          </c:val>
        </c:ser>
        <c:gapWidth val="300"/>
        <c:axId val="41575169"/>
        <c:axId val="12145490"/>
      </c:barChart>
      <c:catAx>
        <c:axId val="41575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2145490"/>
        <c:crosses val="autoZero"/>
        <c:auto val="1"/>
        <c:lblOffset val="100"/>
        <c:noMultiLvlLbl val="0"/>
      </c:catAx>
      <c:valAx>
        <c:axId val="1214549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157516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grafy_a!$C$15:$C$20</c:f>
              <c:strCache>
                <c:ptCount val="6"/>
                <c:pt idx="0">
                  <c:v>Rekreace, zábava, volný čas, výlet</c:v>
                </c:pt>
                <c:pt idx="1">
                  <c:v>Zdravotní pobyt, léčení v lázních</c:v>
                </c:pt>
                <c:pt idx="2">
                  <c:v>Obchodní cesta</c:v>
                </c:pt>
                <c:pt idx="3">
                  <c:v>Účast na kongresu, semináři, veletrhu</c:v>
                </c:pt>
                <c:pt idx="4">
                  <c:v>Nákupy</c:v>
                </c:pt>
                <c:pt idx="5">
                  <c:v>Jiný důvod</c:v>
                </c:pt>
              </c:strCache>
            </c:strRef>
          </c:cat>
          <c:val>
            <c:numRef>
              <c:f>grafy_a!$D$15:$D$20</c:f>
              <c:numCache>
                <c:ptCount val="6"/>
                <c:pt idx="0">
                  <c:v>85.14150943396226</c:v>
                </c:pt>
                <c:pt idx="1">
                  <c:v>4.481132075471698</c:v>
                </c:pt>
                <c:pt idx="2">
                  <c:v>2.1226415094339623</c:v>
                </c:pt>
                <c:pt idx="3">
                  <c:v>1.650943396226415</c:v>
                </c:pt>
                <c:pt idx="4">
                  <c:v>1.4150943396226416</c:v>
                </c:pt>
                <c:pt idx="5">
                  <c:v>4.481132075471698</c:v>
                </c:pt>
              </c:numCache>
            </c:numRef>
          </c:val>
        </c:ser>
        <c:gapWidth val="100"/>
        <c:axId val="44260595"/>
        <c:axId val="28338404"/>
      </c:barChart>
      <c:catAx>
        <c:axId val="442605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8338404"/>
        <c:crosses val="autoZero"/>
        <c:auto val="1"/>
        <c:lblOffset val="100"/>
        <c:tickLblSkip val="1"/>
        <c:noMultiLvlLbl val="0"/>
      </c:catAx>
      <c:valAx>
        <c:axId val="28338404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426059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grafy_a!$B$26:$B$33</c:f>
              <c:strCache>
                <c:ptCount val="8"/>
                <c:pt idx="0">
                  <c:v>Poznávání hist. a kult. památek, architektura</c:v>
                </c:pt>
                <c:pt idx="1">
                  <c:v>Poznávání přír. krás a zajímavostí</c:v>
                </c:pt>
                <c:pt idx="2">
                  <c:v>Pěší turistika</c:v>
                </c:pt>
                <c:pt idx="3">
                  <c:v>Odpočinek/relaxace</c:v>
                </c:pt>
                <c:pt idx="4">
                  <c:v>Návštěva sportovní, kult. akce, festivalu</c:v>
                </c:pt>
                <c:pt idx="5">
                  <c:v>Zábava</c:v>
                </c:pt>
                <c:pt idx="6">
                  <c:v>Aktivní provozování sportu</c:v>
                </c:pt>
                <c:pt idx="7">
                  <c:v>Jiné</c:v>
                </c:pt>
              </c:strCache>
            </c:strRef>
          </c:cat>
          <c:val>
            <c:numRef>
              <c:f>grafy_a!$C$26:$C$33</c:f>
              <c:numCache>
                <c:ptCount val="8"/>
                <c:pt idx="0">
                  <c:v>51.657458563535904</c:v>
                </c:pt>
                <c:pt idx="1">
                  <c:v>48.34254143646409</c:v>
                </c:pt>
                <c:pt idx="2">
                  <c:v>31.215469613259668</c:v>
                </c:pt>
                <c:pt idx="3">
                  <c:v>20.718232044198896</c:v>
                </c:pt>
                <c:pt idx="4">
                  <c:v>14.917127071823206</c:v>
                </c:pt>
                <c:pt idx="5">
                  <c:v>8.56353591160221</c:v>
                </c:pt>
                <c:pt idx="6">
                  <c:v>6.629834254143646</c:v>
                </c:pt>
                <c:pt idx="7">
                  <c:v>2.4861878453038675</c:v>
                </c:pt>
              </c:numCache>
            </c:numRef>
          </c:val>
        </c:ser>
        <c:gapWidth val="100"/>
        <c:axId val="13709349"/>
        <c:axId val="36715446"/>
      </c:barChart>
      <c:catAx>
        <c:axId val="13709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6715446"/>
        <c:crosses val="autoZero"/>
        <c:auto val="1"/>
        <c:lblOffset val="100"/>
        <c:tickLblSkip val="1"/>
        <c:noMultiLvlLbl val="0"/>
      </c:catAx>
      <c:valAx>
        <c:axId val="3671544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370934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grafy_a!$B$38:$B$40</c:f>
              <c:strCache>
                <c:ptCount val="3"/>
                <c:pt idx="0">
                  <c:v>Po vlastní ose</c:v>
                </c:pt>
                <c:pt idx="1">
                  <c:v>Organizovaně</c:v>
                </c:pt>
                <c:pt idx="2">
                  <c:v>Neví</c:v>
                </c:pt>
              </c:strCache>
            </c:strRef>
          </c:cat>
          <c:val>
            <c:numRef>
              <c:f>grafy_a!$C$38:$C$40</c:f>
              <c:numCache>
                <c:ptCount val="3"/>
                <c:pt idx="0">
                  <c:v>94.47513812154696</c:v>
                </c:pt>
                <c:pt idx="1">
                  <c:v>3.0386740331491713</c:v>
                </c:pt>
                <c:pt idx="2">
                  <c:v>2.4861878453038675</c:v>
                </c:pt>
              </c:numCache>
            </c:numRef>
          </c:val>
        </c:ser>
        <c:gapWidth val="100"/>
        <c:axId val="21161111"/>
        <c:axId val="36328392"/>
      </c:barChart>
      <c:catAx>
        <c:axId val="211611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6328392"/>
        <c:crosses val="autoZero"/>
        <c:auto val="1"/>
        <c:lblOffset val="100"/>
        <c:tickLblSkip val="1"/>
        <c:noMultiLvlLbl val="0"/>
      </c:catAx>
      <c:valAx>
        <c:axId val="3632839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116111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grafy_a!$B$299:$B$304</c:f>
              <c:strCache>
                <c:ptCount val="6"/>
                <c:pt idx="0">
                  <c:v>Automobilem, na motockylu</c:v>
                </c:pt>
                <c:pt idx="1">
                  <c:v>Vlakem</c:v>
                </c:pt>
                <c:pt idx="2">
                  <c:v>Autobusem</c:v>
                </c:pt>
                <c:pt idx="3">
                  <c:v>Na kole</c:v>
                </c:pt>
                <c:pt idx="4">
                  <c:v>Pěšky</c:v>
                </c:pt>
                <c:pt idx="5">
                  <c:v>Jinak</c:v>
                </c:pt>
              </c:strCache>
            </c:strRef>
          </c:cat>
          <c:val>
            <c:numRef>
              <c:f>grafy_a!$C$299:$C$304</c:f>
              <c:numCache>
                <c:ptCount val="6"/>
                <c:pt idx="0">
                  <c:v>73.58490566037736</c:v>
                </c:pt>
                <c:pt idx="1">
                  <c:v>11.084905660377359</c:v>
                </c:pt>
                <c:pt idx="2">
                  <c:v>8.49056603773585</c:v>
                </c:pt>
                <c:pt idx="3">
                  <c:v>4.245283018867925</c:v>
                </c:pt>
                <c:pt idx="4">
                  <c:v>2.5943396226415096</c:v>
                </c:pt>
                <c:pt idx="5">
                  <c:v>1.179245283018868</c:v>
                </c:pt>
              </c:numCache>
            </c:numRef>
          </c:val>
        </c:ser>
        <c:gapWidth val="100"/>
        <c:axId val="56918601"/>
        <c:axId val="47003930"/>
      </c:barChart>
      <c:catAx>
        <c:axId val="56918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7003930"/>
        <c:crosses val="autoZero"/>
        <c:auto val="1"/>
        <c:lblOffset val="100"/>
        <c:tickLblSkip val="1"/>
        <c:noMultiLvlLbl val="0"/>
      </c:catAx>
      <c:valAx>
        <c:axId val="4700393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691860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grafy_a!$B$312:$B$316</c:f>
              <c:strCache>
                <c:ptCount val="5"/>
                <c:pt idx="0">
                  <c:v>Do 30km</c:v>
                </c:pt>
                <c:pt idx="1">
                  <c:v>30-50km</c:v>
                </c:pt>
                <c:pt idx="2">
                  <c:v>50-80km</c:v>
                </c:pt>
                <c:pt idx="3">
                  <c:v>80-100km</c:v>
                </c:pt>
                <c:pt idx="4">
                  <c:v>Nad 100km</c:v>
                </c:pt>
              </c:strCache>
            </c:strRef>
          </c:cat>
          <c:val>
            <c:numRef>
              <c:f>grafy_a!$C$312:$C$316</c:f>
              <c:numCache>
                <c:ptCount val="5"/>
                <c:pt idx="0">
                  <c:v>20.5188679245283</c:v>
                </c:pt>
                <c:pt idx="1">
                  <c:v>19.81132075471698</c:v>
                </c:pt>
                <c:pt idx="2">
                  <c:v>12.028301886792454</c:v>
                </c:pt>
                <c:pt idx="3">
                  <c:v>9.669811320754718</c:v>
                </c:pt>
                <c:pt idx="4">
                  <c:v>37.735849056603776</c:v>
                </c:pt>
              </c:numCache>
            </c:numRef>
          </c:val>
        </c:ser>
        <c:gapWidth val="100"/>
        <c:axId val="49221947"/>
        <c:axId val="27554732"/>
      </c:barChart>
      <c:catAx>
        <c:axId val="49221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7554732"/>
        <c:crosses val="autoZero"/>
        <c:auto val="1"/>
        <c:lblOffset val="100"/>
        <c:tickLblSkip val="1"/>
        <c:noMultiLvlLbl val="0"/>
      </c:catAx>
      <c:valAx>
        <c:axId val="2755473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922194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3">
    <tabColor indexed="30"/>
  </sheetPr>
  <sheetViews>
    <sheetView tabSelected="1"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f5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f5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f57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f5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f5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f6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f6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f6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f6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f64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49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af65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af67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af6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f7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af7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f7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af8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af8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af7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af7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40">
    <tabColor indexed="30"/>
  </sheetPr>
  <sheetViews>
    <sheetView workbookViewId="0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af74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af7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af77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af7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af7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af8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af8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af82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af83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Graf84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5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f5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f5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f54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f6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f6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05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Struktura vzorku</a:t>
          </a:r>
        </a:p>
      </cdr:txBody>
    </cdr:sp>
  </cdr:relSizeAnchor>
  <cdr:relSizeAnchor xmlns:cdr="http://schemas.openxmlformats.org/drawingml/2006/chartDrawing">
    <cdr:from>
      <cdr:x>0</cdr:x>
      <cdr:y>0.055</cdr:y>
    </cdr:from>
    <cdr:to>
      <cdr:x>1</cdr:x>
      <cdr:y>0.11525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kteří na danou otázku odpovídali
</a:t>
          </a:r>
        </a:p>
      </cdr:txBody>
    </cdr:sp>
  </cdr:relSizeAnchor>
  <cdr:relSizeAnchor xmlns:cdr="http://schemas.openxmlformats.org/drawingml/2006/chartDrawing">
    <cdr:from>
      <cdr:x>0</cdr:x>
      <cdr:y>0.9415</cdr:y>
    </cdr:from>
    <cdr:to>
      <cdr:x>1</cdr:x>
      <cdr:y>0.9655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10343013-fdb2-4525-ad4b-83050cb6021b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Největší zájem o...</a:t>
          </a:r>
        </a:p>
      </cdr:txBody>
    </cdr:sp>
  </cdr:relSizeAnchor>
  <cdr:relSizeAnchor xmlns:cdr="http://schemas.openxmlformats.org/drawingml/2006/chartDrawing">
    <cdr:from>
      <cdr:x>0.07625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38150"/>
          <a:ext cx="8601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n=362
Otázka: Co Vás při návštěvě nejvíce zajímá?</a:t>
          </a:r>
        </a:p>
      </cdr:txBody>
    </cdr:sp>
  </cdr:relSizeAnchor>
  <cdr:relSizeAnchor xmlns:cdr="http://schemas.openxmlformats.org/drawingml/2006/chartDrawing">
    <cdr:from>
      <cdr:x>0.07625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04850" y="6800850"/>
          <a:ext cx="861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abb4c5c6-f310-41c1-8a62-287811ae381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762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0.95375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896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Forma zájezdu</a:t>
          </a:r>
        </a:p>
      </cdr:txBody>
    </cdr:sp>
  </cdr:relSizeAnchor>
  <cdr:relSizeAnchor xmlns:cdr="http://schemas.openxmlformats.org/drawingml/2006/chartDrawing">
    <cdr:from>
      <cdr:x>0.06175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438150"/>
          <a:ext cx="87439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n=362
Otázka: Jak jste přijel na tuto návštěvu?</a:t>
          </a:r>
        </a:p>
      </cdr:txBody>
    </cdr:sp>
  </cdr:relSizeAnchor>
  <cdr:relSizeAnchor xmlns:cdr="http://schemas.openxmlformats.org/drawingml/2006/chartDrawing">
    <cdr:from>
      <cdr:x>0.06175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71500" y="6800850"/>
          <a:ext cx="8743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4b0f0462-b1d7-4f26-bb65-541e00917b60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0.0535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953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"/>
          <a:ext cx="84963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Použitá doprava</a:t>
          </a:r>
        </a:p>
      </cdr:txBody>
    </cdr:sp>
  </cdr:relSizeAnchor>
  <cdr:relSizeAnchor xmlns:cdr="http://schemas.openxmlformats.org/drawingml/2006/chartDrawing">
    <cdr:from>
      <cdr:x>0.057</cdr:x>
      <cdr:y>0.063</cdr:y>
    </cdr:from>
    <cdr:to>
      <cdr:x>0.94975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8150"/>
          <a:ext cx="83248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jste se sem na tuto návštěvu kraje dopravil?</a:t>
          </a:r>
        </a:p>
      </cdr:txBody>
    </cdr:sp>
  </cdr:relSizeAnchor>
  <cdr:relSizeAnchor xmlns:cdr="http://schemas.openxmlformats.org/drawingml/2006/chartDrawing">
    <cdr:from>
      <cdr:x>0.07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47700" y="6800850"/>
          <a:ext cx="866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1d615242-4e60-4178-a651-858186043cb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381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543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Vzdálenost od bydliště</a:t>
          </a:r>
        </a:p>
      </cdr:txBody>
    </cdr:sp>
  </cdr:relSizeAnchor>
  <cdr:relSizeAnchor xmlns:cdr="http://schemas.openxmlformats.org/drawingml/2006/chartDrawing">
    <cdr:from>
      <cdr:x>0.063</cdr:x>
      <cdr:y>0.063</cdr:y>
    </cdr:from>
    <cdr:to>
      <cdr:x>0.96475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438150"/>
          <a:ext cx="8410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Jaká je vzdálenost Vašeho bydliště od tohoto místa?</a:t>
          </a:r>
        </a:p>
      </cdr:txBody>
    </cdr:sp>
  </cdr:relSizeAnchor>
  <cdr:relSizeAnchor xmlns:cdr="http://schemas.openxmlformats.org/drawingml/2006/chartDrawing">
    <cdr:from>
      <cdr:x>0.0565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c00e84f2-096d-4d62-a8d4-b92a5c188e1e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334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Pořadí návštěvy</a:t>
          </a:r>
        </a:p>
      </cdr:txBody>
    </cdr:sp>
  </cdr:relSizeAnchor>
  <cdr:relSizeAnchor xmlns:cdr="http://schemas.openxmlformats.org/drawingml/2006/chartDrawing">
    <cdr:from>
      <cdr:x>0.06925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Kolikrát jste navštívil KHK během posledních 3 let (pouze cesty za účelem trávení volného času)?</a:t>
          </a:r>
        </a:p>
      </cdr:txBody>
    </cdr:sp>
  </cdr:relSizeAnchor>
  <cdr:relSizeAnchor xmlns:cdr="http://schemas.openxmlformats.org/drawingml/2006/chartDrawing">
    <cdr:from>
      <cdr:x>0.122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33475" y="6800850"/>
          <a:ext cx="818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cd39020e-9fe8-4a74-94a9-6979080b2357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619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0.0015</cdr:y>
    </cdr:from>
    <cdr:to>
      <cdr:x>0.9565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9525"/>
          <a:ext cx="832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Doprovod</a:t>
          </a:r>
        </a:p>
      </cdr:txBody>
    </cdr:sp>
  </cdr:relSizeAnchor>
  <cdr:relSizeAnchor xmlns:cdr="http://schemas.openxmlformats.org/drawingml/2006/chartDrawing">
    <cdr:from>
      <cdr:x>0.06425</cdr:x>
      <cdr:y>0.063</cdr:y>
    </cdr:from>
    <cdr:to>
      <cdr:x>0.94325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438150"/>
          <a:ext cx="8201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S kým jste zde na této návštěvě?</a:t>
          </a:r>
        </a:p>
      </cdr:txBody>
    </cdr:sp>
  </cdr:relSizeAnchor>
  <cdr:relSizeAnchor xmlns:cdr="http://schemas.openxmlformats.org/drawingml/2006/chartDrawing">
    <cdr:from>
      <cdr:x>0.11325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47750" y="6800850"/>
          <a:ext cx="825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aaa9d8b-32dd-434a-b682-544e0a33aae0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Délka návštěvy</a:t>
          </a:r>
        </a:p>
      </cdr:txBody>
    </cdr:sp>
  </cdr:relSizeAnchor>
  <cdr:relSizeAnchor xmlns:cdr="http://schemas.openxmlformats.org/drawingml/2006/chartDrawing">
    <cdr:from>
      <cdr:x>0.0695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dlouho hodláte během této návštěvy zůstat v Královéhradeckém kraji?</a:t>
          </a:r>
        </a:p>
      </cdr:txBody>
    </cdr:sp>
  </cdr:relSizeAnchor>
  <cdr:relSizeAnchor xmlns:cdr="http://schemas.openxmlformats.org/drawingml/2006/chartDrawing">
    <cdr:from>
      <cdr:x>0.12275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43000" y="6800850"/>
          <a:ext cx="817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7dc0401f-443e-4d41-bf2b-368103d8aa58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715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9525"/>
          <a:ext cx="829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impuls</a:t>
          </a:r>
        </a:p>
      </cdr:txBody>
    </cdr:sp>
  </cdr:relSizeAnchor>
  <cdr:relSizeAnchor xmlns:cdr="http://schemas.openxmlformats.org/drawingml/2006/chartDrawing">
    <cdr:from>
      <cdr:x>0.06775</cdr:x>
      <cdr:y>0.063</cdr:y>
    </cdr:from>
    <cdr:to>
      <cdr:x>0.9445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bylo hlavním impulsem pro tuto návštěvu KHK?</a:t>
          </a:r>
        </a:p>
      </cdr:txBody>
    </cdr:sp>
  </cdr:relSizeAnchor>
  <cdr:relSizeAnchor xmlns:cdr="http://schemas.openxmlformats.org/drawingml/2006/chartDrawing">
    <cdr:from>
      <cdr:x>0.11925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04900" y="6800850"/>
          <a:ext cx="821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12a45ce7-eb48-42e2-923d-9e71472f2e2b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9525"/>
          <a:ext cx="855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Hledání informací na internetu</a:t>
          </a:r>
        </a:p>
      </cdr:txBody>
    </cdr:sp>
  </cdr:relSizeAnchor>
  <cdr:relSizeAnchor xmlns:cdr="http://schemas.openxmlformats.org/drawingml/2006/chartDrawing">
    <cdr:from>
      <cdr:x>0.1095</cdr:x>
      <cdr:y>0.063</cdr:y>
    </cdr:from>
    <cdr:to>
      <cdr:x>0.92725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438150"/>
          <a:ext cx="76295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Zjišťoval jste si před návštěvou nějaké bližší informace na internetu?</a:t>
          </a:r>
        </a:p>
      </cdr:txBody>
    </cdr:sp>
  </cdr:relSizeAnchor>
  <cdr:relSizeAnchor xmlns:cdr="http://schemas.openxmlformats.org/drawingml/2006/chartDrawing">
    <cdr:from>
      <cdr:x>0.056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41511b35-5cbc-4bec-ac9a-c654dd2fe2d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0.0935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8763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0.0935</cdr:x>
      <cdr:y>0.4355</cdr:y>
    </cdr:from>
    <cdr:to>
      <cdr:x>0.999</cdr:x>
      <cdr:y>0.45775</cdr:y>
    </cdr:to>
    <cdr:sp>
      <cdr:nvSpPr>
        <cdr:cNvPr id="5" name="Rectangle 5"/>
        <cdr:cNvSpPr>
          <a:spLocks/>
        </cdr:cNvSpPr>
      </cdr:nvSpPr>
      <cdr:spPr>
        <a:xfrm>
          <a:off x="866775" y="3057525"/>
          <a:ext cx="84391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0.0015</cdr:y>
    </cdr:from>
    <cdr:to>
      <cdr:x>0.951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Využití oficiálních stránek www.kr-kralovehradecky.cz</a:t>
          </a:r>
        </a:p>
      </cdr:txBody>
    </cdr:sp>
  </cdr:relSizeAnchor>
  <cdr:relSizeAnchor xmlns:cdr="http://schemas.openxmlformats.org/drawingml/2006/chartDrawing">
    <cdr:from>
      <cdr:x>0.06075</cdr:x>
      <cdr:y>0.063</cdr:y>
    </cdr:from>
    <cdr:to>
      <cdr:x>0.951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Kde konkrétně jste na internetu informace zjišťoval?</a:t>
          </a:r>
        </a:p>
      </cdr:txBody>
    </cdr:sp>
  </cdr:relSizeAnchor>
  <cdr:relSizeAnchor xmlns:cdr="http://schemas.openxmlformats.org/drawingml/2006/chartDrawing">
    <cdr:from>
      <cdr:x>0.074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c2b74a4a-f053-408c-be65-53e8496033c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667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05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Státní příslušnost cizinců</a:t>
          </a:r>
        </a:p>
      </cdr:txBody>
    </cdr:sp>
  </cdr:relSizeAnchor>
  <cdr:relSizeAnchor xmlns:cdr="http://schemas.openxmlformats.org/drawingml/2006/chartDrawing">
    <cdr:from>
      <cdr:x>0</cdr:x>
      <cdr:y>0.055</cdr:y>
    </cdr:from>
    <cdr:to>
      <cdr:x>1</cdr:x>
      <cdr:y>0.11525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cizinci, n=61
</a:t>
          </a:r>
        </a:p>
      </cdr:txBody>
    </cdr:sp>
  </cdr:relSizeAnchor>
  <cdr:relSizeAnchor xmlns:cdr="http://schemas.openxmlformats.org/drawingml/2006/chartDrawing">
    <cdr:from>
      <cdr:x>0</cdr:x>
      <cdr:y>0.94175</cdr:y>
    </cdr:from>
    <cdr:to>
      <cdr:x>1</cdr:x>
      <cdr:y>0.9655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5ab923ff-a8fb-47a4-b36a-06cf426bfc89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8353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Pozitivní dojem</a:t>
          </a:r>
        </a:p>
      </cdr:txBody>
    </cdr:sp>
  </cdr:relSizeAnchor>
  <cdr:relSizeAnchor xmlns:cdr="http://schemas.openxmlformats.org/drawingml/2006/chartDrawing">
    <cdr:from>
      <cdr:x>0.059</cdr:x>
      <cdr:y>0.063</cdr:y>
    </cdr:from>
    <cdr:to>
      <cdr:x>0.9405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38150"/>
          <a:ext cx="82200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Vás při návštěvě tohoto místa mile překvapilo, co se Vám zde líbilo?</a:t>
          </a:r>
        </a:p>
      </cdr:txBody>
    </cdr:sp>
  </cdr:relSizeAnchor>
  <cdr:relSizeAnchor xmlns:cdr="http://schemas.openxmlformats.org/drawingml/2006/chartDrawing">
    <cdr:from>
      <cdr:x>0.104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62025" y="6800850"/>
          <a:ext cx="8343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b33b477-dc51-47d7-a5d9-7a81e3cde8a1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Negativní dojem</a:t>
          </a:r>
        </a:p>
      </cdr:txBody>
    </cdr:sp>
  </cdr:relSizeAnchor>
  <cdr:relSizeAnchor xmlns:cdr="http://schemas.openxmlformats.org/drawingml/2006/chartDrawing">
    <cdr:from>
      <cdr:x>0.0595</cdr:x>
      <cdr:y>0.063</cdr:y>
    </cdr:from>
    <cdr:to>
      <cdr:x>0.95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Vás naopak při návštěvě tohoto místa zklamalo, co se Vám zde nelíbilo?</a:t>
          </a:r>
        </a:p>
      </cdr:txBody>
    </cdr:sp>
  </cdr:relSizeAnchor>
  <cdr:relSizeAnchor xmlns:cdr="http://schemas.openxmlformats.org/drawingml/2006/chartDrawing">
    <cdr:from>
      <cdr:x>0.073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39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f13e476-2f65-40a2-b2fa-0cc038fd8791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0.05225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Návrh na zlepšení</a:t>
          </a:r>
        </a:p>
      </cdr:txBody>
    </cdr:sp>
  </cdr:relSizeAnchor>
  <cdr:relSizeAnchor xmlns:cdr="http://schemas.openxmlformats.org/drawingml/2006/chartDrawing">
    <cdr:from>
      <cdr:x>0.09525</cdr:x>
      <cdr:y>0.063</cdr:y>
    </cdr:from>
    <cdr:to>
      <cdr:x>0.9565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438150"/>
          <a:ext cx="8029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Máte nějaké doporučení, co by bylo dobré pro návštěvníky tohoto místa změnit, chybí tu něco, jsou zde nějaké nedostatky?</a:t>
          </a:r>
        </a:p>
      </cdr:txBody>
    </cdr:sp>
  </cdr:relSizeAnchor>
  <cdr:relSizeAnchor xmlns:cdr="http://schemas.openxmlformats.org/drawingml/2006/chartDrawing">
    <cdr:from>
      <cdr:x>0.117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85850" y="6800850"/>
          <a:ext cx="822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ea6d5cce-7b1b-4ffe-801c-895f8a6690da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525"/>
          <a:ext cx="8734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stravování</a:t>
          </a:r>
        </a:p>
      </cdr:txBody>
    </cdr:sp>
  </cdr:relSizeAnchor>
  <cdr:relSizeAnchor xmlns:cdr="http://schemas.openxmlformats.org/drawingml/2006/chartDrawing">
    <cdr:from>
      <cdr:x>0.0595</cdr:x>
      <cdr:y>0.05275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361950"/>
          <a:ext cx="873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byste zhodnotil možnosti stravování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0.1065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90600" y="6800850"/>
          <a:ext cx="828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e09568d0-f257-48b0-9930-21f357a6920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048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0.054</cdr:x>
      <cdr:y>0.2655</cdr:y>
    </cdr:from>
    <cdr:to>
      <cdr:x>0.9995</cdr:x>
      <cdr:y>0.28775</cdr:y>
    </cdr:to>
    <cdr:sp>
      <cdr:nvSpPr>
        <cdr:cNvPr id="5" name="Rectangle 5"/>
        <cdr:cNvSpPr>
          <a:spLocks/>
        </cdr:cNvSpPr>
      </cdr:nvSpPr>
      <cdr:spPr>
        <a:xfrm>
          <a:off x="495300" y="1866900"/>
          <a:ext cx="88201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ubytování</a:t>
          </a:r>
        </a:p>
      </cdr:txBody>
    </cdr:sp>
  </cdr:relSizeAnchor>
  <cdr:relSizeAnchor xmlns:cdr="http://schemas.openxmlformats.org/drawingml/2006/chartDrawing">
    <cdr:from>
      <cdr:x>0.07325</cdr:x>
      <cdr:y>0.053</cdr:y>
    </cdr:from>
    <cdr:to>
      <cdr:x>0.99625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371475"/>
          <a:ext cx="86106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byste zhodnotil možnosti ubytování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0.07325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0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dc3c6ad-649e-4a32-8d33-44cb4fc7fe4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991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vstupného</a:t>
          </a:r>
        </a:p>
      </cdr:txBody>
    </cdr:sp>
  </cdr:relSizeAnchor>
  <cdr:relSizeAnchor xmlns:cdr="http://schemas.openxmlformats.org/drawingml/2006/chartDrawing">
    <cdr:from>
      <cdr:x>0.0565</cdr:x>
      <cdr:y>0.053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371475"/>
          <a:ext cx="87630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hodnotíte přiměřenost vstupného, které jste zde v KHK platil (cena za osobu) ?</a:t>
          </a:r>
        </a:p>
      </cdr:txBody>
    </cdr:sp>
  </cdr:relSizeAnchor>
  <cdr:relSizeAnchor xmlns:cdr="http://schemas.openxmlformats.org/drawingml/2006/chartDrawing">
    <cdr:from>
      <cdr:x>0.05675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5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6a277e6-cf84-4380-b9a2-41c7055c10f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0.0565</cdr:x>
      <cdr:y>0.432</cdr:y>
    </cdr:from>
    <cdr:to>
      <cdr:x>0.99575</cdr:x>
      <cdr:y>0.45425</cdr:y>
    </cdr:to>
    <cdr:sp>
      <cdr:nvSpPr>
        <cdr:cNvPr id="5" name="Rectangle 5"/>
        <cdr:cNvSpPr>
          <a:spLocks/>
        </cdr:cNvSpPr>
      </cdr:nvSpPr>
      <cdr:spPr>
        <a:xfrm>
          <a:off x="523875" y="3038475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Znalost názvu kraje</a:t>
          </a:r>
        </a:p>
      </cdr:txBody>
    </cdr:sp>
  </cdr:relSizeAnchor>
  <cdr:relSizeAnchor xmlns:cdr="http://schemas.openxmlformats.org/drawingml/2006/chartDrawing">
    <cdr:from>
      <cdr:x>0.0435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38150"/>
          <a:ext cx="89058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Víte, jak se jmenuje kraj, na jehož území se nacházíte?</a:t>
          </a:r>
        </a:p>
      </cdr:txBody>
    </cdr:sp>
  </cdr:relSizeAnchor>
  <cdr:relSizeAnchor xmlns:cdr="http://schemas.openxmlformats.org/drawingml/2006/chartDrawing">
    <cdr:from>
      <cdr:x>0.0435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400050" y="6800850"/>
          <a:ext cx="8915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b73c57a-ca5e-43bb-b276-37756b629ab8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0.039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9525"/>
          <a:ext cx="3619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1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důvod návštěvy</a:t>
          </a:r>
        </a:p>
      </cdr:txBody>
    </cdr:sp>
  </cdr:relSizeAnchor>
  <cdr:relSizeAnchor xmlns:cdr="http://schemas.openxmlformats.org/drawingml/2006/chartDrawing">
    <cdr:from>
      <cdr:x>0.07775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" y="438150"/>
          <a:ext cx="8591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Jaký je hlavní důvod Vaší návštěvy?</a:t>
          </a:r>
        </a:p>
      </cdr:txBody>
    </cdr:sp>
  </cdr:relSizeAnchor>
  <cdr:relSizeAnchor xmlns:cdr="http://schemas.openxmlformats.org/drawingml/2006/chartDrawing">
    <cdr:from>
      <cdr:x>0.07775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23900" y="6800850"/>
          <a:ext cx="8591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5a7ce1c1-b1c5-486a-ba2b-584faec17e3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Největší zájem o...</a:t>
          </a:r>
        </a:p>
      </cdr:txBody>
    </cdr:sp>
  </cdr:relSizeAnchor>
  <cdr:relSizeAnchor xmlns:cdr="http://schemas.openxmlformats.org/drawingml/2006/chartDrawing">
    <cdr:from>
      <cdr:x>0.07625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38150"/>
          <a:ext cx="8601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n=43
Otázka: Co Vás při návštěvě nejvíce zajímá?</a:t>
          </a:r>
        </a:p>
      </cdr:txBody>
    </cdr:sp>
  </cdr:relSizeAnchor>
  <cdr:relSizeAnchor xmlns:cdr="http://schemas.openxmlformats.org/drawingml/2006/chartDrawing">
    <cdr:from>
      <cdr:x>0.07625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04850" y="6800850"/>
          <a:ext cx="861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d7331b26-e1c0-403d-a636-4340a5ae92f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762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0.82575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7696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Forma zájezdu</a:t>
          </a:r>
        </a:p>
      </cdr:txBody>
    </cdr:sp>
  </cdr:relSizeAnchor>
  <cdr:relSizeAnchor xmlns:cdr="http://schemas.openxmlformats.org/drawingml/2006/chartDrawing">
    <cdr:from>
      <cdr:x>0.05575</cdr:x>
      <cdr:y>0.063</cdr:y>
    </cdr:from>
    <cdr:to>
      <cdr:x>0.99475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438150"/>
          <a:ext cx="8753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n=43
Otázka: Jak jste přijel na tuto návštěvu?</a:t>
          </a:r>
        </a:p>
      </cdr:txBody>
    </cdr:sp>
  </cdr:relSizeAnchor>
  <cdr:relSizeAnchor xmlns:cdr="http://schemas.openxmlformats.org/drawingml/2006/chartDrawing">
    <cdr:from>
      <cdr:x>0.05575</cdr:x>
      <cdr:y>0.96625</cdr:y>
    </cdr:from>
    <cdr:to>
      <cdr:x>0.996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7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400900a7-effb-49de-8bb3-ec6f1c684c0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476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0.0485</cdr:x>
      <cdr:y>0.42775</cdr:y>
    </cdr:from>
    <cdr:to>
      <cdr:x>0.999</cdr:x>
      <cdr:y>0.44975</cdr:y>
    </cdr:to>
    <cdr:sp>
      <cdr:nvSpPr>
        <cdr:cNvPr id="5" name="Rectangle 5"/>
        <cdr:cNvSpPr>
          <a:spLocks/>
        </cdr:cNvSpPr>
      </cdr:nvSpPr>
      <cdr:spPr>
        <a:xfrm>
          <a:off x="447675" y="3009900"/>
          <a:ext cx="8867775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0.9815</cdr:x>
      <cdr:y>0.05475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53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Struktura vzorku</a:t>
          </a:r>
        </a:p>
      </cdr:txBody>
    </cdr:sp>
  </cdr:relSizeAnchor>
  <cdr:relSizeAnchor xmlns:cdr="http://schemas.openxmlformats.org/drawingml/2006/chartDrawing">
    <cdr:from>
      <cdr:x>0</cdr:x>
      <cdr:y>0.05475</cdr:y>
    </cdr:from>
    <cdr:to>
      <cdr:x>1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kteří na danou otázku odpovídali
</a:t>
          </a:r>
        </a:p>
      </cdr:txBody>
    </cdr:sp>
  </cdr:relSizeAnchor>
  <cdr:relSizeAnchor xmlns:cdr="http://schemas.openxmlformats.org/drawingml/2006/chartDrawing">
    <cdr:from>
      <cdr:x>0</cdr:x>
      <cdr:y>0.94175</cdr:y>
    </cdr:from>
    <cdr:to>
      <cdr:x>1</cdr:x>
      <cdr:y>0.96575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1fd4a7d8-3de9-469c-8901-56f8e388c40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"/>
          <a:ext cx="84963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Použitá doprava</a:t>
          </a:r>
        </a:p>
      </cdr:txBody>
    </cdr:sp>
  </cdr:relSizeAnchor>
  <cdr:relSizeAnchor xmlns:cdr="http://schemas.openxmlformats.org/drawingml/2006/chartDrawing">
    <cdr:from>
      <cdr:x>0.057</cdr:x>
      <cdr:y>0.063</cdr:y>
    </cdr:from>
    <cdr:to>
      <cdr:x>0.94975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8150"/>
          <a:ext cx="83248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jste se sem na tuto návštěvu kraje dopravil?</a:t>
          </a:r>
        </a:p>
      </cdr:txBody>
    </cdr:sp>
  </cdr:relSizeAnchor>
  <cdr:relSizeAnchor xmlns:cdr="http://schemas.openxmlformats.org/drawingml/2006/chartDrawing">
    <cdr:from>
      <cdr:x>0.07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47700" y="6800850"/>
          <a:ext cx="866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caa987e-d7c4-495e-b8c4-a8a53afe930e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381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543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Vzdálenost od bydliště</a:t>
          </a:r>
        </a:p>
      </cdr:txBody>
    </cdr:sp>
  </cdr:relSizeAnchor>
  <cdr:relSizeAnchor xmlns:cdr="http://schemas.openxmlformats.org/drawingml/2006/chartDrawing">
    <cdr:from>
      <cdr:x>0.063</cdr:x>
      <cdr:y>0.063</cdr:y>
    </cdr:from>
    <cdr:to>
      <cdr:x>0.96475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438150"/>
          <a:ext cx="8410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Jaká je vzdálenost Vašeho bydliště od tohoto místa?</a:t>
          </a:r>
        </a:p>
      </cdr:txBody>
    </cdr:sp>
  </cdr:relSizeAnchor>
  <cdr:relSizeAnchor xmlns:cdr="http://schemas.openxmlformats.org/drawingml/2006/chartDrawing">
    <cdr:from>
      <cdr:x>0.0565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0aebad9-82aa-4acb-8fa3-54cf4856fba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334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Pořadí návštěvy</a:t>
          </a:r>
        </a:p>
      </cdr:txBody>
    </cdr:sp>
  </cdr:relSizeAnchor>
  <cdr:relSizeAnchor xmlns:cdr="http://schemas.openxmlformats.org/drawingml/2006/chartDrawing">
    <cdr:from>
      <cdr:x>0.06925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Kolikrát jste navštívil KHK během posledních 3 let (pouze cesty za účelem trávení volného času)?</a:t>
          </a:r>
        </a:p>
      </cdr:txBody>
    </cdr:sp>
  </cdr:relSizeAnchor>
  <cdr:relSizeAnchor xmlns:cdr="http://schemas.openxmlformats.org/drawingml/2006/chartDrawing">
    <cdr:from>
      <cdr:x>0.122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33475" y="6800850"/>
          <a:ext cx="818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86f2e31-841b-4380-ab61-6a5ea79f86ca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619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0.0015</cdr:y>
    </cdr:from>
    <cdr:to>
      <cdr:x>0.9565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9525"/>
          <a:ext cx="832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Doprovod</a:t>
          </a:r>
        </a:p>
      </cdr:txBody>
    </cdr:sp>
  </cdr:relSizeAnchor>
  <cdr:relSizeAnchor xmlns:cdr="http://schemas.openxmlformats.org/drawingml/2006/chartDrawing">
    <cdr:from>
      <cdr:x>0.06425</cdr:x>
      <cdr:y>0.063</cdr:y>
    </cdr:from>
    <cdr:to>
      <cdr:x>0.94325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438150"/>
          <a:ext cx="8201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S kým jste zde na této návštěvě?</a:t>
          </a:r>
        </a:p>
      </cdr:txBody>
    </cdr:sp>
  </cdr:relSizeAnchor>
  <cdr:relSizeAnchor xmlns:cdr="http://schemas.openxmlformats.org/drawingml/2006/chartDrawing">
    <cdr:from>
      <cdr:x>0.11325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47750" y="6800850"/>
          <a:ext cx="825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cca21d60-1b06-4877-adfd-b3c871f2b2eb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Délka návštěvy</a:t>
          </a:r>
        </a:p>
      </cdr:txBody>
    </cdr:sp>
  </cdr:relSizeAnchor>
  <cdr:relSizeAnchor xmlns:cdr="http://schemas.openxmlformats.org/drawingml/2006/chartDrawing">
    <cdr:from>
      <cdr:x>0.0695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 ,n=61
Otázka: Jak dlouho hodláte během této návštěvy zůstat v Královéhradeckém kraji?</a:t>
          </a:r>
        </a:p>
      </cdr:txBody>
    </cdr:sp>
  </cdr:relSizeAnchor>
  <cdr:relSizeAnchor xmlns:cdr="http://schemas.openxmlformats.org/drawingml/2006/chartDrawing">
    <cdr:from>
      <cdr:x>0.12275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43000" y="6800850"/>
          <a:ext cx="817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eda2234-697d-48bf-ae3e-ade450cb75b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715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Zahraničnínávštěvníci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9525"/>
          <a:ext cx="829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impuls</a:t>
          </a:r>
        </a:p>
      </cdr:txBody>
    </cdr:sp>
  </cdr:relSizeAnchor>
  <cdr:relSizeAnchor xmlns:cdr="http://schemas.openxmlformats.org/drawingml/2006/chartDrawing">
    <cdr:from>
      <cdr:x>0.06775</cdr:x>
      <cdr:y>0.063</cdr:y>
    </cdr:from>
    <cdr:to>
      <cdr:x>0.9445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bylo hlavním impulsem pro tuto návštěvu KHK?</a:t>
          </a:r>
        </a:p>
      </cdr:txBody>
    </cdr:sp>
  </cdr:relSizeAnchor>
  <cdr:relSizeAnchor xmlns:cdr="http://schemas.openxmlformats.org/drawingml/2006/chartDrawing">
    <cdr:from>
      <cdr:x>0.11925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04900" y="6800850"/>
          <a:ext cx="821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e9e65776-bf4c-4e8d-89f8-ce5bc29958c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9525"/>
          <a:ext cx="855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Hledání informací na internetu</a:t>
          </a:r>
        </a:p>
      </cdr:txBody>
    </cdr:sp>
  </cdr:relSizeAnchor>
  <cdr:relSizeAnchor xmlns:cdr="http://schemas.openxmlformats.org/drawingml/2006/chartDrawing">
    <cdr:from>
      <cdr:x>0.1095</cdr:x>
      <cdr:y>0.063</cdr:y>
    </cdr:from>
    <cdr:to>
      <cdr:x>0.92725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438150"/>
          <a:ext cx="76295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Zjišťoval jste si před návštěvou nějaké bližší informace na internetu?</a:t>
          </a:r>
        </a:p>
      </cdr:txBody>
    </cdr:sp>
  </cdr:relSizeAnchor>
  <cdr:relSizeAnchor xmlns:cdr="http://schemas.openxmlformats.org/drawingml/2006/chartDrawing">
    <cdr:from>
      <cdr:x>0.056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787b69bc-a8eb-4941-99ec-eaef9f354d7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6477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Zahraničnínávštěvníci</a:t>
          </a:r>
        </a:p>
      </cdr:txBody>
    </cdr:sp>
  </cdr:relSizeAnchor>
  <cdr:relSizeAnchor xmlns:cdr="http://schemas.openxmlformats.org/drawingml/2006/chartDrawing">
    <cdr:from>
      <cdr:x>0.06925</cdr:x>
      <cdr:y>0.4355</cdr:y>
    </cdr:from>
    <cdr:to>
      <cdr:x>0.99875</cdr:x>
      <cdr:y>0.45775</cdr:y>
    </cdr:to>
    <cdr:sp>
      <cdr:nvSpPr>
        <cdr:cNvPr id="5" name="Rectangle 5"/>
        <cdr:cNvSpPr>
          <a:spLocks/>
        </cdr:cNvSpPr>
      </cdr:nvSpPr>
      <cdr:spPr>
        <a:xfrm>
          <a:off x="638175" y="3057525"/>
          <a:ext cx="86677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0.0015</cdr:y>
    </cdr:from>
    <cdr:to>
      <cdr:x>0.951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Využití oficiálních stránek www.kr-kralovehradecky.cz</a:t>
          </a:r>
        </a:p>
      </cdr:txBody>
    </cdr:sp>
  </cdr:relSizeAnchor>
  <cdr:relSizeAnchor xmlns:cdr="http://schemas.openxmlformats.org/drawingml/2006/chartDrawing">
    <cdr:from>
      <cdr:x>0.06075</cdr:x>
      <cdr:y>0.063</cdr:y>
    </cdr:from>
    <cdr:to>
      <cdr:x>0.951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Kde konkrétně jste na internetu informace zjišťoval?</a:t>
          </a:r>
        </a:p>
      </cdr:txBody>
    </cdr:sp>
  </cdr:relSizeAnchor>
  <cdr:relSizeAnchor xmlns:cdr="http://schemas.openxmlformats.org/drawingml/2006/chartDrawing">
    <cdr:from>
      <cdr:x>0.074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50af081-c951-4a46-8263-92eecd6378d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667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8353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Pozitivní dojem</a:t>
          </a:r>
        </a:p>
      </cdr:txBody>
    </cdr:sp>
  </cdr:relSizeAnchor>
  <cdr:relSizeAnchor xmlns:cdr="http://schemas.openxmlformats.org/drawingml/2006/chartDrawing">
    <cdr:from>
      <cdr:x>0.059</cdr:x>
      <cdr:y>0.063</cdr:y>
    </cdr:from>
    <cdr:to>
      <cdr:x>0.9405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38150"/>
          <a:ext cx="82200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Vás při návštěvě tohoto místa mile překvapilo, co se Vám zde líbilo?</a:t>
          </a:r>
        </a:p>
      </cdr:txBody>
    </cdr:sp>
  </cdr:relSizeAnchor>
  <cdr:relSizeAnchor xmlns:cdr="http://schemas.openxmlformats.org/drawingml/2006/chartDrawing">
    <cdr:from>
      <cdr:x>0.104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62025" y="6800850"/>
          <a:ext cx="8343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71f5dfe5-707b-49ab-9f92-c8993d61f2d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0.0015</cdr:y>
    </cdr:from>
    <cdr:to>
      <cdr:x>0.95625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Negativní dojem</a:t>
          </a:r>
        </a:p>
      </cdr:txBody>
    </cdr:sp>
  </cdr:relSizeAnchor>
  <cdr:relSizeAnchor xmlns:cdr="http://schemas.openxmlformats.org/drawingml/2006/chartDrawing">
    <cdr:from>
      <cdr:x>0.094</cdr:x>
      <cdr:y>0.063</cdr:y>
    </cdr:from>
    <cdr:to>
      <cdr:x>0.95625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438150"/>
          <a:ext cx="80391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Vás naopak při návštěvě tohoto místa zklamalo, co se Vám zde nelíbilo?</a:t>
          </a:r>
        </a:p>
      </cdr:txBody>
    </cdr:sp>
  </cdr:relSizeAnchor>
  <cdr:relSizeAnchor xmlns:cdr="http://schemas.openxmlformats.org/drawingml/2006/chartDrawing">
    <cdr:from>
      <cdr:x>0.11575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76325" y="6800850"/>
          <a:ext cx="823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80298a0c-0c97-434d-bc42-bb28314df9b9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0.0655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6096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0.95675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24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Znalost názvu kraje</a:t>
          </a:r>
        </a:p>
      </cdr:txBody>
    </cdr:sp>
  </cdr:relSizeAnchor>
  <cdr:relSizeAnchor xmlns:cdr="http://schemas.openxmlformats.org/drawingml/2006/chartDrawing">
    <cdr:from>
      <cdr:x>0.0665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438150"/>
          <a:ext cx="869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Víte, jak se jmenuje kraj, na jehož území se nacházíte?</a:t>
          </a:r>
        </a:p>
      </cdr:txBody>
    </cdr:sp>
  </cdr:relSizeAnchor>
  <cdr:relSizeAnchor xmlns:cdr="http://schemas.openxmlformats.org/drawingml/2006/chartDrawing">
    <cdr:from>
      <cdr:x>0.0665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19125" y="6800850"/>
          <a:ext cx="869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e582ebb4-5043-4024-8f45-3b121f5d8281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0.0595</cdr:x>
      <cdr:y>0.3175</cdr:y>
    </cdr:from>
    <cdr:to>
      <cdr:x>0.999</cdr:x>
      <cdr:y>0.33875</cdr:y>
    </cdr:to>
    <cdr:sp>
      <cdr:nvSpPr>
        <cdr:cNvPr id="4" name="Rectangle 5"/>
        <cdr:cNvSpPr>
          <a:spLocks/>
        </cdr:cNvSpPr>
      </cdr:nvSpPr>
      <cdr:spPr>
        <a:xfrm>
          <a:off x="552450" y="2228850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0.05975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Návrh na zlepšení</a:t>
          </a:r>
        </a:p>
      </cdr:txBody>
    </cdr:sp>
  </cdr:relSizeAnchor>
  <cdr:relSizeAnchor xmlns:cdr="http://schemas.openxmlformats.org/drawingml/2006/chartDrawing">
    <cdr:from>
      <cdr:x>0.09525</cdr:x>
      <cdr:y>0.063</cdr:y>
    </cdr:from>
    <cdr:to>
      <cdr:x>0.9565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438150"/>
          <a:ext cx="8029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Máte nějaké doporučení, co by bylo dobré pro návštěvníky tohoto místa změnit, chybí tu něco, jsou zde nějaké nedostatky?</a:t>
          </a:r>
        </a:p>
      </cdr:txBody>
    </cdr:sp>
  </cdr:relSizeAnchor>
  <cdr:relSizeAnchor xmlns:cdr="http://schemas.openxmlformats.org/drawingml/2006/chartDrawing">
    <cdr:from>
      <cdr:x>0.117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85850" y="6800850"/>
          <a:ext cx="822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4eaca7d9-a96f-4aa8-86af-29acfb7a0ae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525"/>
          <a:ext cx="8734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stravování</a:t>
          </a:r>
        </a:p>
      </cdr:txBody>
    </cdr:sp>
  </cdr:relSizeAnchor>
  <cdr:relSizeAnchor xmlns:cdr="http://schemas.openxmlformats.org/drawingml/2006/chartDrawing">
    <cdr:from>
      <cdr:x>0.0595</cdr:x>
      <cdr:y>0.05275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361950"/>
          <a:ext cx="873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byste zhodnotil možnosti stravování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0.1065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90600" y="6800850"/>
          <a:ext cx="828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c3b95966-05db-4471-af99-8a312be222c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048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0.054</cdr:x>
      <cdr:y>0.267</cdr:y>
    </cdr:from>
    <cdr:to>
      <cdr:x>0.9965</cdr:x>
      <cdr:y>0.28925</cdr:y>
    </cdr:to>
    <cdr:sp>
      <cdr:nvSpPr>
        <cdr:cNvPr id="5" name="Rectangle 5"/>
        <cdr:cNvSpPr>
          <a:spLocks/>
        </cdr:cNvSpPr>
      </cdr:nvSpPr>
      <cdr:spPr>
        <a:xfrm>
          <a:off x="495300" y="1876425"/>
          <a:ext cx="8791575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ubytování</a:t>
          </a:r>
        </a:p>
      </cdr:txBody>
    </cdr:sp>
  </cdr:relSizeAnchor>
  <cdr:relSizeAnchor xmlns:cdr="http://schemas.openxmlformats.org/drawingml/2006/chartDrawing">
    <cdr:from>
      <cdr:x>0.07325</cdr:x>
      <cdr:y>0.05275</cdr:y>
    </cdr:from>
    <cdr:to>
      <cdr:x>0.99625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361950"/>
          <a:ext cx="86106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byste zhodnotil možnosti ubytování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0.07325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0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dc7667df-f407-4545-a027-adbdd684da9b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0.0575</cdr:x>
      <cdr:y>0.2955</cdr:y>
    </cdr:from>
    <cdr:to>
      <cdr:x>0.9975</cdr:x>
      <cdr:y>0.317</cdr:y>
    </cdr:to>
    <cdr:sp>
      <cdr:nvSpPr>
        <cdr:cNvPr id="5" name="Rectangle 5"/>
        <cdr:cNvSpPr>
          <a:spLocks/>
        </cdr:cNvSpPr>
      </cdr:nvSpPr>
      <cdr:spPr>
        <a:xfrm>
          <a:off x="533400" y="2076450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991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vstupného</a:t>
          </a:r>
        </a:p>
      </cdr:txBody>
    </cdr:sp>
  </cdr:relSizeAnchor>
  <cdr:relSizeAnchor xmlns:cdr="http://schemas.openxmlformats.org/drawingml/2006/chartDrawing">
    <cdr:from>
      <cdr:x>0.0565</cdr:x>
      <cdr:y>0.053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371475"/>
          <a:ext cx="87630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hodnotíte přiměřenost vstupného, které jste zde v KHK platil (cena za osobu) ?</a:t>
          </a:r>
        </a:p>
      </cdr:txBody>
    </cdr:sp>
  </cdr:relSizeAnchor>
  <cdr:relSizeAnchor xmlns:cdr="http://schemas.openxmlformats.org/drawingml/2006/chartDrawing">
    <cdr:from>
      <cdr:x>0.05675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5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e56ae14-38cb-482e-b4e1-b9229d4f2cbd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0.0565</cdr:x>
      <cdr:y>0.432</cdr:y>
    </cdr:from>
    <cdr:to>
      <cdr:x>0.99575</cdr:x>
      <cdr:y>0.45425</cdr:y>
    </cdr:to>
    <cdr:sp>
      <cdr:nvSpPr>
        <cdr:cNvPr id="5" name="Rectangle 5"/>
        <cdr:cNvSpPr>
          <a:spLocks/>
        </cdr:cNvSpPr>
      </cdr:nvSpPr>
      <cdr:spPr>
        <a:xfrm>
          <a:off x="523875" y="3038475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důvod návštěvy</a:t>
          </a:r>
        </a:p>
      </cdr:txBody>
    </cdr:sp>
  </cdr:relSizeAnchor>
  <cdr:relSizeAnchor xmlns:cdr="http://schemas.openxmlformats.org/drawingml/2006/chartDrawing">
    <cdr:from>
      <cdr:x>0.0745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38150"/>
          <a:ext cx="8620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Jaký je hlavní důvod Vaší návštěvy?</a:t>
          </a:r>
        </a:p>
      </cdr:txBody>
    </cdr:sp>
  </cdr:relSizeAnchor>
  <cdr:relSizeAnchor xmlns:cdr="http://schemas.openxmlformats.org/drawingml/2006/chartDrawing">
    <cdr:from>
      <cdr:x>0.0745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752982e-09d8-491a-8b17-23e7065afef8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9525"/>
          <a:ext cx="4572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4"/>
  <dimension ref="A1:Y333"/>
  <sheetViews>
    <sheetView workbookViewId="0" topLeftCell="A49">
      <selection activeCell="H84" sqref="H84"/>
    </sheetView>
  </sheetViews>
  <sheetFormatPr defaultColWidth="9.00390625" defaultRowHeight="12.75"/>
  <cols>
    <col min="1" max="1" width="24.25390625" style="20" customWidth="1"/>
    <col min="2" max="2" width="22.875" style="20" customWidth="1"/>
    <col min="3" max="3" width="14.625" style="20" bestFit="1" customWidth="1"/>
    <col min="4" max="5" width="14.875" style="20" bestFit="1" customWidth="1"/>
    <col min="6" max="6" width="12.50390625" style="20" bestFit="1" customWidth="1"/>
    <col min="7" max="7" width="21.875" style="20" customWidth="1"/>
    <col min="8" max="10" width="8.375" style="20" customWidth="1"/>
    <col min="11" max="13" width="11.50390625" style="20" bestFit="1" customWidth="1"/>
    <col min="14" max="14" width="32.625" style="20" customWidth="1"/>
    <col min="15" max="18" width="10.50390625" style="20" bestFit="1" customWidth="1"/>
    <col min="19" max="19" width="12.50390625" style="20" bestFit="1" customWidth="1"/>
    <col min="20" max="16384" width="9.00390625" style="20" customWidth="1"/>
  </cols>
  <sheetData>
    <row r="1" spans="1:6" s="29" customFormat="1" ht="12.75">
      <c r="A1" s="29" t="s">
        <v>92</v>
      </c>
      <c r="C1" s="29" t="s">
        <v>91</v>
      </c>
      <c r="D1" s="29" t="s">
        <v>90</v>
      </c>
      <c r="F1" s="38" t="s">
        <v>140</v>
      </c>
    </row>
    <row r="2" spans="1:6" ht="12.75">
      <c r="A2" s="48" t="s">
        <v>85</v>
      </c>
      <c r="B2" s="20" t="s">
        <v>81</v>
      </c>
      <c r="C2" s="25">
        <f>D2/533*100</f>
        <v>50.469043151969984</v>
      </c>
      <c r="D2" s="19">
        <v>269</v>
      </c>
      <c r="E2" s="25">
        <f>100-C2</f>
        <v>49.530956848030016</v>
      </c>
      <c r="F2" s="21">
        <v>50</v>
      </c>
    </row>
    <row r="3" spans="1:6" ht="12.75">
      <c r="A3" s="48"/>
      <c r="B3" s="20" t="s">
        <v>80</v>
      </c>
      <c r="C3" s="25">
        <f>D3/533*100</f>
        <v>49.530956848030016</v>
      </c>
      <c r="D3" s="19">
        <v>264</v>
      </c>
      <c r="E3" s="25">
        <f aca="true" t="shared" si="0" ref="E3:E19">100-C3</f>
        <v>50.469043151969984</v>
      </c>
      <c r="F3" s="21">
        <v>50</v>
      </c>
    </row>
    <row r="4" spans="1:10" ht="12.75">
      <c r="A4" s="47" t="s">
        <v>84</v>
      </c>
      <c r="B4" s="28" t="s">
        <v>74</v>
      </c>
      <c r="C4" s="25">
        <f aca="true" t="shared" si="1" ref="C4:C9">D4/537*100</f>
        <v>2.793296089385475</v>
      </c>
      <c r="D4" s="19">
        <v>15</v>
      </c>
      <c r="E4" s="25">
        <f t="shared" si="0"/>
        <v>97.20670391061452</v>
      </c>
      <c r="F4" s="19">
        <v>1</v>
      </c>
      <c r="G4" s="19"/>
      <c r="H4" s="46"/>
      <c r="J4" s="25"/>
    </row>
    <row r="5" spans="1:25" ht="12.75">
      <c r="A5" s="47"/>
      <c r="B5" s="22" t="s">
        <v>75</v>
      </c>
      <c r="C5" s="25">
        <f t="shared" si="1"/>
        <v>7.076350093109869</v>
      </c>
      <c r="D5" s="19">
        <v>38</v>
      </c>
      <c r="E5" s="25">
        <f t="shared" si="0"/>
        <v>92.92364990689013</v>
      </c>
      <c r="F5" s="23">
        <v>9</v>
      </c>
      <c r="G5" s="26"/>
      <c r="H5" s="46"/>
      <c r="I5" s="22"/>
      <c r="J5" s="25"/>
      <c r="K5" s="22"/>
      <c r="L5" s="22"/>
      <c r="M5" s="26"/>
      <c r="N5" s="26"/>
      <c r="O5" s="26"/>
      <c r="P5" s="22"/>
      <c r="Q5" s="26"/>
      <c r="R5" s="26"/>
      <c r="S5" s="26"/>
      <c r="T5" s="26"/>
      <c r="U5" s="26"/>
      <c r="V5" s="26"/>
      <c r="W5" s="22"/>
      <c r="X5" s="22"/>
      <c r="Y5" s="22"/>
    </row>
    <row r="6" spans="1:25" ht="12.75">
      <c r="A6" s="47"/>
      <c r="B6" s="22" t="s">
        <v>76</v>
      </c>
      <c r="C6" s="25">
        <f t="shared" si="1"/>
        <v>18.808193668528865</v>
      </c>
      <c r="D6" s="19">
        <v>101</v>
      </c>
      <c r="E6" s="25">
        <f t="shared" si="0"/>
        <v>81.19180633147113</v>
      </c>
      <c r="F6" s="23">
        <v>22.5</v>
      </c>
      <c r="G6" s="22"/>
      <c r="H6" s="46"/>
      <c r="I6" s="22"/>
      <c r="J6" s="25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47"/>
      <c r="B7" s="20" t="s">
        <v>77</v>
      </c>
      <c r="C7" s="25">
        <f t="shared" si="1"/>
        <v>22.3463687150838</v>
      </c>
      <c r="D7" s="19">
        <v>120</v>
      </c>
      <c r="E7" s="25">
        <f t="shared" si="0"/>
        <v>77.6536312849162</v>
      </c>
      <c r="F7" s="23">
        <v>22.5</v>
      </c>
      <c r="G7" s="22"/>
      <c r="H7" s="46"/>
      <c r="I7" s="26"/>
      <c r="J7" s="25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2.75">
      <c r="A8" s="47"/>
      <c r="B8" s="20" t="s">
        <v>78</v>
      </c>
      <c r="C8" s="25">
        <f t="shared" si="1"/>
        <v>28.86405959031657</v>
      </c>
      <c r="D8" s="19">
        <v>155</v>
      </c>
      <c r="E8" s="25">
        <f t="shared" si="0"/>
        <v>71.13594040968343</v>
      </c>
      <c r="F8" s="23">
        <v>22.5</v>
      </c>
      <c r="G8" s="23"/>
      <c r="H8" s="46"/>
      <c r="I8" s="23"/>
      <c r="J8" s="25"/>
      <c r="K8" s="23"/>
      <c r="L8" s="22"/>
      <c r="M8" s="24"/>
      <c r="N8" s="23"/>
      <c r="O8" s="23"/>
      <c r="P8" s="22"/>
      <c r="Q8" s="23"/>
      <c r="R8" s="23"/>
      <c r="S8" s="23"/>
      <c r="T8" s="23"/>
      <c r="U8" s="23"/>
      <c r="V8" s="23"/>
      <c r="W8" s="23"/>
      <c r="X8" s="22"/>
      <c r="Y8" s="22"/>
    </row>
    <row r="9" spans="1:25" ht="12.75">
      <c r="A9" s="47"/>
      <c r="B9" s="20" t="s">
        <v>79</v>
      </c>
      <c r="C9" s="25">
        <f t="shared" si="1"/>
        <v>20.11173184357542</v>
      </c>
      <c r="D9" s="19">
        <v>108</v>
      </c>
      <c r="E9" s="25">
        <f t="shared" si="0"/>
        <v>79.88826815642457</v>
      </c>
      <c r="F9" s="23">
        <v>22.5</v>
      </c>
      <c r="G9" s="23"/>
      <c r="H9" s="46"/>
      <c r="J9" s="25"/>
      <c r="L9" s="22"/>
      <c r="M9" s="23"/>
      <c r="N9" s="23"/>
      <c r="O9" s="23"/>
      <c r="P9" s="22"/>
      <c r="Q9" s="23"/>
      <c r="R9" s="23"/>
      <c r="S9" s="23"/>
      <c r="T9" s="23"/>
      <c r="U9" s="23"/>
      <c r="V9" s="23"/>
      <c r="W9" s="23"/>
      <c r="X9" s="22"/>
      <c r="Y9" s="22"/>
    </row>
    <row r="10" spans="1:13" ht="12.75">
      <c r="A10" s="49" t="s">
        <v>109</v>
      </c>
      <c r="B10" s="20" t="s">
        <v>82</v>
      </c>
      <c r="C10" s="25">
        <f>D10/538*100</f>
        <v>88.66171003717473</v>
      </c>
      <c r="D10" s="23">
        <v>477</v>
      </c>
      <c r="E10" s="25">
        <f t="shared" si="0"/>
        <v>11.338289962825272</v>
      </c>
      <c r="F10" s="19">
        <v>70</v>
      </c>
      <c r="J10" s="25"/>
      <c r="M10" s="21"/>
    </row>
    <row r="11" spans="1:13" ht="12.75">
      <c r="A11" s="49"/>
      <c r="B11" s="20" t="s">
        <v>83</v>
      </c>
      <c r="C11" s="25">
        <f>D11/538*100</f>
        <v>11.338289962825279</v>
      </c>
      <c r="D11" s="19">
        <v>61</v>
      </c>
      <c r="E11" s="25">
        <f t="shared" si="0"/>
        <v>88.66171003717471</v>
      </c>
      <c r="F11" s="21">
        <v>30</v>
      </c>
      <c r="M11" s="21"/>
    </row>
    <row r="12" spans="1:13" ht="12.75">
      <c r="A12" s="46" t="s">
        <v>314</v>
      </c>
      <c r="B12" s="22" t="s">
        <v>315</v>
      </c>
      <c r="C12" s="25">
        <f>D12/61*100</f>
        <v>36.0655737704918</v>
      </c>
      <c r="D12" s="34">
        <v>22</v>
      </c>
      <c r="E12" s="25"/>
      <c r="F12" s="21"/>
      <c r="M12" s="21"/>
    </row>
    <row r="13" spans="1:13" ht="12.75">
      <c r="A13" s="46"/>
      <c r="B13" s="22" t="s">
        <v>316</v>
      </c>
      <c r="C13" s="25">
        <f>D13/61*100</f>
        <v>32.78688524590164</v>
      </c>
      <c r="D13" s="34">
        <v>20</v>
      </c>
      <c r="E13" s="25"/>
      <c r="F13" s="21"/>
      <c r="M13" s="21"/>
    </row>
    <row r="14" spans="1:13" ht="12.75">
      <c r="A14" s="46"/>
      <c r="B14" s="26" t="s">
        <v>317</v>
      </c>
      <c r="C14" s="25">
        <f>D14/61*100</f>
        <v>8.19672131147541</v>
      </c>
      <c r="D14" s="42">
        <v>5</v>
      </c>
      <c r="E14" s="25"/>
      <c r="F14" s="21"/>
      <c r="M14" s="21"/>
    </row>
    <row r="15" spans="1:13" ht="12.75">
      <c r="A15" s="46"/>
      <c r="B15" s="23" t="s">
        <v>318</v>
      </c>
      <c r="C15" s="25">
        <f>D15/61*100</f>
        <v>11.475409836065573</v>
      </c>
      <c r="D15" s="34">
        <v>7</v>
      </c>
      <c r="E15" s="25"/>
      <c r="F15" s="21"/>
      <c r="M15" s="21"/>
    </row>
    <row r="16" spans="1:13" ht="12.75">
      <c r="A16" s="46"/>
      <c r="B16" s="20" t="s">
        <v>319</v>
      </c>
      <c r="C16" s="25">
        <f>D16/61*100</f>
        <v>11.475409836065573</v>
      </c>
      <c r="D16" s="25">
        <v>7</v>
      </c>
      <c r="E16" s="25"/>
      <c r="F16" s="21"/>
      <c r="M16" s="21"/>
    </row>
    <row r="17" spans="1:13" ht="12.75">
      <c r="A17" s="50" t="s">
        <v>89</v>
      </c>
      <c r="B17" s="19" t="s">
        <v>86</v>
      </c>
      <c r="C17" s="25">
        <f>D17/526*100</f>
        <v>29.467680608365022</v>
      </c>
      <c r="D17" s="19">
        <v>155</v>
      </c>
      <c r="E17" s="25">
        <f t="shared" si="0"/>
        <v>70.53231939163499</v>
      </c>
      <c r="F17" s="21"/>
      <c r="J17" s="25"/>
      <c r="M17" s="21"/>
    </row>
    <row r="18" spans="1:13" ht="12.75">
      <c r="A18" s="50"/>
      <c r="B18" s="19" t="s">
        <v>87</v>
      </c>
      <c r="C18" s="25">
        <f>D18/526*100</f>
        <v>48.09885931558935</v>
      </c>
      <c r="D18" s="19">
        <v>253</v>
      </c>
      <c r="E18" s="25">
        <f t="shared" si="0"/>
        <v>51.90114068441065</v>
      </c>
      <c r="F18" s="25"/>
      <c r="M18" s="21"/>
    </row>
    <row r="19" spans="1:13" ht="12.75">
      <c r="A19" s="50"/>
      <c r="B19" s="19" t="s">
        <v>88</v>
      </c>
      <c r="C19" s="25">
        <f>D19/526*100</f>
        <v>22.433460076045627</v>
      </c>
      <c r="D19" s="19">
        <v>118</v>
      </c>
      <c r="E19" s="25">
        <f t="shared" si="0"/>
        <v>77.56653992395437</v>
      </c>
      <c r="M19" s="21"/>
    </row>
    <row r="20" spans="1:13" ht="12.75">
      <c r="A20" s="50" t="s">
        <v>283</v>
      </c>
      <c r="B20" s="19" t="s">
        <v>276</v>
      </c>
      <c r="C20" s="25">
        <f>D20/459*100</f>
        <v>8.714596949891067</v>
      </c>
      <c r="D20" s="25">
        <v>40</v>
      </c>
      <c r="E20" s="25"/>
      <c r="M20" s="21"/>
    </row>
    <row r="21" spans="1:13" ht="12.75">
      <c r="A21" s="50"/>
      <c r="B21" s="19" t="s">
        <v>277</v>
      </c>
      <c r="C21" s="25">
        <f aca="true" t="shared" si="2" ref="C21:C26">D21/459*100</f>
        <v>21.350762527233115</v>
      </c>
      <c r="D21" s="25">
        <v>98</v>
      </c>
      <c r="E21" s="25"/>
      <c r="M21" s="21"/>
    </row>
    <row r="22" spans="1:13" ht="12.75">
      <c r="A22" s="50"/>
      <c r="B22" s="19" t="s">
        <v>278</v>
      </c>
      <c r="C22" s="25">
        <f t="shared" si="2"/>
        <v>8.278867102396514</v>
      </c>
      <c r="D22" s="25">
        <v>38</v>
      </c>
      <c r="E22" s="25"/>
      <c r="M22" s="21"/>
    </row>
    <row r="23" spans="1:13" ht="12.75">
      <c r="A23" s="50"/>
      <c r="B23" s="19" t="s">
        <v>279</v>
      </c>
      <c r="C23" s="25">
        <f t="shared" si="2"/>
        <v>23.093681917211327</v>
      </c>
      <c r="D23" s="25">
        <v>106</v>
      </c>
      <c r="E23" s="25"/>
      <c r="J23" s="25"/>
      <c r="M23" s="21"/>
    </row>
    <row r="24" spans="1:13" ht="12.75">
      <c r="A24" s="50"/>
      <c r="B24" s="19" t="s">
        <v>280</v>
      </c>
      <c r="C24" s="25">
        <f t="shared" si="2"/>
        <v>17.21132897603486</v>
      </c>
      <c r="D24" s="25">
        <v>79</v>
      </c>
      <c r="E24" s="25"/>
      <c r="M24" s="21"/>
    </row>
    <row r="25" spans="1:13" ht="12.75">
      <c r="A25" s="50"/>
      <c r="B25" s="19" t="s">
        <v>281</v>
      </c>
      <c r="C25" s="25">
        <f t="shared" si="2"/>
        <v>14.37908496732026</v>
      </c>
      <c r="D25" s="25">
        <v>66</v>
      </c>
      <c r="E25" s="25"/>
      <c r="M25" s="21"/>
    </row>
    <row r="26" spans="1:13" ht="12.75">
      <c r="A26" s="50"/>
      <c r="B26" s="19" t="s">
        <v>282</v>
      </c>
      <c r="C26" s="25">
        <f t="shared" si="2"/>
        <v>6.971677559912854</v>
      </c>
      <c r="D26" s="25">
        <v>32</v>
      </c>
      <c r="E26" s="25"/>
      <c r="M26" s="21"/>
    </row>
    <row r="27" spans="1:13" ht="12.75">
      <c r="A27" s="50" t="s">
        <v>284</v>
      </c>
      <c r="B27" s="19" t="s">
        <v>303</v>
      </c>
      <c r="C27" s="25">
        <f aca="true" t="shared" si="3" ref="C27:C32">D27/480*100</f>
        <v>5.625</v>
      </c>
      <c r="D27" s="25">
        <v>27</v>
      </c>
      <c r="E27" s="25"/>
      <c r="M27" s="21"/>
    </row>
    <row r="28" spans="1:13" ht="12.75">
      <c r="A28" s="50"/>
      <c r="B28" s="19" t="s">
        <v>302</v>
      </c>
      <c r="C28" s="25">
        <f t="shared" si="3"/>
        <v>5.833333333333333</v>
      </c>
      <c r="D28" s="25">
        <v>28</v>
      </c>
      <c r="E28" s="25"/>
      <c r="M28" s="21"/>
    </row>
    <row r="29" spans="1:13" ht="12.75">
      <c r="A29" s="50"/>
      <c r="B29" s="19" t="s">
        <v>301</v>
      </c>
      <c r="C29" s="25">
        <f t="shared" si="3"/>
        <v>9.375</v>
      </c>
      <c r="D29" s="25">
        <v>45</v>
      </c>
      <c r="E29" s="25"/>
      <c r="M29" s="21"/>
    </row>
    <row r="30" spans="1:13" ht="12.75">
      <c r="A30" s="50"/>
      <c r="B30" s="19" t="s">
        <v>300</v>
      </c>
      <c r="C30" s="25">
        <f t="shared" si="3"/>
        <v>23.958333333333336</v>
      </c>
      <c r="D30" s="25">
        <v>115</v>
      </c>
      <c r="E30" s="25"/>
      <c r="M30" s="21"/>
    </row>
    <row r="31" spans="1:13" ht="12.75">
      <c r="A31" s="50"/>
      <c r="B31" s="19" t="s">
        <v>299</v>
      </c>
      <c r="C31" s="25">
        <f t="shared" si="3"/>
        <v>30.416666666666664</v>
      </c>
      <c r="D31" s="25">
        <v>146</v>
      </c>
      <c r="E31" s="25"/>
      <c r="M31" s="21"/>
    </row>
    <row r="32" spans="1:13" ht="12.75">
      <c r="A32" s="50"/>
      <c r="B32" s="19" t="s">
        <v>298</v>
      </c>
      <c r="C32" s="25">
        <f t="shared" si="3"/>
        <v>24.791666666666668</v>
      </c>
      <c r="D32" s="25">
        <v>119</v>
      </c>
      <c r="E32" s="25"/>
      <c r="M32" s="21"/>
    </row>
    <row r="33" spans="1:13" ht="12.75">
      <c r="A33" s="50" t="s">
        <v>321</v>
      </c>
      <c r="B33" s="19" t="s">
        <v>45</v>
      </c>
      <c r="C33" s="25">
        <f>D33/481*100</f>
        <v>8.731808731808732</v>
      </c>
      <c r="D33" s="25">
        <v>42</v>
      </c>
      <c r="E33" s="25"/>
      <c r="M33" s="21"/>
    </row>
    <row r="34" spans="1:13" ht="12.75">
      <c r="A34" s="50"/>
      <c r="B34" s="19" t="s">
        <v>295</v>
      </c>
      <c r="C34" s="25">
        <f aca="true" t="shared" si="4" ref="C34:C47">D34/481*100</f>
        <v>7.276507276507277</v>
      </c>
      <c r="D34" s="25">
        <v>35</v>
      </c>
      <c r="E34" s="25"/>
      <c r="M34" s="21"/>
    </row>
    <row r="35" spans="1:13" ht="12.75">
      <c r="A35" s="50"/>
      <c r="B35" s="19" t="s">
        <v>297</v>
      </c>
      <c r="C35" s="25">
        <f t="shared" si="4"/>
        <v>1.6632016632016633</v>
      </c>
      <c r="D35" s="25">
        <v>8</v>
      </c>
      <c r="E35" s="25"/>
      <c r="M35" s="21"/>
    </row>
    <row r="36" spans="1:13" ht="12.75">
      <c r="A36" s="50"/>
      <c r="B36" s="19" t="s">
        <v>285</v>
      </c>
      <c r="C36" s="25">
        <f t="shared" si="4"/>
        <v>1.6632016632016633</v>
      </c>
      <c r="D36" s="25">
        <v>8</v>
      </c>
      <c r="E36" s="25"/>
      <c r="M36" s="21"/>
    </row>
    <row r="37" spans="1:13" ht="12.75">
      <c r="A37" s="50"/>
      <c r="B37" s="20" t="s">
        <v>286</v>
      </c>
      <c r="C37" s="25">
        <f t="shared" si="4"/>
        <v>0.8316008316008316</v>
      </c>
      <c r="D37" s="20">
        <v>4</v>
      </c>
      <c r="E37" s="25"/>
      <c r="M37" s="21"/>
    </row>
    <row r="38" spans="1:13" ht="12.75">
      <c r="A38" s="50"/>
      <c r="B38" s="20" t="s">
        <v>287</v>
      </c>
      <c r="C38" s="25">
        <f t="shared" si="4"/>
        <v>2.494802494802495</v>
      </c>
      <c r="D38" s="20">
        <v>12</v>
      </c>
      <c r="E38" s="25"/>
      <c r="M38" s="21"/>
    </row>
    <row r="39" spans="1:13" ht="12.75">
      <c r="A39" s="50"/>
      <c r="B39" s="20" t="s">
        <v>288</v>
      </c>
      <c r="C39" s="25">
        <f t="shared" si="4"/>
        <v>3.7422037422037424</v>
      </c>
      <c r="D39" s="20">
        <v>18</v>
      </c>
      <c r="E39" s="25"/>
      <c r="M39" s="21"/>
    </row>
    <row r="40" spans="1:13" ht="12.75">
      <c r="A40" s="50"/>
      <c r="B40" s="20" t="s">
        <v>289</v>
      </c>
      <c r="C40" s="25">
        <f t="shared" si="4"/>
        <v>33.471933471933475</v>
      </c>
      <c r="D40" s="20">
        <v>161</v>
      </c>
      <c r="E40" s="25"/>
      <c r="M40" s="21"/>
    </row>
    <row r="41" spans="1:13" ht="12.75">
      <c r="A41" s="50"/>
      <c r="B41" s="20" t="s">
        <v>296</v>
      </c>
      <c r="C41" s="25">
        <f t="shared" si="4"/>
        <v>14.137214137214137</v>
      </c>
      <c r="D41" s="20">
        <v>68</v>
      </c>
      <c r="E41" s="25"/>
      <c r="M41" s="21"/>
    </row>
    <row r="42" spans="1:13" ht="12.75">
      <c r="A42" s="50"/>
      <c r="B42" s="20" t="s">
        <v>290</v>
      </c>
      <c r="C42" s="25">
        <f t="shared" si="4"/>
        <v>1.0395010395010396</v>
      </c>
      <c r="D42" s="20">
        <v>5</v>
      </c>
      <c r="E42" s="25"/>
      <c r="M42" s="21"/>
    </row>
    <row r="43" spans="1:13" ht="12.75">
      <c r="A43" s="50"/>
      <c r="B43" s="19" t="s">
        <v>291</v>
      </c>
      <c r="C43" s="25">
        <f t="shared" si="4"/>
        <v>4.98960498960499</v>
      </c>
      <c r="D43" s="25">
        <v>24</v>
      </c>
      <c r="E43" s="25"/>
      <c r="M43" s="21"/>
    </row>
    <row r="44" spans="1:13" ht="12.75">
      <c r="A44" s="50"/>
      <c r="B44" s="19" t="s">
        <v>292</v>
      </c>
      <c r="C44" s="25">
        <f t="shared" si="4"/>
        <v>2.079002079002079</v>
      </c>
      <c r="D44" s="25">
        <v>10</v>
      </c>
      <c r="E44" s="25"/>
      <c r="M44" s="21"/>
    </row>
    <row r="45" spans="1:13" ht="12.75">
      <c r="A45" s="50"/>
      <c r="B45" s="19" t="s">
        <v>293</v>
      </c>
      <c r="C45" s="25">
        <f t="shared" si="4"/>
        <v>1.4553014553014554</v>
      </c>
      <c r="D45" s="25">
        <v>7</v>
      </c>
      <c r="E45" s="25"/>
      <c r="M45" s="21"/>
    </row>
    <row r="46" spans="1:13" ht="12.75">
      <c r="A46" s="50"/>
      <c r="B46" s="19" t="s">
        <v>294</v>
      </c>
      <c r="C46" s="25">
        <f t="shared" si="4"/>
        <v>3.7422037422037424</v>
      </c>
      <c r="D46" s="25">
        <v>18</v>
      </c>
      <c r="E46" s="25"/>
      <c r="M46" s="21"/>
    </row>
    <row r="47" spans="1:13" ht="12.75">
      <c r="A47" s="50"/>
      <c r="B47" s="19" t="s">
        <v>320</v>
      </c>
      <c r="C47" s="25">
        <f t="shared" si="4"/>
        <v>12.681912681912683</v>
      </c>
      <c r="D47" s="19">
        <v>61</v>
      </c>
      <c r="E47" s="25"/>
      <c r="M47" s="21"/>
    </row>
    <row r="48" spans="1:13" s="29" customFormat="1" ht="12.75">
      <c r="A48" s="29" t="s">
        <v>105</v>
      </c>
      <c r="E48" s="30"/>
      <c r="F48" s="30"/>
      <c r="M48" s="31"/>
    </row>
    <row r="49" spans="1:13" ht="12.75">
      <c r="A49" s="20" t="s">
        <v>93</v>
      </c>
      <c r="H49" s="22" t="s">
        <v>111</v>
      </c>
      <c r="I49" s="25"/>
      <c r="J49" s="25"/>
      <c r="K49" s="22"/>
      <c r="M49" s="21"/>
    </row>
    <row r="50" spans="1:11" ht="12.75">
      <c r="A50" s="20" t="s">
        <v>102</v>
      </c>
      <c r="D50" s="20" t="s">
        <v>102</v>
      </c>
      <c r="E50" s="20" t="s">
        <v>103</v>
      </c>
      <c r="F50" s="20" t="s">
        <v>104</v>
      </c>
      <c r="G50" s="19"/>
      <c r="H50" s="22" t="s">
        <v>94</v>
      </c>
      <c r="I50" s="25"/>
      <c r="J50" s="25" t="s">
        <v>119</v>
      </c>
      <c r="K50" s="22" t="s">
        <v>91</v>
      </c>
    </row>
    <row r="51" spans="2:11" ht="12.75">
      <c r="B51" s="20" t="s">
        <v>95</v>
      </c>
      <c r="C51" s="20" t="s">
        <v>96</v>
      </c>
      <c r="D51" s="20">
        <v>319</v>
      </c>
      <c r="E51" s="20">
        <v>314</v>
      </c>
      <c r="F51" s="20">
        <v>8</v>
      </c>
      <c r="G51" s="26"/>
      <c r="H51" s="22" t="s">
        <v>72</v>
      </c>
      <c r="I51" s="25" t="s">
        <v>72</v>
      </c>
      <c r="J51" s="25" t="s">
        <v>99</v>
      </c>
      <c r="K51" s="22"/>
    </row>
    <row r="52" spans="3:11" ht="12.75">
      <c r="C52" s="20" t="s">
        <v>97</v>
      </c>
      <c r="D52" s="20">
        <v>105</v>
      </c>
      <c r="E52" s="20">
        <v>91</v>
      </c>
      <c r="G52" s="22"/>
      <c r="J52" s="20" t="s">
        <v>103</v>
      </c>
      <c r="K52" s="22"/>
    </row>
    <row r="53" spans="3:11" ht="12.75">
      <c r="C53" s="20" t="s">
        <v>98</v>
      </c>
      <c r="D53" s="22">
        <v>61</v>
      </c>
      <c r="E53" s="20">
        <v>19</v>
      </c>
      <c r="F53" s="20">
        <v>53</v>
      </c>
      <c r="G53" s="22"/>
      <c r="H53" s="20" t="s">
        <v>112</v>
      </c>
      <c r="I53" s="22" t="s">
        <v>113</v>
      </c>
      <c r="J53" s="20">
        <v>37</v>
      </c>
      <c r="K53" s="34">
        <f>J53/$J$59*100</f>
        <v>40.65934065934066</v>
      </c>
    </row>
    <row r="54" spans="1:11" ht="12.75">
      <c r="A54" s="26"/>
      <c r="D54" s="23">
        <v>485</v>
      </c>
      <c r="E54" s="20">
        <v>424</v>
      </c>
      <c r="F54" s="20">
        <v>61</v>
      </c>
      <c r="G54" s="23"/>
      <c r="I54" s="22" t="s">
        <v>116</v>
      </c>
      <c r="J54" s="25">
        <v>28</v>
      </c>
      <c r="K54" s="34">
        <f aca="true" t="shared" si="5" ref="K54:K59">J54/$J$59*100</f>
        <v>30.76923076923077</v>
      </c>
    </row>
    <row r="55" spans="1:11" ht="12.75">
      <c r="A55" s="26"/>
      <c r="B55" s="22"/>
      <c r="C55" s="22" t="s">
        <v>72</v>
      </c>
      <c r="D55" s="22"/>
      <c r="E55" s="22"/>
      <c r="F55" s="22"/>
      <c r="G55" s="22"/>
      <c r="H55" s="26"/>
      <c r="I55" s="22" t="s">
        <v>117</v>
      </c>
      <c r="J55" s="25">
        <v>9</v>
      </c>
      <c r="K55" s="34">
        <f t="shared" si="5"/>
        <v>9.89010989010989</v>
      </c>
    </row>
    <row r="56" spans="4:11" ht="12.75">
      <c r="D56" s="20" t="s">
        <v>102</v>
      </c>
      <c r="E56" s="20" t="s">
        <v>103</v>
      </c>
      <c r="F56" s="20" t="s">
        <v>104</v>
      </c>
      <c r="H56" s="26"/>
      <c r="I56" s="26" t="s">
        <v>115</v>
      </c>
      <c r="J56" s="22">
        <v>8</v>
      </c>
      <c r="K56" s="34">
        <f t="shared" si="5"/>
        <v>8.791208791208792</v>
      </c>
    </row>
    <row r="57" spans="3:11" ht="12.75">
      <c r="C57" s="20" t="s">
        <v>106</v>
      </c>
      <c r="D57" s="25">
        <f>D51/D$54*100</f>
        <v>65.77319587628865</v>
      </c>
      <c r="E57" s="25">
        <f>E51/E$54*100</f>
        <v>74.05660377358491</v>
      </c>
      <c r="F57" s="25">
        <f>F51/F$54*100</f>
        <v>13.114754098360656</v>
      </c>
      <c r="H57" s="26"/>
      <c r="I57" s="22" t="s">
        <v>114</v>
      </c>
      <c r="J57" s="27">
        <v>4</v>
      </c>
      <c r="K57" s="34">
        <f t="shared" si="5"/>
        <v>4.395604395604396</v>
      </c>
    </row>
    <row r="58" spans="3:11" ht="12.75">
      <c r="C58" s="20" t="s">
        <v>107</v>
      </c>
      <c r="D58" s="25">
        <f aca="true" t="shared" si="6" ref="D58:F60">D52/D$54*100</f>
        <v>21.649484536082475</v>
      </c>
      <c r="E58" s="25">
        <f t="shared" si="6"/>
        <v>21.462264150943398</v>
      </c>
      <c r="F58" s="25"/>
      <c r="H58" s="26"/>
      <c r="I58" s="22" t="s">
        <v>118</v>
      </c>
      <c r="J58" s="25">
        <v>5</v>
      </c>
      <c r="K58" s="34">
        <f t="shared" si="5"/>
        <v>5.4945054945054945</v>
      </c>
    </row>
    <row r="59" spans="1:11" ht="12.75">
      <c r="A59" s="22"/>
      <c r="B59" s="22"/>
      <c r="C59" s="20" t="s">
        <v>108</v>
      </c>
      <c r="D59" s="25">
        <f t="shared" si="6"/>
        <v>12.577319587628866</v>
      </c>
      <c r="E59" s="25">
        <f t="shared" si="6"/>
        <v>4.481132075471698</v>
      </c>
      <c r="F59" s="25">
        <f t="shared" si="6"/>
        <v>86.88524590163934</v>
      </c>
      <c r="H59" s="26" t="s">
        <v>73</v>
      </c>
      <c r="I59" s="22"/>
      <c r="J59" s="25">
        <v>91</v>
      </c>
      <c r="K59" s="34">
        <f t="shared" si="5"/>
        <v>100</v>
      </c>
    </row>
    <row r="60" spans="1:6" ht="12.75">
      <c r="A60" s="22"/>
      <c r="B60" s="25"/>
      <c r="D60" s="25">
        <f t="shared" si="6"/>
        <v>100</v>
      </c>
      <c r="E60" s="25">
        <f t="shared" si="6"/>
        <v>100</v>
      </c>
      <c r="F60" s="25">
        <f t="shared" si="6"/>
        <v>100</v>
      </c>
    </row>
    <row r="61" spans="1:6" s="29" customFormat="1" ht="12.75">
      <c r="A61" s="32" t="s">
        <v>110</v>
      </c>
      <c r="B61" s="33"/>
      <c r="C61" s="33"/>
      <c r="E61" s="32"/>
      <c r="F61" s="32"/>
    </row>
    <row r="62" spans="2:14" ht="12.75">
      <c r="B62" s="22"/>
      <c r="D62" s="25"/>
      <c r="H62" s="25"/>
      <c r="I62" s="25"/>
      <c r="J62" s="25"/>
      <c r="L62" s="25"/>
      <c r="N62" s="25"/>
    </row>
    <row r="63" spans="1:13" ht="12.75">
      <c r="A63" s="20" t="s">
        <v>99</v>
      </c>
      <c r="B63" s="20" t="s">
        <v>72</v>
      </c>
      <c r="C63" s="20" t="s">
        <v>72</v>
      </c>
      <c r="D63" s="46" t="s">
        <v>102</v>
      </c>
      <c r="E63" s="46"/>
      <c r="F63" s="26"/>
      <c r="G63" s="26"/>
      <c r="H63" s="27"/>
      <c r="I63" s="27"/>
      <c r="J63" s="27"/>
      <c r="K63" s="27"/>
      <c r="L63" s="27"/>
      <c r="M63" s="27"/>
    </row>
    <row r="64" spans="4:5" ht="12.75">
      <c r="D64" s="20" t="s">
        <v>103</v>
      </c>
      <c r="E64" s="20" t="s">
        <v>104</v>
      </c>
    </row>
    <row r="65" spans="1:13" ht="12.75">
      <c r="A65" s="20" t="s">
        <v>100</v>
      </c>
      <c r="B65" s="20" t="s">
        <v>120</v>
      </c>
      <c r="C65" s="20" t="s">
        <v>121</v>
      </c>
      <c r="D65" s="25">
        <v>85.14150943396226</v>
      </c>
      <c r="E65" s="25">
        <v>70.49180327868852</v>
      </c>
      <c r="F65" s="25"/>
      <c r="G65" s="25"/>
      <c r="H65" s="25"/>
      <c r="I65" s="25"/>
      <c r="J65" s="25"/>
      <c r="K65" s="25"/>
      <c r="L65" s="25"/>
      <c r="M65" s="25"/>
    </row>
    <row r="66" spans="3:13" ht="12.75">
      <c r="C66" s="20" t="s">
        <v>125</v>
      </c>
      <c r="D66" s="25">
        <v>4.481132075471698</v>
      </c>
      <c r="E66" s="25"/>
      <c r="F66" s="25"/>
      <c r="G66" s="25"/>
      <c r="H66" s="25"/>
      <c r="I66" s="25"/>
      <c r="J66" s="25"/>
      <c r="K66" s="25"/>
      <c r="L66" s="25"/>
      <c r="M66" s="25"/>
    </row>
    <row r="67" spans="3:13" ht="12.75">
      <c r="C67" s="20" t="s">
        <v>122</v>
      </c>
      <c r="D67" s="25">
        <v>2.1226415094339623</v>
      </c>
      <c r="E67" s="25">
        <v>3.278688524590164</v>
      </c>
      <c r="F67" s="25"/>
      <c r="G67" s="25"/>
      <c r="H67" s="25"/>
      <c r="I67" s="25"/>
      <c r="J67" s="25"/>
      <c r="K67" s="25"/>
      <c r="L67" s="25"/>
      <c r="M67" s="25"/>
    </row>
    <row r="68" spans="3:13" ht="12.75">
      <c r="C68" s="20" t="s">
        <v>123</v>
      </c>
      <c r="D68" s="25">
        <v>1.650943396226415</v>
      </c>
      <c r="E68" s="25">
        <v>11.475409836065573</v>
      </c>
      <c r="F68" s="25"/>
      <c r="G68" s="25"/>
      <c r="H68" s="25"/>
      <c r="I68" s="25"/>
      <c r="J68" s="25"/>
      <c r="K68" s="25"/>
      <c r="L68" s="25"/>
      <c r="M68" s="25"/>
    </row>
    <row r="69" spans="3:13" ht="12.75">
      <c r="C69" s="20" t="s">
        <v>124</v>
      </c>
      <c r="D69" s="25">
        <v>1.4150943396226416</v>
      </c>
      <c r="E69" s="25"/>
      <c r="F69" s="25"/>
      <c r="G69" s="25"/>
      <c r="H69" s="25"/>
      <c r="I69" s="25"/>
      <c r="J69" s="25"/>
      <c r="K69" s="25"/>
      <c r="L69" s="25"/>
      <c r="M69" s="25"/>
    </row>
    <row r="70" spans="3:13" ht="12.75">
      <c r="C70" s="20" t="s">
        <v>126</v>
      </c>
      <c r="D70" s="25">
        <v>0.4716981132075472</v>
      </c>
      <c r="E70" s="25">
        <v>4.918032786885246</v>
      </c>
      <c r="F70" s="25"/>
      <c r="G70" s="25"/>
      <c r="H70" s="25"/>
      <c r="I70" s="25"/>
      <c r="J70" s="25"/>
      <c r="K70" s="25"/>
      <c r="L70" s="25"/>
      <c r="M70" s="25"/>
    </row>
    <row r="71" spans="3:13" ht="12.75">
      <c r="C71" s="25" t="s">
        <v>127</v>
      </c>
      <c r="D71" s="25">
        <v>4.481132075471698</v>
      </c>
      <c r="E71" s="25">
        <v>4.918032786885246</v>
      </c>
      <c r="F71" s="25"/>
      <c r="G71" s="25"/>
      <c r="H71" s="25"/>
      <c r="I71" s="25"/>
      <c r="J71" s="25"/>
      <c r="K71" s="25"/>
      <c r="L71" s="25"/>
      <c r="M71" s="25"/>
    </row>
    <row r="72" spans="1:13" ht="12.75">
      <c r="A72" s="26"/>
      <c r="B72" s="22"/>
      <c r="C72" s="20" t="s">
        <v>108</v>
      </c>
      <c r="D72" s="25">
        <v>0.2358490566037736</v>
      </c>
      <c r="E72" s="25">
        <v>4.918032786885246</v>
      </c>
      <c r="F72" s="25"/>
      <c r="G72" s="25"/>
      <c r="H72" s="25"/>
      <c r="I72" s="25"/>
      <c r="J72" s="25"/>
      <c r="K72" s="25"/>
      <c r="L72" s="25"/>
      <c r="M72" s="25"/>
    </row>
    <row r="73" spans="1:9" s="29" customFormat="1" ht="12.75">
      <c r="A73" s="35" t="s">
        <v>128</v>
      </c>
      <c r="B73" s="32"/>
      <c r="F73" s="36"/>
      <c r="G73" s="36"/>
      <c r="H73" s="37"/>
      <c r="I73" s="32"/>
    </row>
    <row r="74" ht="12.75">
      <c r="A74" s="20" t="s">
        <v>129</v>
      </c>
    </row>
    <row r="75" spans="3:9" ht="12.75">
      <c r="C75" s="20" t="s">
        <v>103</v>
      </c>
      <c r="D75" s="20" t="s">
        <v>104</v>
      </c>
      <c r="E75" s="20" t="s">
        <v>102</v>
      </c>
      <c r="G75" s="20" t="s">
        <v>103</v>
      </c>
      <c r="H75" s="20" t="s">
        <v>104</v>
      </c>
      <c r="I75" s="20" t="s">
        <v>102</v>
      </c>
    </row>
    <row r="76" spans="1:9" ht="12.75">
      <c r="A76" s="20" t="s">
        <v>131</v>
      </c>
      <c r="B76" s="20" t="s">
        <v>132</v>
      </c>
      <c r="C76" s="25">
        <v>51.657458563535904</v>
      </c>
      <c r="D76" s="25">
        <v>37.2093023255814</v>
      </c>
      <c r="E76" s="25">
        <v>50.123456790123456</v>
      </c>
      <c r="G76" s="20">
        <v>187</v>
      </c>
      <c r="H76" s="20">
        <v>16</v>
      </c>
      <c r="I76" s="20">
        <v>203</v>
      </c>
    </row>
    <row r="77" spans="2:9" ht="12.75">
      <c r="B77" s="20" t="s">
        <v>133</v>
      </c>
      <c r="C77" s="25">
        <v>48.34254143646409</v>
      </c>
      <c r="D77" s="25">
        <v>62.7906976744186</v>
      </c>
      <c r="E77" s="25">
        <v>49.876543209876544</v>
      </c>
      <c r="G77" s="20">
        <v>175</v>
      </c>
      <c r="H77" s="20">
        <v>27</v>
      </c>
      <c r="I77" s="20">
        <v>202</v>
      </c>
    </row>
    <row r="78" spans="2:9" ht="12.75">
      <c r="B78" s="20" t="s">
        <v>134</v>
      </c>
      <c r="C78" s="25">
        <v>31.215469613259668</v>
      </c>
      <c r="D78" s="25">
        <v>25.581395348837212</v>
      </c>
      <c r="E78" s="25">
        <v>30.617283950617285</v>
      </c>
      <c r="G78" s="20">
        <v>113</v>
      </c>
      <c r="H78" s="20">
        <v>11</v>
      </c>
      <c r="I78" s="20">
        <v>124</v>
      </c>
    </row>
    <row r="79" spans="2:9" ht="12.75">
      <c r="B79" s="20" t="s">
        <v>137</v>
      </c>
      <c r="C79" s="25">
        <v>20.718232044198896</v>
      </c>
      <c r="D79" s="25">
        <v>32.55813953488372</v>
      </c>
      <c r="E79" s="25">
        <v>21.975308641975307</v>
      </c>
      <c r="G79" s="20">
        <v>75</v>
      </c>
      <c r="H79" s="20">
        <v>14</v>
      </c>
      <c r="I79" s="20">
        <v>89</v>
      </c>
    </row>
    <row r="80" spans="2:9" ht="12.75">
      <c r="B80" s="20" t="s">
        <v>136</v>
      </c>
      <c r="C80" s="25">
        <v>14.917127071823206</v>
      </c>
      <c r="D80" s="25">
        <v>23.25581395348837</v>
      </c>
      <c r="E80" s="25">
        <v>15.802469135802468</v>
      </c>
      <c r="G80" s="20">
        <v>54</v>
      </c>
      <c r="H80" s="20">
        <v>10</v>
      </c>
      <c r="I80" s="20">
        <v>64</v>
      </c>
    </row>
    <row r="81" spans="2:9" ht="12.75">
      <c r="B81" s="20" t="s">
        <v>138</v>
      </c>
      <c r="C81" s="25">
        <v>8.56353591160221</v>
      </c>
      <c r="D81" s="25">
        <v>18.6046511627907</v>
      </c>
      <c r="E81" s="25">
        <v>9.62962962962963</v>
      </c>
      <c r="G81" s="20">
        <v>31</v>
      </c>
      <c r="H81" s="20">
        <v>8</v>
      </c>
      <c r="I81" s="20">
        <v>39</v>
      </c>
    </row>
    <row r="82" spans="2:9" ht="12.75">
      <c r="B82" s="20" t="s">
        <v>135</v>
      </c>
      <c r="C82" s="25">
        <v>6.629834254143646</v>
      </c>
      <c r="D82" s="25">
        <v>2.3255813953488373</v>
      </c>
      <c r="E82" s="25">
        <v>6.172839506172839</v>
      </c>
      <c r="G82" s="20">
        <v>24</v>
      </c>
      <c r="H82" s="20">
        <v>1</v>
      </c>
      <c r="I82" s="20">
        <v>25</v>
      </c>
    </row>
    <row r="83" spans="2:9" ht="12.75">
      <c r="B83" s="20" t="s">
        <v>139</v>
      </c>
      <c r="C83" s="25">
        <v>2.4861878453038675</v>
      </c>
      <c r="D83" s="25">
        <v>2.3255813953488373</v>
      </c>
      <c r="E83" s="25">
        <v>2.4691358024691357</v>
      </c>
      <c r="G83" s="20">
        <v>9</v>
      </c>
      <c r="H83" s="20">
        <v>1</v>
      </c>
      <c r="I83" s="20">
        <v>10</v>
      </c>
    </row>
    <row r="84" spans="2:9" ht="12.75">
      <c r="B84" s="20" t="s">
        <v>73</v>
      </c>
      <c r="C84" s="25">
        <v>100</v>
      </c>
      <c r="D84" s="25">
        <v>100</v>
      </c>
      <c r="E84" s="25">
        <v>100</v>
      </c>
      <c r="G84" s="20">
        <v>362</v>
      </c>
      <c r="H84" s="20">
        <v>43</v>
      </c>
      <c r="I84" s="20">
        <v>405</v>
      </c>
    </row>
    <row r="85" s="29" customFormat="1" ht="12.75">
      <c r="A85" s="29" t="s">
        <v>143</v>
      </c>
    </row>
    <row r="86" ht="12.75">
      <c r="A86" s="20" t="s">
        <v>141</v>
      </c>
    </row>
    <row r="87" spans="3:9" ht="12.75">
      <c r="C87" s="20" t="s">
        <v>103</v>
      </c>
      <c r="D87" s="20" t="s">
        <v>104</v>
      </c>
      <c r="E87" s="20" t="s">
        <v>102</v>
      </c>
      <c r="G87" s="20" t="s">
        <v>103</v>
      </c>
      <c r="H87" s="20" t="s">
        <v>104</v>
      </c>
      <c r="I87" s="20" t="s">
        <v>102</v>
      </c>
    </row>
    <row r="88" spans="1:9" ht="12.75">
      <c r="A88" s="20" t="s">
        <v>142</v>
      </c>
      <c r="B88" s="20" t="s">
        <v>145</v>
      </c>
      <c r="C88" s="25">
        <v>94.47513812154696</v>
      </c>
      <c r="D88" s="25">
        <v>81.3953488372093</v>
      </c>
      <c r="E88" s="25">
        <v>93.08641975308643</v>
      </c>
      <c r="G88" s="20">
        <v>342</v>
      </c>
      <c r="H88" s="20">
        <v>35</v>
      </c>
      <c r="I88" s="20">
        <v>377</v>
      </c>
    </row>
    <row r="89" spans="2:9" ht="12.75">
      <c r="B89" s="20" t="s">
        <v>144</v>
      </c>
      <c r="C89" s="25">
        <v>3.0386740331491713</v>
      </c>
      <c r="D89" s="25">
        <v>18.6046511627907</v>
      </c>
      <c r="E89" s="25">
        <v>4.691358024691358</v>
      </c>
      <c r="G89" s="20">
        <v>11</v>
      </c>
      <c r="H89" s="20">
        <v>8</v>
      </c>
      <c r="I89" s="20">
        <v>19</v>
      </c>
    </row>
    <row r="90" spans="2:9" ht="12.75">
      <c r="B90" s="20" t="s">
        <v>108</v>
      </c>
      <c r="C90" s="25">
        <v>2.4861878453038675</v>
      </c>
      <c r="D90" s="25"/>
      <c r="E90" s="25">
        <v>2.2222222222222223</v>
      </c>
      <c r="G90" s="20">
        <v>9</v>
      </c>
      <c r="I90" s="20">
        <v>9</v>
      </c>
    </row>
    <row r="91" spans="3:9" ht="12.75">
      <c r="C91" s="25">
        <v>100</v>
      </c>
      <c r="D91" s="25">
        <v>100</v>
      </c>
      <c r="E91" s="25">
        <v>100</v>
      </c>
      <c r="G91" s="20">
        <v>362</v>
      </c>
      <c r="H91" s="20">
        <v>43</v>
      </c>
      <c r="I91" s="20">
        <v>405</v>
      </c>
    </row>
    <row r="92" s="29" customFormat="1" ht="12.75">
      <c r="A92" s="29" t="s">
        <v>155</v>
      </c>
    </row>
    <row r="93" ht="12.75">
      <c r="A93" s="20" t="s">
        <v>147</v>
      </c>
    </row>
    <row r="94" ht="12.75">
      <c r="A94" s="20" t="s">
        <v>94</v>
      </c>
    </row>
    <row r="95" spans="1:9" ht="12.75">
      <c r="A95" s="20" t="s">
        <v>72</v>
      </c>
      <c r="B95" s="20" t="s">
        <v>72</v>
      </c>
      <c r="C95" s="20" t="s">
        <v>99</v>
      </c>
      <c r="E95" s="20" t="s">
        <v>73</v>
      </c>
      <c r="G95" s="20" t="s">
        <v>99</v>
      </c>
      <c r="I95" s="20" t="s">
        <v>73</v>
      </c>
    </row>
    <row r="96" spans="3:8" ht="12.75">
      <c r="C96" s="20" t="s">
        <v>103</v>
      </c>
      <c r="D96" s="20" t="s">
        <v>104</v>
      </c>
      <c r="G96" s="20" t="s">
        <v>100</v>
      </c>
      <c r="H96" s="20" t="s">
        <v>101</v>
      </c>
    </row>
    <row r="97" spans="1:9" ht="12.75">
      <c r="A97" s="20" t="s">
        <v>148</v>
      </c>
      <c r="B97" s="20" t="s">
        <v>161</v>
      </c>
      <c r="C97" s="25">
        <v>13.443396226415095</v>
      </c>
      <c r="D97" s="25">
        <v>26.229508196721312</v>
      </c>
      <c r="E97" s="25">
        <v>15.051546391752577</v>
      </c>
      <c r="G97" s="20">
        <v>5</v>
      </c>
      <c r="H97" s="20">
        <v>9</v>
      </c>
      <c r="I97" s="20">
        <v>14</v>
      </c>
    </row>
    <row r="98" spans="2:9" ht="12.75">
      <c r="B98" s="20" t="s">
        <v>157</v>
      </c>
      <c r="C98" s="25">
        <v>23.58490566037736</v>
      </c>
      <c r="D98" s="25">
        <v>31.147540983606557</v>
      </c>
      <c r="E98" s="25">
        <v>24.536082474226802</v>
      </c>
      <c r="G98" s="20">
        <v>152</v>
      </c>
      <c r="H98" s="20">
        <v>26</v>
      </c>
      <c r="I98" s="20">
        <v>178</v>
      </c>
    </row>
    <row r="99" spans="2:9" ht="12.75">
      <c r="B99" s="20" t="s">
        <v>158</v>
      </c>
      <c r="C99" s="25">
        <v>21.69811320754717</v>
      </c>
      <c r="D99" s="25">
        <v>36.0655737704918</v>
      </c>
      <c r="E99" s="25">
        <v>23.505154639175256</v>
      </c>
      <c r="G99" s="20">
        <v>92</v>
      </c>
      <c r="H99" s="20">
        <v>22</v>
      </c>
      <c r="I99" s="20">
        <v>114</v>
      </c>
    </row>
    <row r="100" spans="2:9" ht="12.75">
      <c r="B100" s="20" t="s">
        <v>159</v>
      </c>
      <c r="C100" s="25">
        <v>10.141509433962264</v>
      </c>
      <c r="D100" s="25">
        <v>1.639344262295082</v>
      </c>
      <c r="E100" s="25">
        <v>9.072164948453608</v>
      </c>
      <c r="G100" s="20">
        <v>43</v>
      </c>
      <c r="H100" s="20">
        <v>1</v>
      </c>
      <c r="I100" s="20">
        <v>44</v>
      </c>
    </row>
    <row r="101" spans="2:9" ht="12.75">
      <c r="B101" s="20" t="s">
        <v>160</v>
      </c>
      <c r="C101" s="25">
        <v>27.122641509433965</v>
      </c>
      <c r="D101" s="25">
        <v>1.639344262295082</v>
      </c>
      <c r="E101" s="25">
        <v>23.917525773195877</v>
      </c>
      <c r="G101" s="20">
        <v>115</v>
      </c>
      <c r="H101" s="20">
        <v>1</v>
      </c>
      <c r="I101" s="20">
        <v>116</v>
      </c>
    </row>
    <row r="102" spans="2:9" ht="12.75">
      <c r="B102" s="20" t="s">
        <v>156</v>
      </c>
      <c r="C102" s="25">
        <v>4.009433962264151</v>
      </c>
      <c r="D102" s="25">
        <v>3.278688524590164</v>
      </c>
      <c r="E102" s="25">
        <v>3.917525773195876</v>
      </c>
      <c r="G102" s="20">
        <v>17</v>
      </c>
      <c r="H102" s="20">
        <v>2</v>
      </c>
      <c r="I102" s="20">
        <v>19</v>
      </c>
    </row>
    <row r="103" spans="1:9" ht="12.75">
      <c r="A103" s="20" t="s">
        <v>73</v>
      </c>
      <c r="C103" s="25">
        <v>100</v>
      </c>
      <c r="D103" s="25">
        <v>100</v>
      </c>
      <c r="E103" s="25">
        <v>100</v>
      </c>
      <c r="G103" s="20">
        <v>424</v>
      </c>
      <c r="H103" s="20">
        <v>61</v>
      </c>
      <c r="I103" s="20">
        <v>485</v>
      </c>
    </row>
    <row r="104" s="29" customFormat="1" ht="12.75">
      <c r="A104" s="29" t="s">
        <v>185</v>
      </c>
    </row>
    <row r="105" ht="12.75">
      <c r="A105" s="20" t="s">
        <v>162</v>
      </c>
    </row>
    <row r="106" ht="12.75">
      <c r="A106" s="20" t="s">
        <v>94</v>
      </c>
    </row>
    <row r="107" spans="1:10" ht="12.75">
      <c r="A107" s="20" t="s">
        <v>99</v>
      </c>
      <c r="B107" s="20" t="s">
        <v>72</v>
      </c>
      <c r="C107" s="20" t="s">
        <v>72</v>
      </c>
      <c r="D107" s="20" t="s">
        <v>163</v>
      </c>
      <c r="J107" s="20" t="s">
        <v>73</v>
      </c>
    </row>
    <row r="108" spans="4:9" ht="12.75">
      <c r="D108" s="20">
        <v>0</v>
      </c>
      <c r="E108" s="20" t="s">
        <v>164</v>
      </c>
      <c r="F108" s="20" t="s">
        <v>165</v>
      </c>
      <c r="G108" s="20" t="s">
        <v>166</v>
      </c>
      <c r="H108" s="20" t="s">
        <v>167</v>
      </c>
      <c r="I108" s="20" t="s">
        <v>168</v>
      </c>
    </row>
    <row r="109" spans="1:10" ht="12.75">
      <c r="A109" s="20" t="s">
        <v>100</v>
      </c>
      <c r="B109" s="20" t="s">
        <v>148</v>
      </c>
      <c r="C109" s="20" t="s">
        <v>149</v>
      </c>
      <c r="D109" s="20">
        <v>0</v>
      </c>
      <c r="E109" s="20">
        <v>0</v>
      </c>
      <c r="F109" s="20">
        <v>1</v>
      </c>
      <c r="G109" s="20">
        <v>2</v>
      </c>
      <c r="H109" s="20">
        <v>0</v>
      </c>
      <c r="I109" s="20">
        <v>2</v>
      </c>
      <c r="J109" s="20">
        <v>5</v>
      </c>
    </row>
    <row r="110" spans="3:10" ht="12.75">
      <c r="C110" s="20" t="s">
        <v>150</v>
      </c>
      <c r="D110" s="20">
        <v>1</v>
      </c>
      <c r="E110" s="20">
        <v>8</v>
      </c>
      <c r="F110" s="20">
        <v>33</v>
      </c>
      <c r="G110" s="20">
        <v>12</v>
      </c>
      <c r="H110" s="20">
        <v>18</v>
      </c>
      <c r="I110" s="20">
        <v>80</v>
      </c>
      <c r="J110" s="20">
        <v>152</v>
      </c>
    </row>
    <row r="111" spans="3:10" ht="12.75">
      <c r="C111" s="20" t="s">
        <v>151</v>
      </c>
      <c r="D111" s="20">
        <v>0</v>
      </c>
      <c r="E111" s="20">
        <v>17</v>
      </c>
      <c r="F111" s="20">
        <v>14</v>
      </c>
      <c r="G111" s="20">
        <v>13</v>
      </c>
      <c r="H111" s="20">
        <v>9</v>
      </c>
      <c r="I111" s="20">
        <v>39</v>
      </c>
      <c r="J111" s="20">
        <v>92</v>
      </c>
    </row>
    <row r="112" spans="3:10" ht="12.75">
      <c r="C112" s="20" t="s">
        <v>152</v>
      </c>
      <c r="D112" s="20">
        <v>0</v>
      </c>
      <c r="E112" s="20">
        <v>13</v>
      </c>
      <c r="F112" s="20">
        <v>6</v>
      </c>
      <c r="G112" s="20">
        <v>3</v>
      </c>
      <c r="H112" s="20">
        <v>4</v>
      </c>
      <c r="I112" s="20">
        <v>17</v>
      </c>
      <c r="J112" s="20">
        <v>43</v>
      </c>
    </row>
    <row r="113" spans="3:10" ht="12.75">
      <c r="C113" s="20" t="s">
        <v>153</v>
      </c>
      <c r="D113" s="20">
        <v>0</v>
      </c>
      <c r="E113" s="20">
        <v>47</v>
      </c>
      <c r="F113" s="20">
        <v>27</v>
      </c>
      <c r="G113" s="20">
        <v>17</v>
      </c>
      <c r="H113" s="20">
        <v>7</v>
      </c>
      <c r="I113" s="20">
        <v>17</v>
      </c>
      <c r="J113" s="20">
        <v>115</v>
      </c>
    </row>
    <row r="114" spans="3:10" ht="12.75">
      <c r="C114" s="20" t="s">
        <v>154</v>
      </c>
      <c r="D114" s="20">
        <v>0</v>
      </c>
      <c r="E114" s="20">
        <v>2</v>
      </c>
      <c r="F114" s="20">
        <v>3</v>
      </c>
      <c r="G114" s="20">
        <v>4</v>
      </c>
      <c r="H114" s="20">
        <v>3</v>
      </c>
      <c r="I114" s="20">
        <v>5</v>
      </c>
      <c r="J114" s="20">
        <v>17</v>
      </c>
    </row>
    <row r="115" spans="2:10" ht="12.75">
      <c r="B115" s="20" t="s">
        <v>73</v>
      </c>
      <c r="D115" s="20">
        <v>1</v>
      </c>
      <c r="E115" s="20">
        <v>87</v>
      </c>
      <c r="F115" s="20">
        <v>84</v>
      </c>
      <c r="G115" s="20">
        <v>51</v>
      </c>
      <c r="H115" s="20">
        <v>41</v>
      </c>
      <c r="I115" s="20">
        <v>160</v>
      </c>
      <c r="J115" s="20">
        <v>424</v>
      </c>
    </row>
    <row r="117" ht="12.75">
      <c r="A117" s="20" t="s">
        <v>169</v>
      </c>
    </row>
    <row r="118" ht="12.75">
      <c r="A118" s="20" t="s">
        <v>94</v>
      </c>
    </row>
    <row r="119" spans="1:19" ht="12.75">
      <c r="A119" s="20" t="s">
        <v>99</v>
      </c>
      <c r="B119" s="20" t="s">
        <v>72</v>
      </c>
      <c r="C119" s="20" t="s">
        <v>72</v>
      </c>
      <c r="D119" s="20" t="s">
        <v>170</v>
      </c>
      <c r="S119" s="20" t="s">
        <v>73</v>
      </c>
    </row>
    <row r="120" spans="4:18" ht="12.75">
      <c r="D120" s="20">
        <v>-9</v>
      </c>
      <c r="E120" s="20" t="s">
        <v>171</v>
      </c>
      <c r="F120" s="20" t="s">
        <v>172</v>
      </c>
      <c r="G120" s="20" t="s">
        <v>173</v>
      </c>
      <c r="H120" s="20" t="s">
        <v>174</v>
      </c>
      <c r="I120" s="20" t="s">
        <v>175</v>
      </c>
      <c r="J120" s="20" t="s">
        <v>176</v>
      </c>
      <c r="K120" s="20" t="s">
        <v>177</v>
      </c>
      <c r="L120" s="20" t="s">
        <v>178</v>
      </c>
      <c r="M120" s="20" t="s">
        <v>179</v>
      </c>
      <c r="N120" s="20" t="s">
        <v>180</v>
      </c>
      <c r="O120" s="20" t="s">
        <v>181</v>
      </c>
      <c r="P120" s="20" t="s">
        <v>182</v>
      </c>
      <c r="Q120" s="20" t="s">
        <v>183</v>
      </c>
      <c r="R120" s="20" t="s">
        <v>184</v>
      </c>
    </row>
    <row r="121" spans="1:19" ht="12.75">
      <c r="A121" s="20" t="s">
        <v>100</v>
      </c>
      <c r="B121" s="20" t="s">
        <v>148</v>
      </c>
      <c r="C121" s="20" t="s">
        <v>149</v>
      </c>
      <c r="E121" s="20">
        <v>1</v>
      </c>
      <c r="F121" s="20">
        <v>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</v>
      </c>
      <c r="N121" s="20">
        <v>0</v>
      </c>
      <c r="O121" s="20">
        <v>0</v>
      </c>
      <c r="P121" s="20">
        <v>0</v>
      </c>
      <c r="Q121" s="20">
        <v>0</v>
      </c>
      <c r="R121" s="20">
        <v>1</v>
      </c>
      <c r="S121" s="20">
        <v>5</v>
      </c>
    </row>
    <row r="122" spans="3:19" ht="12.75">
      <c r="C122" s="20" t="s">
        <v>150</v>
      </c>
      <c r="E122" s="20">
        <v>19</v>
      </c>
      <c r="F122" s="20">
        <v>17</v>
      </c>
      <c r="G122" s="20">
        <v>4</v>
      </c>
      <c r="H122" s="20">
        <v>4</v>
      </c>
      <c r="I122" s="20">
        <v>2</v>
      </c>
      <c r="J122" s="20">
        <v>6</v>
      </c>
      <c r="K122" s="20">
        <v>9</v>
      </c>
      <c r="L122" s="20">
        <v>34</v>
      </c>
      <c r="M122" s="20">
        <v>18</v>
      </c>
      <c r="N122" s="20">
        <v>2</v>
      </c>
      <c r="O122" s="20">
        <v>15</v>
      </c>
      <c r="P122" s="20">
        <v>4</v>
      </c>
      <c r="Q122" s="20">
        <v>4</v>
      </c>
      <c r="R122" s="20">
        <v>13</v>
      </c>
      <c r="S122" s="20">
        <v>151</v>
      </c>
    </row>
    <row r="123" spans="3:19" ht="12.75">
      <c r="C123" s="20" t="s">
        <v>151</v>
      </c>
      <c r="E123" s="20">
        <v>8</v>
      </c>
      <c r="F123" s="20">
        <v>9</v>
      </c>
      <c r="G123" s="20">
        <v>2</v>
      </c>
      <c r="H123" s="20">
        <v>3</v>
      </c>
      <c r="I123" s="20">
        <v>1</v>
      </c>
      <c r="J123" s="20">
        <v>2</v>
      </c>
      <c r="K123" s="20">
        <v>7</v>
      </c>
      <c r="L123" s="20">
        <v>32</v>
      </c>
      <c r="M123" s="20">
        <v>16</v>
      </c>
      <c r="N123" s="20">
        <v>1</v>
      </c>
      <c r="O123" s="20">
        <v>3</v>
      </c>
      <c r="P123" s="20">
        <v>3</v>
      </c>
      <c r="Q123" s="20">
        <v>1</v>
      </c>
      <c r="R123" s="20">
        <v>3</v>
      </c>
      <c r="S123" s="20">
        <v>91</v>
      </c>
    </row>
    <row r="124" spans="3:19" ht="12.75">
      <c r="C124" s="20" t="s">
        <v>152</v>
      </c>
      <c r="E124" s="20">
        <v>3</v>
      </c>
      <c r="F124" s="20">
        <v>2</v>
      </c>
      <c r="G124" s="20">
        <v>1</v>
      </c>
      <c r="H124" s="20">
        <v>1</v>
      </c>
      <c r="I124" s="20">
        <v>0</v>
      </c>
      <c r="J124" s="20">
        <v>1</v>
      </c>
      <c r="K124" s="20">
        <v>0</v>
      </c>
      <c r="L124" s="20">
        <v>16</v>
      </c>
      <c r="M124" s="20">
        <v>10</v>
      </c>
      <c r="N124" s="20">
        <v>1</v>
      </c>
      <c r="O124" s="20">
        <v>4</v>
      </c>
      <c r="P124" s="20">
        <v>2</v>
      </c>
      <c r="Q124" s="20">
        <v>1</v>
      </c>
      <c r="R124" s="20">
        <v>1</v>
      </c>
      <c r="S124" s="20">
        <v>43</v>
      </c>
    </row>
    <row r="125" spans="3:19" ht="12.75">
      <c r="C125" s="39" t="s">
        <v>153</v>
      </c>
      <c r="D125" s="39"/>
      <c r="E125" s="39">
        <v>11</v>
      </c>
      <c r="F125" s="39">
        <v>5</v>
      </c>
      <c r="G125" s="39">
        <v>1</v>
      </c>
      <c r="H125" s="39">
        <v>0</v>
      </c>
      <c r="I125" s="39">
        <v>1</v>
      </c>
      <c r="J125" s="39">
        <v>3</v>
      </c>
      <c r="K125" s="39">
        <v>2</v>
      </c>
      <c r="L125" s="39">
        <v>65</v>
      </c>
      <c r="M125" s="39">
        <v>20</v>
      </c>
      <c r="N125" s="39">
        <v>1</v>
      </c>
      <c r="O125" s="39">
        <v>2</v>
      </c>
      <c r="P125" s="39">
        <v>1</v>
      </c>
      <c r="Q125" s="39">
        <v>1</v>
      </c>
      <c r="R125" s="39">
        <v>0</v>
      </c>
      <c r="S125" s="39">
        <v>113</v>
      </c>
    </row>
    <row r="126" spans="3:19" ht="12.75">
      <c r="C126" s="20" t="s">
        <v>154</v>
      </c>
      <c r="E126" s="20">
        <v>0</v>
      </c>
      <c r="F126" s="20">
        <v>1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14</v>
      </c>
      <c r="M126" s="20">
        <v>2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17</v>
      </c>
    </row>
    <row r="127" spans="2:19" ht="12.75">
      <c r="B127" s="20" t="s">
        <v>73</v>
      </c>
      <c r="E127" s="20">
        <v>42</v>
      </c>
      <c r="F127" s="20">
        <v>35</v>
      </c>
      <c r="G127" s="20">
        <v>8</v>
      </c>
      <c r="H127" s="20">
        <v>8</v>
      </c>
      <c r="I127" s="20">
        <v>4</v>
      </c>
      <c r="J127" s="20">
        <v>12</v>
      </c>
      <c r="K127" s="20">
        <v>18</v>
      </c>
      <c r="L127" s="20">
        <v>161</v>
      </c>
      <c r="M127" s="20">
        <v>68</v>
      </c>
      <c r="N127" s="20">
        <v>5</v>
      </c>
      <c r="O127" s="20">
        <v>24</v>
      </c>
      <c r="P127" s="20">
        <v>10</v>
      </c>
      <c r="Q127" s="20">
        <v>7</v>
      </c>
      <c r="R127" s="20">
        <v>18</v>
      </c>
      <c r="S127" s="20">
        <v>420</v>
      </c>
    </row>
    <row r="130" spans="5:19" ht="12.75">
      <c r="E130" s="25">
        <f>E125/$S125*100</f>
        <v>9.734513274336283</v>
      </c>
      <c r="F130" s="25">
        <f aca="true" t="shared" si="7" ref="F130:S130">F125/$S125*100</f>
        <v>4.424778761061947</v>
      </c>
      <c r="G130" s="25">
        <f t="shared" si="7"/>
        <v>0.8849557522123894</v>
      </c>
      <c r="H130" s="25">
        <f t="shared" si="7"/>
        <v>0</v>
      </c>
      <c r="I130" s="25">
        <f t="shared" si="7"/>
        <v>0.8849557522123894</v>
      </c>
      <c r="J130" s="25">
        <f t="shared" si="7"/>
        <v>2.6548672566371683</v>
      </c>
      <c r="K130" s="25">
        <f t="shared" si="7"/>
        <v>1.7699115044247788</v>
      </c>
      <c r="L130" s="25">
        <f t="shared" si="7"/>
        <v>57.52212389380531</v>
      </c>
      <c r="M130" s="25">
        <f t="shared" si="7"/>
        <v>17.699115044247787</v>
      </c>
      <c r="N130" s="25">
        <f t="shared" si="7"/>
        <v>0.8849557522123894</v>
      </c>
      <c r="O130" s="25">
        <f t="shared" si="7"/>
        <v>1.7699115044247788</v>
      </c>
      <c r="P130" s="25">
        <f t="shared" si="7"/>
        <v>0.8849557522123894</v>
      </c>
      <c r="Q130" s="25">
        <f t="shared" si="7"/>
        <v>0.8849557522123894</v>
      </c>
      <c r="R130" s="25">
        <f t="shared" si="7"/>
        <v>0</v>
      </c>
      <c r="S130" s="25">
        <f t="shared" si="7"/>
        <v>100</v>
      </c>
    </row>
    <row r="131" s="29" customFormat="1" ht="12.75">
      <c r="A131" s="29" t="s">
        <v>187</v>
      </c>
    </row>
    <row r="132" spans="1:7" ht="12.75">
      <c r="A132" s="20" t="s">
        <v>72</v>
      </c>
      <c r="B132" s="20" t="s">
        <v>72</v>
      </c>
      <c r="C132" s="20" t="s">
        <v>99</v>
      </c>
      <c r="G132" s="20" t="s">
        <v>99</v>
      </c>
    </row>
    <row r="133" spans="3:9" ht="12.75">
      <c r="C133" s="20" t="s">
        <v>103</v>
      </c>
      <c r="D133" s="20" t="s">
        <v>104</v>
      </c>
      <c r="E133" s="20" t="s">
        <v>102</v>
      </c>
      <c r="G133" s="20" t="s">
        <v>103</v>
      </c>
      <c r="H133" s="20" t="s">
        <v>104</v>
      </c>
      <c r="I133" s="20" t="s">
        <v>102</v>
      </c>
    </row>
    <row r="134" spans="3:9" ht="12.75">
      <c r="C134" s="20" t="s">
        <v>130</v>
      </c>
      <c r="D134" s="20" t="s">
        <v>130</v>
      </c>
      <c r="E134" s="20" t="s">
        <v>130</v>
      </c>
      <c r="G134" s="20" t="s">
        <v>130</v>
      </c>
      <c r="H134" s="20" t="s">
        <v>130</v>
      </c>
      <c r="I134" s="20" t="s">
        <v>130</v>
      </c>
    </row>
    <row r="135" spans="1:9" ht="12.75">
      <c r="A135" s="20" t="s">
        <v>186</v>
      </c>
      <c r="B135" s="20" t="s">
        <v>189</v>
      </c>
      <c r="C135" s="25">
        <v>31.60377358490566</v>
      </c>
      <c r="D135" s="25">
        <v>19.672131147540984</v>
      </c>
      <c r="E135" s="25">
        <v>30.103092783505154</v>
      </c>
      <c r="G135" s="20">
        <v>134</v>
      </c>
      <c r="H135" s="20">
        <v>12</v>
      </c>
      <c r="I135" s="20">
        <v>146</v>
      </c>
    </row>
    <row r="136" spans="2:9" ht="12.75">
      <c r="B136" s="20" t="s">
        <v>190</v>
      </c>
      <c r="C136" s="25">
        <v>29.009433962264154</v>
      </c>
      <c r="D136" s="25">
        <v>24.59016393442623</v>
      </c>
      <c r="E136" s="25">
        <v>28.45360824742268</v>
      </c>
      <c r="G136" s="20">
        <v>123</v>
      </c>
      <c r="H136" s="20">
        <v>15</v>
      </c>
      <c r="I136" s="20">
        <v>138</v>
      </c>
    </row>
    <row r="137" spans="2:9" ht="12.75">
      <c r="B137" s="20" t="s">
        <v>192</v>
      </c>
      <c r="C137" s="25">
        <v>22.40566037735849</v>
      </c>
      <c r="D137" s="25">
        <v>47.540983606557376</v>
      </c>
      <c r="E137" s="25">
        <v>25.56701030927835</v>
      </c>
      <c r="G137" s="20">
        <v>95</v>
      </c>
      <c r="H137" s="20">
        <v>29</v>
      </c>
      <c r="I137" s="20">
        <v>124</v>
      </c>
    </row>
    <row r="138" spans="2:9" ht="12.75">
      <c r="B138" s="20" t="s">
        <v>188</v>
      </c>
      <c r="C138" s="25">
        <v>9.433962264150944</v>
      </c>
      <c r="D138" s="25">
        <v>4.918032786885246</v>
      </c>
      <c r="E138" s="25">
        <v>8.8659793814433</v>
      </c>
      <c r="G138" s="20">
        <v>40</v>
      </c>
      <c r="H138" s="20">
        <v>3</v>
      </c>
      <c r="I138" s="20">
        <v>43</v>
      </c>
    </row>
    <row r="139" spans="2:9" ht="12.75">
      <c r="B139" s="20" t="s">
        <v>191</v>
      </c>
      <c r="C139" s="25">
        <v>6.367924528301887</v>
      </c>
      <c r="D139" s="25">
        <v>1.639344262295082</v>
      </c>
      <c r="E139" s="25">
        <v>5.77319587628866</v>
      </c>
      <c r="G139" s="20">
        <v>27</v>
      </c>
      <c r="H139" s="20">
        <v>1</v>
      </c>
      <c r="I139" s="20">
        <v>28</v>
      </c>
    </row>
    <row r="140" spans="2:9" ht="12.75">
      <c r="B140" s="20" t="s">
        <v>108</v>
      </c>
      <c r="C140" s="25">
        <v>2.1226415094339623</v>
      </c>
      <c r="D140" s="25">
        <v>1.639344262295082</v>
      </c>
      <c r="E140" s="25">
        <v>2.0618556701030926</v>
      </c>
      <c r="G140" s="20">
        <v>9</v>
      </c>
      <c r="H140" s="20">
        <v>1</v>
      </c>
      <c r="I140" s="20">
        <v>10</v>
      </c>
    </row>
    <row r="141" spans="2:9" ht="12.75">
      <c r="B141" s="20" t="s">
        <v>73</v>
      </c>
      <c r="C141" s="25">
        <v>100</v>
      </c>
      <c r="D141" s="25">
        <v>100</v>
      </c>
      <c r="E141" s="25">
        <v>100</v>
      </c>
      <c r="G141" s="20">
        <v>424</v>
      </c>
      <c r="H141" s="20">
        <v>61</v>
      </c>
      <c r="I141" s="20">
        <v>485</v>
      </c>
    </row>
    <row r="143" s="29" customFormat="1" ht="12.75">
      <c r="A143" s="29" t="s">
        <v>193</v>
      </c>
    </row>
    <row r="144" ht="12.75">
      <c r="A144" s="20" t="s">
        <v>194</v>
      </c>
    </row>
    <row r="145" ht="12.75">
      <c r="A145" s="20" t="s">
        <v>94</v>
      </c>
    </row>
    <row r="146" spans="1:9" ht="12.75">
      <c r="A146" s="20" t="s">
        <v>72</v>
      </c>
      <c r="B146" s="20" t="s">
        <v>72</v>
      </c>
      <c r="C146" s="20" t="s">
        <v>99</v>
      </c>
      <c r="E146" s="20" t="s">
        <v>73</v>
      </c>
      <c r="G146" s="20" t="s">
        <v>99</v>
      </c>
      <c r="I146" s="20" t="s">
        <v>73</v>
      </c>
    </row>
    <row r="147" spans="3:8" ht="12.75">
      <c r="C147" s="20" t="s">
        <v>103</v>
      </c>
      <c r="D147" s="20" t="s">
        <v>104</v>
      </c>
      <c r="G147" s="20" t="s">
        <v>103</v>
      </c>
      <c r="H147" s="20" t="s">
        <v>104</v>
      </c>
    </row>
    <row r="148" ht="12.75">
      <c r="A148" s="20" t="s">
        <v>195</v>
      </c>
    </row>
    <row r="149" spans="2:9" ht="12.75">
      <c r="B149" s="20" t="s">
        <v>196</v>
      </c>
      <c r="C149" s="25">
        <v>3.5377358490566038</v>
      </c>
      <c r="D149" s="25">
        <v>1.639344262295082</v>
      </c>
      <c r="E149" s="25">
        <v>3.2989690721649487</v>
      </c>
      <c r="G149" s="20">
        <v>15</v>
      </c>
      <c r="H149" s="20">
        <v>1</v>
      </c>
      <c r="I149" s="20">
        <v>16</v>
      </c>
    </row>
    <row r="150" spans="2:9" ht="12.75">
      <c r="B150" s="20" t="s">
        <v>197</v>
      </c>
      <c r="C150" s="25">
        <v>51.41509433962265</v>
      </c>
      <c r="D150" s="25">
        <v>22.950819672131146</v>
      </c>
      <c r="E150" s="25">
        <v>47.83505154639175</v>
      </c>
      <c r="G150" s="20">
        <v>218</v>
      </c>
      <c r="H150" s="20">
        <v>14</v>
      </c>
      <c r="I150" s="20">
        <v>232</v>
      </c>
    </row>
    <row r="151" spans="2:9" ht="12.75">
      <c r="B151" s="20" t="s">
        <v>214</v>
      </c>
      <c r="C151" s="25">
        <v>23.11320754716981</v>
      </c>
      <c r="D151" s="25">
        <v>39.34426229508197</v>
      </c>
      <c r="E151" s="25">
        <v>25.15463917525773</v>
      </c>
      <c r="G151" s="20">
        <v>98</v>
      </c>
      <c r="H151" s="20">
        <v>24</v>
      </c>
      <c r="I151" s="20">
        <v>122</v>
      </c>
    </row>
    <row r="152" spans="2:9" ht="12.75">
      <c r="B152" s="20" t="s">
        <v>198</v>
      </c>
      <c r="C152" s="25">
        <v>11.79245283018868</v>
      </c>
      <c r="D152" s="25">
        <v>26.229508196721312</v>
      </c>
      <c r="E152" s="25">
        <v>13.608247422680412</v>
      </c>
      <c r="G152" s="20">
        <v>50</v>
      </c>
      <c r="H152" s="20">
        <v>16</v>
      </c>
      <c r="I152" s="20">
        <v>66</v>
      </c>
    </row>
    <row r="153" spans="2:9" ht="12.75">
      <c r="B153" s="20" t="s">
        <v>199</v>
      </c>
      <c r="C153" s="25">
        <v>8.49056603773585</v>
      </c>
      <c r="D153" s="25">
        <v>8.19672131147541</v>
      </c>
      <c r="E153" s="25">
        <v>8.45360824742268</v>
      </c>
      <c r="G153" s="20">
        <v>36</v>
      </c>
      <c r="H153" s="20">
        <v>5</v>
      </c>
      <c r="I153" s="20">
        <v>41</v>
      </c>
    </row>
    <row r="154" spans="2:9" ht="12.75">
      <c r="B154" s="20" t="s">
        <v>108</v>
      </c>
      <c r="C154" s="25">
        <v>1.650943396226415</v>
      </c>
      <c r="D154" s="25">
        <v>1.639344262295082</v>
      </c>
      <c r="E154" s="25">
        <v>1.6494845360824744</v>
      </c>
      <c r="G154" s="20">
        <v>7</v>
      </c>
      <c r="H154" s="20">
        <v>1</v>
      </c>
      <c r="I154" s="20">
        <v>8</v>
      </c>
    </row>
    <row r="155" spans="1:9" ht="12.75">
      <c r="A155" s="20" t="s">
        <v>73</v>
      </c>
      <c r="C155" s="25">
        <v>100</v>
      </c>
      <c r="D155" s="25">
        <v>100</v>
      </c>
      <c r="E155" s="25">
        <v>100</v>
      </c>
      <c r="G155" s="20">
        <v>424</v>
      </c>
      <c r="H155" s="20">
        <v>61</v>
      </c>
      <c r="I155" s="20">
        <v>485</v>
      </c>
    </row>
    <row r="157" s="29" customFormat="1" ht="12.75">
      <c r="A157" s="29" t="s">
        <v>202</v>
      </c>
    </row>
    <row r="158" ht="12.75">
      <c r="A158" s="20" t="s">
        <v>200</v>
      </c>
    </row>
    <row r="159" ht="12.75">
      <c r="A159" s="20" t="s">
        <v>94</v>
      </c>
    </row>
    <row r="160" spans="1:9" ht="12.75">
      <c r="A160" s="20" t="s">
        <v>72</v>
      </c>
      <c r="B160" s="20" t="s">
        <v>72</v>
      </c>
      <c r="C160" s="20" t="s">
        <v>99</v>
      </c>
      <c r="E160" s="20" t="s">
        <v>73</v>
      </c>
      <c r="G160" s="20" t="s">
        <v>99</v>
      </c>
      <c r="I160" s="20" t="s">
        <v>73</v>
      </c>
    </row>
    <row r="161" spans="3:8" ht="12.75">
      <c r="C161" s="20" t="s">
        <v>103</v>
      </c>
      <c r="D161" s="20" t="s">
        <v>104</v>
      </c>
      <c r="G161" s="20" t="s">
        <v>103</v>
      </c>
      <c r="H161" s="20" t="s">
        <v>104</v>
      </c>
    </row>
    <row r="162" spans="1:9" ht="12.75">
      <c r="A162" s="20" t="s">
        <v>201</v>
      </c>
      <c r="B162" s="20" t="s">
        <v>203</v>
      </c>
      <c r="C162" s="25">
        <f>G162/G$173*100</f>
        <v>38.91509433962264</v>
      </c>
      <c r="D162" s="25">
        <f aca="true" t="shared" si="8" ref="D162:E172">H162/H$173*100</f>
        <v>16.39344262295082</v>
      </c>
      <c r="E162" s="25">
        <f t="shared" si="8"/>
        <v>36.08247422680412</v>
      </c>
      <c r="G162" s="20">
        <v>165</v>
      </c>
      <c r="H162" s="20">
        <v>10</v>
      </c>
      <c r="I162" s="20">
        <v>175</v>
      </c>
    </row>
    <row r="163" spans="2:9" ht="12.75">
      <c r="B163" s="20" t="s">
        <v>204</v>
      </c>
      <c r="C163" s="25">
        <f aca="true" t="shared" si="9" ref="C163:C172">G163/G$173*100</f>
        <v>24.056603773584907</v>
      </c>
      <c r="D163" s="25">
        <f t="shared" si="8"/>
        <v>34.42622950819672</v>
      </c>
      <c r="E163" s="25">
        <f t="shared" si="8"/>
        <v>25.36082474226804</v>
      </c>
      <c r="G163" s="20">
        <v>102</v>
      </c>
      <c r="H163" s="20">
        <v>21</v>
      </c>
      <c r="I163" s="20">
        <v>123</v>
      </c>
    </row>
    <row r="164" spans="2:9" ht="12.75">
      <c r="B164" s="20" t="s">
        <v>211</v>
      </c>
      <c r="C164" s="25">
        <f t="shared" si="9"/>
        <v>8.726415094339622</v>
      </c>
      <c r="D164" s="25">
        <f t="shared" si="8"/>
        <v>8.19672131147541</v>
      </c>
      <c r="E164" s="25">
        <f t="shared" si="8"/>
        <v>8.65979381443299</v>
      </c>
      <c r="G164" s="20">
        <v>37</v>
      </c>
      <c r="H164" s="20">
        <v>5</v>
      </c>
      <c r="I164" s="20">
        <v>42</v>
      </c>
    </row>
    <row r="165" spans="2:9" ht="12.75">
      <c r="B165" s="20" t="s">
        <v>210</v>
      </c>
      <c r="C165" s="25">
        <f t="shared" si="9"/>
        <v>5.660377358490567</v>
      </c>
      <c r="D165" s="25">
        <f t="shared" si="8"/>
        <v>6.557377049180328</v>
      </c>
      <c r="E165" s="25">
        <f t="shared" si="8"/>
        <v>5.77319587628866</v>
      </c>
      <c r="G165" s="20">
        <v>24</v>
      </c>
      <c r="H165" s="20">
        <v>4</v>
      </c>
      <c r="I165" s="20">
        <v>28</v>
      </c>
    </row>
    <row r="166" spans="2:9" ht="12.75">
      <c r="B166" s="20" t="s">
        <v>205</v>
      </c>
      <c r="C166" s="25">
        <f t="shared" si="9"/>
        <v>4.952830188679245</v>
      </c>
      <c r="D166" s="25">
        <f t="shared" si="8"/>
        <v>0</v>
      </c>
      <c r="E166" s="25">
        <f t="shared" si="8"/>
        <v>4.329896907216495</v>
      </c>
      <c r="G166" s="20">
        <v>21</v>
      </c>
      <c r="H166" s="20">
        <v>0</v>
      </c>
      <c r="I166" s="20">
        <v>21</v>
      </c>
    </row>
    <row r="167" spans="2:9" ht="12.75">
      <c r="B167" s="20" t="s">
        <v>207</v>
      </c>
      <c r="C167" s="25">
        <f t="shared" si="9"/>
        <v>3.30188679245283</v>
      </c>
      <c r="D167" s="25">
        <f t="shared" si="8"/>
        <v>1.639344262295082</v>
      </c>
      <c r="E167" s="25">
        <f t="shared" si="8"/>
        <v>3.0927835051546393</v>
      </c>
      <c r="G167" s="20">
        <v>14</v>
      </c>
      <c r="H167" s="20">
        <v>1</v>
      </c>
      <c r="I167" s="20">
        <v>15</v>
      </c>
    </row>
    <row r="168" spans="2:9" ht="12.75">
      <c r="B168" s="20" t="s">
        <v>206</v>
      </c>
      <c r="C168" s="25">
        <f t="shared" si="9"/>
        <v>1.8867924528301887</v>
      </c>
      <c r="D168" s="25">
        <f t="shared" si="8"/>
        <v>11.475409836065573</v>
      </c>
      <c r="E168" s="25">
        <f t="shared" si="8"/>
        <v>3.0927835051546393</v>
      </c>
      <c r="G168" s="20">
        <v>8</v>
      </c>
      <c r="H168" s="20">
        <v>7</v>
      </c>
      <c r="I168" s="20">
        <v>15</v>
      </c>
    </row>
    <row r="169" spans="2:9" ht="12.75">
      <c r="B169" s="20" t="s">
        <v>209</v>
      </c>
      <c r="C169" s="25">
        <f t="shared" si="9"/>
        <v>1.650943396226415</v>
      </c>
      <c r="D169" s="25">
        <f t="shared" si="8"/>
        <v>0</v>
      </c>
      <c r="E169" s="25">
        <f t="shared" si="8"/>
        <v>1.443298969072165</v>
      </c>
      <c r="G169" s="20">
        <v>7</v>
      </c>
      <c r="H169" s="20">
        <v>0</v>
      </c>
      <c r="I169" s="20">
        <v>7</v>
      </c>
    </row>
    <row r="170" spans="2:9" ht="12.75">
      <c r="B170" s="20" t="s">
        <v>208</v>
      </c>
      <c r="C170" s="25">
        <f t="shared" si="9"/>
        <v>1.179245283018868</v>
      </c>
      <c r="D170" s="25">
        <f t="shared" si="8"/>
        <v>1.639344262295082</v>
      </c>
      <c r="E170" s="25">
        <f t="shared" si="8"/>
        <v>1.2371134020618557</v>
      </c>
      <c r="G170" s="20">
        <v>5</v>
      </c>
      <c r="H170" s="20">
        <v>1</v>
      </c>
      <c r="I170" s="20">
        <v>6</v>
      </c>
    </row>
    <row r="171" spans="2:9" ht="12.75">
      <c r="B171" s="20" t="s">
        <v>212</v>
      </c>
      <c r="C171" s="25">
        <f t="shared" si="9"/>
        <v>7.783018867924528</v>
      </c>
      <c r="D171" s="25">
        <f t="shared" si="8"/>
        <v>16.39344262295082</v>
      </c>
      <c r="E171" s="25">
        <f t="shared" si="8"/>
        <v>8.8659793814433</v>
      </c>
      <c r="G171" s="20">
        <v>33</v>
      </c>
      <c r="H171" s="20">
        <v>10</v>
      </c>
      <c r="I171" s="20">
        <v>43</v>
      </c>
    </row>
    <row r="172" spans="2:9" ht="12.75">
      <c r="B172" s="20" t="s">
        <v>108</v>
      </c>
      <c r="C172" s="25">
        <f t="shared" si="9"/>
        <v>1.8867924528301887</v>
      </c>
      <c r="D172" s="25">
        <f t="shared" si="8"/>
        <v>3.278688524590164</v>
      </c>
      <c r="E172" s="25">
        <f t="shared" si="8"/>
        <v>2.0618556701030926</v>
      </c>
      <c r="G172" s="20">
        <v>8</v>
      </c>
      <c r="H172" s="20">
        <v>2</v>
      </c>
      <c r="I172" s="20">
        <v>10</v>
      </c>
    </row>
    <row r="173" spans="1:9" ht="12.75">
      <c r="A173" s="20" t="s">
        <v>73</v>
      </c>
      <c r="C173" s="25">
        <f>G173/G$173*100</f>
        <v>100</v>
      </c>
      <c r="D173" s="25">
        <f>H173/H$173*100</f>
        <v>100</v>
      </c>
      <c r="E173" s="25">
        <f>I173/I$173*100</f>
        <v>100</v>
      </c>
      <c r="G173" s="20">
        <v>424</v>
      </c>
      <c r="H173" s="20">
        <v>61</v>
      </c>
      <c r="I173" s="20">
        <v>485</v>
      </c>
    </row>
    <row r="175" s="29" customFormat="1" ht="12.75">
      <c r="A175" s="29" t="s">
        <v>222</v>
      </c>
    </row>
    <row r="177" ht="12.75">
      <c r="B177" s="20" t="s">
        <v>223</v>
      </c>
    </row>
    <row r="178" ht="12.75">
      <c r="B178" s="20" t="s">
        <v>94</v>
      </c>
    </row>
    <row r="179" spans="2:12" ht="12.75">
      <c r="B179" s="20" t="s">
        <v>99</v>
      </c>
      <c r="C179" s="20" t="s">
        <v>72</v>
      </c>
      <c r="D179" s="20" t="s">
        <v>72</v>
      </c>
      <c r="E179" s="20" t="s">
        <v>215</v>
      </c>
      <c r="L179" s="20" t="s">
        <v>73</v>
      </c>
    </row>
    <row r="180" spans="5:11" ht="12.75">
      <c r="E180" s="20" t="s">
        <v>216</v>
      </c>
      <c r="F180" s="20" t="s">
        <v>217</v>
      </c>
      <c r="G180" s="20" t="s">
        <v>218</v>
      </c>
      <c r="H180" s="20" t="s">
        <v>219</v>
      </c>
      <c r="I180" s="20" t="s">
        <v>220</v>
      </c>
      <c r="J180" s="20" t="s">
        <v>221</v>
      </c>
      <c r="K180" s="20" t="s">
        <v>224</v>
      </c>
    </row>
    <row r="181" spans="2:12" ht="12.75">
      <c r="B181" s="20" t="s">
        <v>100</v>
      </c>
      <c r="C181" s="20" t="s">
        <v>225</v>
      </c>
      <c r="D181" s="20" t="s">
        <v>226</v>
      </c>
      <c r="E181" s="20">
        <v>0</v>
      </c>
      <c r="F181" s="20">
        <v>0</v>
      </c>
      <c r="G181" s="20">
        <v>0</v>
      </c>
      <c r="H181" s="20">
        <v>0</v>
      </c>
      <c r="I181" s="29">
        <v>5</v>
      </c>
      <c r="J181" s="20">
        <v>9</v>
      </c>
      <c r="K181" s="20">
        <v>0</v>
      </c>
      <c r="L181" s="20">
        <v>14</v>
      </c>
    </row>
    <row r="182" spans="4:12" ht="12.75">
      <c r="D182" s="20" t="s">
        <v>227</v>
      </c>
      <c r="E182" s="29">
        <v>13</v>
      </c>
      <c r="F182" s="29">
        <v>7</v>
      </c>
      <c r="G182" s="29">
        <v>11</v>
      </c>
      <c r="H182" s="20">
        <v>6</v>
      </c>
      <c r="I182" s="20">
        <v>0</v>
      </c>
      <c r="J182" s="20">
        <v>2</v>
      </c>
      <c r="K182" s="20">
        <v>17</v>
      </c>
      <c r="L182" s="20">
        <v>56</v>
      </c>
    </row>
    <row r="183" spans="3:12" ht="12.75">
      <c r="C183" s="20" t="s">
        <v>73</v>
      </c>
      <c r="E183" s="20">
        <v>13</v>
      </c>
      <c r="F183" s="20">
        <v>7</v>
      </c>
      <c r="G183" s="20">
        <v>11</v>
      </c>
      <c r="H183" s="20">
        <v>6</v>
      </c>
      <c r="I183" s="20">
        <v>5</v>
      </c>
      <c r="J183" s="20">
        <v>11</v>
      </c>
      <c r="K183" s="20">
        <v>17</v>
      </c>
      <c r="L183" s="20">
        <v>70</v>
      </c>
    </row>
    <row r="184" spans="2:12" ht="12.75">
      <c r="B184" s="20" t="s">
        <v>101</v>
      </c>
      <c r="C184" s="20" t="s">
        <v>225</v>
      </c>
      <c r="D184" s="20" t="s">
        <v>226</v>
      </c>
      <c r="F184" s="20">
        <v>0</v>
      </c>
      <c r="G184" s="20">
        <v>0</v>
      </c>
      <c r="H184" s="20">
        <v>0</v>
      </c>
      <c r="I184" s="20">
        <v>1</v>
      </c>
      <c r="J184" s="20">
        <v>2</v>
      </c>
      <c r="K184" s="20">
        <v>0</v>
      </c>
      <c r="L184" s="20">
        <v>3</v>
      </c>
    </row>
    <row r="185" spans="4:12" ht="12.75">
      <c r="D185" s="20" t="s">
        <v>227</v>
      </c>
      <c r="F185" s="29">
        <v>8</v>
      </c>
      <c r="G185" s="20">
        <v>1</v>
      </c>
      <c r="H185" s="20">
        <v>1</v>
      </c>
      <c r="I185" s="20">
        <v>0</v>
      </c>
      <c r="J185" s="20">
        <v>0</v>
      </c>
      <c r="K185" s="20">
        <v>2</v>
      </c>
      <c r="L185" s="20">
        <v>12</v>
      </c>
    </row>
    <row r="186" spans="3:12" ht="12.75">
      <c r="C186" s="20" t="s">
        <v>73</v>
      </c>
      <c r="F186" s="20">
        <v>8</v>
      </c>
      <c r="G186" s="20">
        <v>1</v>
      </c>
      <c r="H186" s="20">
        <v>1</v>
      </c>
      <c r="I186" s="20">
        <v>1</v>
      </c>
      <c r="J186" s="20">
        <v>2</v>
      </c>
      <c r="K186" s="20">
        <v>2</v>
      </c>
      <c r="L186" s="20">
        <v>15</v>
      </c>
    </row>
    <row r="187" s="29" customFormat="1" ht="12.75">
      <c r="A187" s="29" t="s">
        <v>228</v>
      </c>
    </row>
    <row r="188" ht="12.75">
      <c r="A188" s="20" t="s">
        <v>229</v>
      </c>
    </row>
    <row r="189" ht="12.75">
      <c r="A189" s="20" t="s">
        <v>94</v>
      </c>
    </row>
    <row r="190" spans="1:10" ht="12.75">
      <c r="A190" s="20" t="s">
        <v>72</v>
      </c>
      <c r="B190" s="20" t="s">
        <v>72</v>
      </c>
      <c r="C190" s="20" t="s">
        <v>99</v>
      </c>
      <c r="E190" s="20" t="s">
        <v>73</v>
      </c>
      <c r="G190" s="20" t="s">
        <v>72</v>
      </c>
      <c r="H190" s="20" t="s">
        <v>99</v>
      </c>
      <c r="J190" s="20" t="s">
        <v>73</v>
      </c>
    </row>
    <row r="191" spans="3:9" ht="12.75">
      <c r="C191" s="20" t="s">
        <v>103</v>
      </c>
      <c r="D191" s="20" t="s">
        <v>104</v>
      </c>
      <c r="H191" s="20" t="s">
        <v>103</v>
      </c>
      <c r="I191" s="20" t="s">
        <v>104</v>
      </c>
    </row>
    <row r="192" spans="1:10" ht="12.75">
      <c r="A192" s="20" t="s">
        <v>230</v>
      </c>
      <c r="B192" s="20" t="s">
        <v>231</v>
      </c>
      <c r="C192" s="25">
        <f>H192/H$195*100</f>
        <v>31.60377358490566</v>
      </c>
      <c r="D192" s="25">
        <f aca="true" t="shared" si="10" ref="D192:E195">I192/I$195*100</f>
        <v>40.98360655737705</v>
      </c>
      <c r="E192" s="25">
        <f t="shared" si="10"/>
        <v>32.78350515463917</v>
      </c>
      <c r="G192" s="20" t="s">
        <v>231</v>
      </c>
      <c r="H192" s="20">
        <v>134</v>
      </c>
      <c r="I192" s="20">
        <v>25</v>
      </c>
      <c r="J192" s="20">
        <v>159</v>
      </c>
    </row>
    <row r="193" spans="2:10" ht="12.75">
      <c r="B193" s="20" t="s">
        <v>232</v>
      </c>
      <c r="C193" s="25">
        <f>H193/H$195*100</f>
        <v>67.45283018867924</v>
      </c>
      <c r="D193" s="25">
        <f t="shared" si="10"/>
        <v>54.09836065573771</v>
      </c>
      <c r="E193" s="25">
        <f t="shared" si="10"/>
        <v>65.77319587628865</v>
      </c>
      <c r="G193" s="20" t="s">
        <v>232</v>
      </c>
      <c r="H193" s="20">
        <v>286</v>
      </c>
      <c r="I193" s="20">
        <v>33</v>
      </c>
      <c r="J193" s="20">
        <v>319</v>
      </c>
    </row>
    <row r="194" spans="2:10" ht="12.75">
      <c r="B194" s="20" t="s">
        <v>108</v>
      </c>
      <c r="C194" s="25">
        <f>H194/H$195*100</f>
        <v>0.9433962264150944</v>
      </c>
      <c r="D194" s="25">
        <f t="shared" si="10"/>
        <v>4.918032786885246</v>
      </c>
      <c r="E194" s="25">
        <f t="shared" si="10"/>
        <v>1.443298969072165</v>
      </c>
      <c r="G194" s="20" t="s">
        <v>108</v>
      </c>
      <c r="H194" s="20">
        <v>4</v>
      </c>
      <c r="I194" s="20">
        <v>3</v>
      </c>
      <c r="J194" s="20">
        <v>7</v>
      </c>
    </row>
    <row r="195" spans="1:10" ht="12.75">
      <c r="A195" s="20" t="s">
        <v>73</v>
      </c>
      <c r="C195" s="25">
        <f>H195/H$195*100</f>
        <v>100</v>
      </c>
      <c r="D195" s="25">
        <f t="shared" si="10"/>
        <v>100</v>
      </c>
      <c r="E195" s="25">
        <f t="shared" si="10"/>
        <v>100</v>
      </c>
      <c r="H195" s="20">
        <v>424</v>
      </c>
      <c r="I195" s="20">
        <v>61</v>
      </c>
      <c r="J195" s="20">
        <v>485</v>
      </c>
    </row>
    <row r="196" s="29" customFormat="1" ht="12.75">
      <c r="A196" s="29" t="s">
        <v>233</v>
      </c>
    </row>
    <row r="197" ht="12.75">
      <c r="A197" s="20" t="s">
        <v>234</v>
      </c>
    </row>
    <row r="198" ht="12.75">
      <c r="A198" s="20" t="s">
        <v>94</v>
      </c>
    </row>
    <row r="199" spans="1:10" ht="12.75">
      <c r="A199" s="20" t="s">
        <v>72</v>
      </c>
      <c r="B199" s="20" t="s">
        <v>72</v>
      </c>
      <c r="C199" s="20" t="s">
        <v>99</v>
      </c>
      <c r="E199" s="20" t="s">
        <v>73</v>
      </c>
      <c r="G199" s="20" t="s">
        <v>72</v>
      </c>
      <c r="H199" s="20" t="s">
        <v>99</v>
      </c>
      <c r="J199" s="20" t="s">
        <v>73</v>
      </c>
    </row>
    <row r="200" spans="3:9" ht="12.75">
      <c r="C200" s="20" t="s">
        <v>238</v>
      </c>
      <c r="D200" s="20" t="s">
        <v>239</v>
      </c>
      <c r="H200" s="20" t="s">
        <v>103</v>
      </c>
      <c r="I200" s="20" t="s">
        <v>104</v>
      </c>
    </row>
    <row r="201" spans="1:10" ht="12.75">
      <c r="A201" s="20" t="s">
        <v>235</v>
      </c>
      <c r="B201" s="20" t="s">
        <v>236</v>
      </c>
      <c r="C201" s="25">
        <f aca="true" t="shared" si="11" ref="C201:E202">H201/H$204*100</f>
        <v>17.91044776119403</v>
      </c>
      <c r="D201" s="25">
        <f t="shared" si="11"/>
        <v>12</v>
      </c>
      <c r="E201" s="25">
        <f t="shared" si="11"/>
        <v>16.9811320754717</v>
      </c>
      <c r="G201" s="20" t="s">
        <v>236</v>
      </c>
      <c r="H201" s="20">
        <v>24</v>
      </c>
      <c r="I201" s="20">
        <v>3</v>
      </c>
      <c r="J201" s="20">
        <v>27</v>
      </c>
    </row>
    <row r="202" spans="2:10" ht="12.75">
      <c r="B202" s="20" t="s">
        <v>237</v>
      </c>
      <c r="C202" s="25">
        <f t="shared" si="11"/>
        <v>78.35820895522389</v>
      </c>
      <c r="D202" s="25">
        <f t="shared" si="11"/>
        <v>88</v>
      </c>
      <c r="E202" s="25">
        <f t="shared" si="11"/>
        <v>79.87421383647799</v>
      </c>
      <c r="G202" s="20" t="s">
        <v>237</v>
      </c>
      <c r="H202" s="20">
        <v>105</v>
      </c>
      <c r="I202" s="20">
        <v>22</v>
      </c>
      <c r="J202" s="20">
        <v>127</v>
      </c>
    </row>
    <row r="203" spans="2:10" ht="12.75">
      <c r="B203" s="20" t="s">
        <v>108</v>
      </c>
      <c r="C203" s="25">
        <f>H203/H$204*100</f>
        <v>3.731343283582089</v>
      </c>
      <c r="D203" s="25"/>
      <c r="E203" s="25">
        <f>J203/J$204*100</f>
        <v>3.1446540880503147</v>
      </c>
      <c r="G203" s="20">
        <v>0</v>
      </c>
      <c r="H203" s="20">
        <v>5</v>
      </c>
      <c r="I203" s="20">
        <v>0</v>
      </c>
      <c r="J203" s="20">
        <v>5</v>
      </c>
    </row>
    <row r="204" spans="1:10" ht="13.5" customHeight="1">
      <c r="A204" s="20" t="s">
        <v>73</v>
      </c>
      <c r="C204" s="25">
        <f>H204/H$204*100</f>
        <v>100</v>
      </c>
      <c r="D204" s="25">
        <f>I204/I$204*100</f>
        <v>100</v>
      </c>
      <c r="E204" s="25">
        <f>J204/J$204*100</f>
        <v>100</v>
      </c>
      <c r="H204" s="20">
        <v>134</v>
      </c>
      <c r="I204" s="20">
        <v>25</v>
      </c>
      <c r="J204" s="20">
        <v>159</v>
      </c>
    </row>
    <row r="205" spans="3:5" ht="13.5" customHeight="1">
      <c r="C205" s="25"/>
      <c r="D205" s="25"/>
      <c r="E205" s="25"/>
    </row>
    <row r="206" spans="1:10" ht="13.5" customHeight="1">
      <c r="A206" s="20" t="s">
        <v>72</v>
      </c>
      <c r="B206" s="20" t="s">
        <v>72</v>
      </c>
      <c r="C206" s="20" t="s">
        <v>99</v>
      </c>
      <c r="G206" s="20" t="s">
        <v>72</v>
      </c>
      <c r="H206" s="20" t="s">
        <v>99</v>
      </c>
      <c r="J206" s="20" t="s">
        <v>73</v>
      </c>
    </row>
    <row r="207" spans="3:9" ht="13.5" customHeight="1">
      <c r="C207" s="20" t="s">
        <v>103</v>
      </c>
      <c r="D207" s="20" t="s">
        <v>104</v>
      </c>
      <c r="E207" s="20" t="s">
        <v>73</v>
      </c>
      <c r="H207" s="20" t="s">
        <v>103</v>
      </c>
      <c r="I207" s="20" t="s">
        <v>104</v>
      </c>
    </row>
    <row r="208" spans="1:10" ht="13.5" customHeight="1">
      <c r="A208" s="20" t="s">
        <v>235</v>
      </c>
      <c r="B208" s="20" t="s">
        <v>236</v>
      </c>
      <c r="C208" s="25">
        <f>H208/H$212*100</f>
        <v>5.660377358490567</v>
      </c>
      <c r="D208" s="25">
        <f aca="true" t="shared" si="12" ref="D208:E212">I208/I$212*100</f>
        <v>4.918032786885246</v>
      </c>
      <c r="E208" s="25">
        <f t="shared" si="12"/>
        <v>5.567010309278351</v>
      </c>
      <c r="G208" s="20" t="s">
        <v>236</v>
      </c>
      <c r="H208" s="20">
        <v>24</v>
      </c>
      <c r="I208" s="20">
        <v>3</v>
      </c>
      <c r="J208" s="20">
        <v>27</v>
      </c>
    </row>
    <row r="209" spans="2:10" ht="13.5" customHeight="1">
      <c r="B209" s="20" t="s">
        <v>237</v>
      </c>
      <c r="C209" s="25">
        <f>H209/H$212*100</f>
        <v>24.764150943396228</v>
      </c>
      <c r="D209" s="25">
        <f t="shared" si="12"/>
        <v>36.0655737704918</v>
      </c>
      <c r="E209" s="25">
        <f t="shared" si="12"/>
        <v>26.18556701030928</v>
      </c>
      <c r="G209" s="20" t="s">
        <v>237</v>
      </c>
      <c r="H209" s="20">
        <v>105</v>
      </c>
      <c r="I209" s="20">
        <v>22</v>
      </c>
      <c r="J209" s="20">
        <v>127</v>
      </c>
    </row>
    <row r="210" spans="2:10" ht="13.5" customHeight="1">
      <c r="B210" s="20" t="s">
        <v>108</v>
      </c>
      <c r="C210" s="25">
        <f>H210/H$212*100</f>
        <v>1.179245283018868</v>
      </c>
      <c r="D210" s="25">
        <f t="shared" si="12"/>
        <v>0</v>
      </c>
      <c r="E210" s="25">
        <f t="shared" si="12"/>
        <v>1.0309278350515463</v>
      </c>
      <c r="G210" s="20" t="s">
        <v>108</v>
      </c>
      <c r="H210" s="20">
        <v>5</v>
      </c>
      <c r="I210" s="20">
        <v>0</v>
      </c>
      <c r="J210" s="20">
        <v>5</v>
      </c>
    </row>
    <row r="211" spans="2:10" ht="13.5" customHeight="1">
      <c r="B211" s="20" t="s">
        <v>333</v>
      </c>
      <c r="C211" s="25">
        <f>H211/H$212*100</f>
        <v>68.39622641509435</v>
      </c>
      <c r="D211" s="25">
        <f t="shared" si="12"/>
        <v>59.01639344262295</v>
      </c>
      <c r="E211" s="25">
        <f t="shared" si="12"/>
        <v>67.21649484536083</v>
      </c>
      <c r="G211" s="20" t="s">
        <v>333</v>
      </c>
      <c r="H211" s="20">
        <v>290</v>
      </c>
      <c r="I211" s="20">
        <v>36</v>
      </c>
      <c r="J211" s="20">
        <v>326</v>
      </c>
    </row>
    <row r="212" spans="2:10" ht="13.5" customHeight="1">
      <c r="B212" s="20" t="s">
        <v>102</v>
      </c>
      <c r="C212" s="25">
        <f>H212/H$212*100</f>
        <v>100</v>
      </c>
      <c r="D212" s="25">
        <f t="shared" si="12"/>
        <v>100</v>
      </c>
      <c r="E212" s="25">
        <f t="shared" si="12"/>
        <v>100</v>
      </c>
      <c r="G212" s="20" t="s">
        <v>102</v>
      </c>
      <c r="H212" s="20">
        <f>SUM(H208:H211)</f>
        <v>424</v>
      </c>
      <c r="I212" s="20">
        <f>SUM(I208:I211)</f>
        <v>61</v>
      </c>
      <c r="J212" s="20">
        <f>SUM(J208:J211)</f>
        <v>485</v>
      </c>
    </row>
    <row r="213" spans="3:5" ht="13.5" customHeight="1">
      <c r="C213" s="25"/>
      <c r="D213" s="25"/>
      <c r="E213" s="25"/>
    </row>
    <row r="214" spans="3:5" ht="13.5" customHeight="1">
      <c r="C214" s="25"/>
      <c r="D214" s="25"/>
      <c r="E214" s="25"/>
    </row>
    <row r="215" spans="3:5" ht="13.5" customHeight="1">
      <c r="C215" s="25"/>
      <c r="D215" s="25"/>
      <c r="E215" s="25"/>
    </row>
    <row r="216" s="29" customFormat="1" ht="12.75">
      <c r="A216" s="29" t="s">
        <v>240</v>
      </c>
    </row>
    <row r="217" spans="4:9" ht="12.75">
      <c r="D217" s="20">
        <v>1</v>
      </c>
      <c r="E217" s="20">
        <v>2</v>
      </c>
      <c r="F217" s="20">
        <v>3</v>
      </c>
      <c r="G217" s="20">
        <v>4</v>
      </c>
      <c r="H217" s="20" t="s">
        <v>259</v>
      </c>
      <c r="I217" s="20" t="s">
        <v>73</v>
      </c>
    </row>
    <row r="218" spans="1:16" ht="12.75">
      <c r="A218" s="20" t="s">
        <v>241</v>
      </c>
      <c r="B218" s="46" t="s">
        <v>241</v>
      </c>
      <c r="C218" s="20" t="s">
        <v>103</v>
      </c>
      <c r="D218" s="20">
        <v>151</v>
      </c>
      <c r="E218" s="20">
        <v>122</v>
      </c>
      <c r="F218" s="20">
        <v>24</v>
      </c>
      <c r="G218" s="20">
        <v>5</v>
      </c>
      <c r="H218" s="20">
        <v>122</v>
      </c>
      <c r="I218" s="20">
        <v>424</v>
      </c>
      <c r="K218" s="20">
        <f>SUM(D218:G218)</f>
        <v>302</v>
      </c>
      <c r="L218" s="25">
        <f>SUM(D218:E218)/K218*100</f>
        <v>90.39735099337747</v>
      </c>
      <c r="N218" s="27" t="s">
        <v>249</v>
      </c>
      <c r="O218" s="20" t="s">
        <v>103</v>
      </c>
      <c r="P218" s="25">
        <v>96.01449275362319</v>
      </c>
    </row>
    <row r="219" spans="1:16" ht="12.75">
      <c r="A219" s="20" t="s">
        <v>241</v>
      </c>
      <c r="B219" s="46"/>
      <c r="C219" s="20" t="s">
        <v>104</v>
      </c>
      <c r="D219" s="20">
        <v>36</v>
      </c>
      <c r="E219" s="20">
        <v>7</v>
      </c>
      <c r="F219" s="20">
        <v>2</v>
      </c>
      <c r="G219" s="20">
        <v>0</v>
      </c>
      <c r="H219" s="20">
        <v>16</v>
      </c>
      <c r="I219" s="20">
        <v>61</v>
      </c>
      <c r="K219" s="20">
        <f aca="true" t="shared" si="13" ref="K219:K237">SUM(D219:G219)</f>
        <v>45</v>
      </c>
      <c r="L219" s="25">
        <f aca="true" t="shared" si="14" ref="L219:L237">SUM(D219:E219)/K219*100</f>
        <v>95.55555555555556</v>
      </c>
      <c r="N219" s="27" t="s">
        <v>247</v>
      </c>
      <c r="O219" s="20" t="s">
        <v>103</v>
      </c>
      <c r="P219" s="25">
        <v>93.60269360269359</v>
      </c>
    </row>
    <row r="220" spans="1:16" ht="12.75">
      <c r="A220" s="20" t="s">
        <v>242</v>
      </c>
      <c r="B220" s="46" t="s">
        <v>242</v>
      </c>
      <c r="C220" s="20" t="s">
        <v>103</v>
      </c>
      <c r="D220" s="20">
        <v>115</v>
      </c>
      <c r="E220" s="20">
        <v>140</v>
      </c>
      <c r="F220" s="20">
        <v>39</v>
      </c>
      <c r="G220" s="20">
        <v>4</v>
      </c>
      <c r="H220" s="20">
        <v>126</v>
      </c>
      <c r="I220" s="20">
        <v>424</v>
      </c>
      <c r="K220" s="20">
        <f t="shared" si="13"/>
        <v>298</v>
      </c>
      <c r="L220" s="25">
        <f t="shared" si="14"/>
        <v>85.57046979865773</v>
      </c>
      <c r="N220" s="27" t="s">
        <v>248</v>
      </c>
      <c r="O220" s="20" t="s">
        <v>103</v>
      </c>
      <c r="P220" s="25">
        <v>92.6056338028169</v>
      </c>
    </row>
    <row r="221" spans="1:16" ht="12.75">
      <c r="A221" s="20" t="s">
        <v>242</v>
      </c>
      <c r="B221" s="46"/>
      <c r="C221" s="20" t="s">
        <v>104</v>
      </c>
      <c r="D221" s="20">
        <v>31</v>
      </c>
      <c r="E221" s="20">
        <v>11</v>
      </c>
      <c r="F221" s="20">
        <v>2</v>
      </c>
      <c r="G221" s="20">
        <v>1</v>
      </c>
      <c r="H221" s="20">
        <v>16</v>
      </c>
      <c r="I221" s="20">
        <v>61</v>
      </c>
      <c r="K221" s="20">
        <f t="shared" si="13"/>
        <v>45</v>
      </c>
      <c r="L221" s="25">
        <f t="shared" si="14"/>
        <v>93.33333333333333</v>
      </c>
      <c r="N221" s="27" t="s">
        <v>244</v>
      </c>
      <c r="O221" s="20" t="s">
        <v>103</v>
      </c>
      <c r="P221" s="25">
        <v>91</v>
      </c>
    </row>
    <row r="222" spans="1:16" ht="12.75">
      <c r="A222" s="20" t="s">
        <v>243</v>
      </c>
      <c r="B222" s="46" t="s">
        <v>243</v>
      </c>
      <c r="C222" s="20" t="s">
        <v>103</v>
      </c>
      <c r="D222" s="20">
        <v>162</v>
      </c>
      <c r="E222" s="20">
        <v>110</v>
      </c>
      <c r="F222" s="20">
        <v>25</v>
      </c>
      <c r="G222" s="20">
        <v>3</v>
      </c>
      <c r="H222" s="20">
        <v>124</v>
      </c>
      <c r="I222" s="20">
        <v>424</v>
      </c>
      <c r="K222" s="20">
        <f t="shared" si="13"/>
        <v>300</v>
      </c>
      <c r="L222" s="25">
        <f t="shared" si="14"/>
        <v>90.66666666666666</v>
      </c>
      <c r="N222" s="27" t="s">
        <v>243</v>
      </c>
      <c r="O222" s="20" t="s">
        <v>103</v>
      </c>
      <c r="P222" s="25">
        <v>90.66666666666666</v>
      </c>
    </row>
    <row r="223" spans="1:16" ht="12.75">
      <c r="A223" s="20" t="s">
        <v>243</v>
      </c>
      <c r="B223" s="46"/>
      <c r="C223" s="20" t="s">
        <v>104</v>
      </c>
      <c r="D223" s="20">
        <v>30</v>
      </c>
      <c r="E223" s="20">
        <v>14</v>
      </c>
      <c r="F223" s="20">
        <v>1</v>
      </c>
      <c r="G223" s="20">
        <v>0</v>
      </c>
      <c r="H223" s="20">
        <v>16</v>
      </c>
      <c r="I223" s="20">
        <v>61</v>
      </c>
      <c r="K223" s="20">
        <f t="shared" si="13"/>
        <v>45</v>
      </c>
      <c r="L223" s="25">
        <f t="shared" si="14"/>
        <v>97.77777777777777</v>
      </c>
      <c r="N223" s="27" t="s">
        <v>241</v>
      </c>
      <c r="O223" s="20" t="s">
        <v>103</v>
      </c>
      <c r="P223" s="25">
        <v>90.39735099337747</v>
      </c>
    </row>
    <row r="224" spans="1:16" ht="12.75">
      <c r="A224" s="20" t="s">
        <v>244</v>
      </c>
      <c r="B224" s="46" t="s">
        <v>244</v>
      </c>
      <c r="C224" s="20" t="s">
        <v>103</v>
      </c>
      <c r="D224" s="20">
        <v>178</v>
      </c>
      <c r="E224" s="20">
        <v>95</v>
      </c>
      <c r="F224" s="20">
        <v>23</v>
      </c>
      <c r="G224" s="20">
        <v>4</v>
      </c>
      <c r="H224" s="20">
        <v>124</v>
      </c>
      <c r="I224" s="20">
        <v>424</v>
      </c>
      <c r="K224" s="20">
        <f t="shared" si="13"/>
        <v>300</v>
      </c>
      <c r="L224" s="25">
        <f t="shared" si="14"/>
        <v>91</v>
      </c>
      <c r="N224" s="27" t="s">
        <v>245</v>
      </c>
      <c r="O224" s="20" t="s">
        <v>103</v>
      </c>
      <c r="P224" s="25">
        <v>89.00709219858156</v>
      </c>
    </row>
    <row r="225" spans="1:16" ht="12.75">
      <c r="A225" s="20" t="s">
        <v>244</v>
      </c>
      <c r="B225" s="46"/>
      <c r="C225" s="20" t="s">
        <v>104</v>
      </c>
      <c r="D225" s="20">
        <v>32</v>
      </c>
      <c r="E225" s="20">
        <v>12</v>
      </c>
      <c r="F225" s="20">
        <v>0</v>
      </c>
      <c r="G225" s="20">
        <v>1</v>
      </c>
      <c r="H225" s="20">
        <v>16</v>
      </c>
      <c r="I225" s="20">
        <v>61</v>
      </c>
      <c r="K225" s="20">
        <f t="shared" si="13"/>
        <v>45</v>
      </c>
      <c r="L225" s="25">
        <f t="shared" si="14"/>
        <v>97.77777777777777</v>
      </c>
      <c r="N225" s="27" t="s">
        <v>242</v>
      </c>
      <c r="O225" s="20" t="s">
        <v>103</v>
      </c>
      <c r="P225" s="25">
        <v>85.57046979865773</v>
      </c>
    </row>
    <row r="226" spans="1:16" ht="12.75">
      <c r="A226" s="20" t="s">
        <v>245</v>
      </c>
      <c r="B226" s="46" t="s">
        <v>245</v>
      </c>
      <c r="C226" s="20" t="s">
        <v>103</v>
      </c>
      <c r="D226" s="20">
        <v>129</v>
      </c>
      <c r="E226" s="20">
        <v>122</v>
      </c>
      <c r="F226" s="20">
        <v>28</v>
      </c>
      <c r="G226" s="20">
        <v>3</v>
      </c>
      <c r="H226" s="20">
        <v>142</v>
      </c>
      <c r="I226" s="20">
        <v>424</v>
      </c>
      <c r="K226" s="20">
        <f t="shared" si="13"/>
        <v>282</v>
      </c>
      <c r="L226" s="25">
        <f t="shared" si="14"/>
        <v>89.00709219858156</v>
      </c>
      <c r="N226" s="27" t="s">
        <v>250</v>
      </c>
      <c r="O226" s="20" t="s">
        <v>103</v>
      </c>
      <c r="P226" s="25">
        <v>81.27853881278538</v>
      </c>
    </row>
    <row r="227" spans="1:16" ht="12.75">
      <c r="A227" s="20" t="s">
        <v>245</v>
      </c>
      <c r="B227" s="46"/>
      <c r="C227" s="20" t="s">
        <v>104</v>
      </c>
      <c r="D227" s="20">
        <v>29</v>
      </c>
      <c r="E227" s="20">
        <v>11</v>
      </c>
      <c r="F227" s="20">
        <v>3</v>
      </c>
      <c r="G227" s="20">
        <v>2</v>
      </c>
      <c r="H227" s="20">
        <v>16</v>
      </c>
      <c r="I227" s="20">
        <v>61</v>
      </c>
      <c r="K227" s="20">
        <f t="shared" si="13"/>
        <v>45</v>
      </c>
      <c r="L227" s="25">
        <f t="shared" si="14"/>
        <v>88.88888888888889</v>
      </c>
      <c r="N227" s="27" t="s">
        <v>246</v>
      </c>
      <c r="O227" s="20" t="s">
        <v>103</v>
      </c>
      <c r="P227" s="25">
        <v>71.42857142857143</v>
      </c>
    </row>
    <row r="228" spans="1:16" ht="12.75">
      <c r="A228" s="20" t="s">
        <v>246</v>
      </c>
      <c r="B228" s="46" t="s">
        <v>246</v>
      </c>
      <c r="C228" s="20" t="s">
        <v>103</v>
      </c>
      <c r="D228" s="20">
        <v>57</v>
      </c>
      <c r="E228" s="20">
        <v>48</v>
      </c>
      <c r="F228" s="20">
        <v>31</v>
      </c>
      <c r="G228" s="20">
        <v>11</v>
      </c>
      <c r="H228" s="20">
        <v>277</v>
      </c>
      <c r="I228" s="20">
        <v>424</v>
      </c>
      <c r="K228" s="20">
        <f t="shared" si="13"/>
        <v>147</v>
      </c>
      <c r="L228" s="25">
        <f t="shared" si="14"/>
        <v>71.42857142857143</v>
      </c>
      <c r="N228" s="27" t="s">
        <v>243</v>
      </c>
      <c r="O228" s="20" t="s">
        <v>104</v>
      </c>
      <c r="P228" s="25">
        <v>97.77777777777777</v>
      </c>
    </row>
    <row r="229" spans="1:16" ht="12.75">
      <c r="A229" s="20" t="s">
        <v>246</v>
      </c>
      <c r="B229" s="46"/>
      <c r="C229" s="20" t="s">
        <v>104</v>
      </c>
      <c r="D229" s="20">
        <v>6</v>
      </c>
      <c r="E229" s="20">
        <v>11</v>
      </c>
      <c r="F229" s="20">
        <v>3</v>
      </c>
      <c r="G229" s="20">
        <v>2</v>
      </c>
      <c r="H229" s="20">
        <v>39</v>
      </c>
      <c r="I229" s="20">
        <v>61</v>
      </c>
      <c r="K229" s="20">
        <f t="shared" si="13"/>
        <v>22</v>
      </c>
      <c r="L229" s="25">
        <f t="shared" si="14"/>
        <v>77.27272727272727</v>
      </c>
      <c r="N229" s="27" t="s">
        <v>244</v>
      </c>
      <c r="O229" s="20" t="s">
        <v>104</v>
      </c>
      <c r="P229" s="25">
        <v>97.77777777777777</v>
      </c>
    </row>
    <row r="230" spans="1:16" ht="12.75">
      <c r="A230" s="20" t="s">
        <v>247</v>
      </c>
      <c r="B230" s="46" t="s">
        <v>247</v>
      </c>
      <c r="C230" s="20" t="s">
        <v>103</v>
      </c>
      <c r="D230" s="20">
        <v>167</v>
      </c>
      <c r="E230" s="20">
        <v>111</v>
      </c>
      <c r="F230" s="20">
        <v>19</v>
      </c>
      <c r="G230" s="20">
        <v>0</v>
      </c>
      <c r="H230" s="20">
        <v>127</v>
      </c>
      <c r="I230" s="20">
        <v>424</v>
      </c>
      <c r="K230" s="20">
        <f t="shared" si="13"/>
        <v>297</v>
      </c>
      <c r="L230" s="25">
        <f t="shared" si="14"/>
        <v>93.60269360269359</v>
      </c>
      <c r="N230" s="27" t="s">
        <v>241</v>
      </c>
      <c r="O230" s="20" t="s">
        <v>104</v>
      </c>
      <c r="P230" s="25">
        <v>95.55555555555556</v>
      </c>
    </row>
    <row r="231" spans="1:16" ht="12.75">
      <c r="A231" s="20" t="s">
        <v>247</v>
      </c>
      <c r="B231" s="46"/>
      <c r="C231" s="20" t="s">
        <v>104</v>
      </c>
      <c r="D231" s="20">
        <v>28</v>
      </c>
      <c r="E231" s="20">
        <v>11</v>
      </c>
      <c r="F231" s="20">
        <v>5</v>
      </c>
      <c r="G231" s="20">
        <v>1</v>
      </c>
      <c r="H231" s="20">
        <v>16</v>
      </c>
      <c r="I231" s="20">
        <v>61</v>
      </c>
      <c r="K231" s="20">
        <f t="shared" si="13"/>
        <v>45</v>
      </c>
      <c r="L231" s="25">
        <f t="shared" si="14"/>
        <v>86.66666666666667</v>
      </c>
      <c r="N231" s="27" t="s">
        <v>248</v>
      </c>
      <c r="O231" s="20" t="s">
        <v>104</v>
      </c>
      <c r="P231" s="25">
        <v>95.23809523809523</v>
      </c>
    </row>
    <row r="232" spans="1:16" ht="12.75">
      <c r="A232" s="20" t="s">
        <v>248</v>
      </c>
      <c r="B232" s="46" t="s">
        <v>248</v>
      </c>
      <c r="C232" s="20" t="s">
        <v>103</v>
      </c>
      <c r="D232" s="20">
        <v>159</v>
      </c>
      <c r="E232" s="20">
        <v>104</v>
      </c>
      <c r="F232" s="20">
        <v>15</v>
      </c>
      <c r="G232" s="20">
        <v>6</v>
      </c>
      <c r="H232" s="20">
        <v>140</v>
      </c>
      <c r="I232" s="20">
        <v>424</v>
      </c>
      <c r="K232" s="20">
        <f t="shared" si="13"/>
        <v>284</v>
      </c>
      <c r="L232" s="25">
        <f t="shared" si="14"/>
        <v>92.6056338028169</v>
      </c>
      <c r="N232" s="27" t="s">
        <v>249</v>
      </c>
      <c r="O232" s="20" t="s">
        <v>104</v>
      </c>
      <c r="P232" s="25">
        <v>95</v>
      </c>
    </row>
    <row r="233" spans="1:16" ht="12.75">
      <c r="A233" s="20" t="s">
        <v>248</v>
      </c>
      <c r="B233" s="46"/>
      <c r="C233" s="20" t="s">
        <v>104</v>
      </c>
      <c r="D233" s="20">
        <v>32</v>
      </c>
      <c r="E233" s="20">
        <v>8</v>
      </c>
      <c r="F233" s="20">
        <v>2</v>
      </c>
      <c r="G233" s="20">
        <v>0</v>
      </c>
      <c r="H233" s="20">
        <v>19</v>
      </c>
      <c r="I233" s="20">
        <v>61</v>
      </c>
      <c r="K233" s="20">
        <f t="shared" si="13"/>
        <v>42</v>
      </c>
      <c r="L233" s="25">
        <f t="shared" si="14"/>
        <v>95.23809523809523</v>
      </c>
      <c r="N233" s="27" t="s">
        <v>242</v>
      </c>
      <c r="O233" s="20" t="s">
        <v>104</v>
      </c>
      <c r="P233" s="25">
        <v>93.33333333333333</v>
      </c>
    </row>
    <row r="234" spans="1:16" ht="12.75">
      <c r="A234" s="20" t="s">
        <v>249</v>
      </c>
      <c r="B234" s="46" t="s">
        <v>249</v>
      </c>
      <c r="C234" s="20" t="s">
        <v>103</v>
      </c>
      <c r="D234" s="20">
        <v>170</v>
      </c>
      <c r="E234" s="20">
        <v>95</v>
      </c>
      <c r="F234" s="20">
        <v>10</v>
      </c>
      <c r="G234" s="20">
        <v>1</v>
      </c>
      <c r="H234" s="20">
        <v>148</v>
      </c>
      <c r="I234" s="20">
        <v>424</v>
      </c>
      <c r="K234" s="20">
        <f t="shared" si="13"/>
        <v>276</v>
      </c>
      <c r="L234" s="25">
        <f t="shared" si="14"/>
        <v>96.01449275362319</v>
      </c>
      <c r="N234" s="27" t="s">
        <v>245</v>
      </c>
      <c r="O234" s="20" t="s">
        <v>104</v>
      </c>
      <c r="P234" s="25">
        <v>88.88888888888889</v>
      </c>
    </row>
    <row r="235" spans="1:16" ht="12.75">
      <c r="A235" s="20" t="s">
        <v>249</v>
      </c>
      <c r="B235" s="46"/>
      <c r="C235" s="20" t="s">
        <v>104</v>
      </c>
      <c r="D235" s="20">
        <v>30</v>
      </c>
      <c r="E235" s="20">
        <v>8</v>
      </c>
      <c r="F235" s="20">
        <v>1</v>
      </c>
      <c r="G235" s="20">
        <v>1</v>
      </c>
      <c r="H235" s="20">
        <v>21</v>
      </c>
      <c r="I235" s="20">
        <v>61</v>
      </c>
      <c r="K235" s="20">
        <f t="shared" si="13"/>
        <v>40</v>
      </c>
      <c r="L235" s="25">
        <f t="shared" si="14"/>
        <v>95</v>
      </c>
      <c r="N235" s="27" t="s">
        <v>247</v>
      </c>
      <c r="O235" s="20" t="s">
        <v>104</v>
      </c>
      <c r="P235" s="25">
        <v>86.66666666666667</v>
      </c>
    </row>
    <row r="236" spans="1:16" ht="12.75">
      <c r="A236" s="20" t="s">
        <v>250</v>
      </c>
      <c r="B236" s="46" t="s">
        <v>250</v>
      </c>
      <c r="C236" s="20" t="s">
        <v>103</v>
      </c>
      <c r="D236" s="20">
        <v>92</v>
      </c>
      <c r="E236" s="20">
        <v>86</v>
      </c>
      <c r="F236" s="20">
        <v>27</v>
      </c>
      <c r="G236" s="20">
        <v>14</v>
      </c>
      <c r="H236" s="20">
        <v>205</v>
      </c>
      <c r="I236" s="20">
        <v>424</v>
      </c>
      <c r="K236" s="20">
        <f t="shared" si="13"/>
        <v>219</v>
      </c>
      <c r="L236" s="25">
        <f t="shared" si="14"/>
        <v>81.27853881278538</v>
      </c>
      <c r="N236" s="27" t="s">
        <v>250</v>
      </c>
      <c r="O236" s="20" t="s">
        <v>104</v>
      </c>
      <c r="P236" s="25">
        <v>86.20689655172413</v>
      </c>
    </row>
    <row r="237" spans="1:16" ht="12.75">
      <c r="A237" s="20" t="s">
        <v>250</v>
      </c>
      <c r="B237" s="46"/>
      <c r="C237" s="20" t="s">
        <v>104</v>
      </c>
      <c r="D237" s="20">
        <v>16</v>
      </c>
      <c r="E237" s="20">
        <v>9</v>
      </c>
      <c r="F237" s="20">
        <v>2</v>
      </c>
      <c r="G237" s="20">
        <v>2</v>
      </c>
      <c r="H237" s="20">
        <v>32</v>
      </c>
      <c r="I237" s="20">
        <v>61</v>
      </c>
      <c r="K237" s="20">
        <f t="shared" si="13"/>
        <v>29</v>
      </c>
      <c r="L237" s="25">
        <f t="shared" si="14"/>
        <v>86.20689655172413</v>
      </c>
      <c r="N237" s="27" t="s">
        <v>246</v>
      </c>
      <c r="O237" s="20" t="s">
        <v>104</v>
      </c>
      <c r="P237" s="25">
        <v>77.27272727272727</v>
      </c>
    </row>
    <row r="239" spans="4:10" ht="12.75">
      <c r="D239" s="20">
        <v>1</v>
      </c>
      <c r="E239" s="20">
        <v>2</v>
      </c>
      <c r="F239" s="20">
        <v>3</v>
      </c>
      <c r="G239" s="20">
        <v>4</v>
      </c>
      <c r="H239" s="20" t="s">
        <v>259</v>
      </c>
      <c r="I239" s="20" t="s">
        <v>73</v>
      </c>
      <c r="J239" s="20" t="s">
        <v>265</v>
      </c>
    </row>
    <row r="240" spans="2:10" ht="12.75">
      <c r="B240" s="46" t="s">
        <v>241</v>
      </c>
      <c r="C240" s="20" t="s">
        <v>103</v>
      </c>
      <c r="D240" s="25">
        <f aca="true" t="shared" si="15" ref="D240:I240">D218/$I218*100</f>
        <v>35.613207547169814</v>
      </c>
      <c r="E240" s="25">
        <f t="shared" si="15"/>
        <v>28.77358490566038</v>
      </c>
      <c r="F240" s="25">
        <f t="shared" si="15"/>
        <v>5.660377358490567</v>
      </c>
      <c r="G240" s="25">
        <f t="shared" si="15"/>
        <v>1.179245283018868</v>
      </c>
      <c r="H240" s="25">
        <f t="shared" si="15"/>
        <v>28.77358490566038</v>
      </c>
      <c r="I240" s="25">
        <f t="shared" si="15"/>
        <v>100</v>
      </c>
      <c r="J240" s="40">
        <v>1.6125827814569536</v>
      </c>
    </row>
    <row r="241" spans="2:10" ht="12.75">
      <c r="B241" s="46"/>
      <c r="C241" s="20" t="s">
        <v>104</v>
      </c>
      <c r="D241" s="25">
        <f aca="true" t="shared" si="16" ref="D241:F246">D219/$I219*100</f>
        <v>59.01639344262295</v>
      </c>
      <c r="E241" s="25">
        <f t="shared" si="16"/>
        <v>11.475409836065573</v>
      </c>
      <c r="F241" s="25">
        <f t="shared" si="16"/>
        <v>3.278688524590164</v>
      </c>
      <c r="G241" s="25"/>
      <c r="H241" s="25">
        <f aca="true" t="shared" si="17" ref="H241:I257">H219/$I219*100</f>
        <v>26.229508196721312</v>
      </c>
      <c r="I241" s="25">
        <f t="shared" si="17"/>
        <v>100</v>
      </c>
      <c r="J241" s="40">
        <v>1.2444444444444445</v>
      </c>
    </row>
    <row r="242" spans="2:10" ht="12.75">
      <c r="B242" s="46" t="s">
        <v>242</v>
      </c>
      <c r="C242" s="20" t="s">
        <v>103</v>
      </c>
      <c r="D242" s="25">
        <f t="shared" si="16"/>
        <v>27.122641509433965</v>
      </c>
      <c r="E242" s="25">
        <f t="shared" si="16"/>
        <v>33.0188679245283</v>
      </c>
      <c r="F242" s="25">
        <f t="shared" si="16"/>
        <v>9.19811320754717</v>
      </c>
      <c r="G242" s="25">
        <f>G220/$I220*100</f>
        <v>0.9433962264150944</v>
      </c>
      <c r="H242" s="25">
        <f t="shared" si="17"/>
        <v>29.71698113207547</v>
      </c>
      <c r="I242" s="25">
        <f t="shared" si="17"/>
        <v>100</v>
      </c>
      <c r="J242" s="40">
        <v>1.7718120805369129</v>
      </c>
    </row>
    <row r="243" spans="2:10" ht="12.75">
      <c r="B243" s="46"/>
      <c r="C243" s="20" t="s">
        <v>104</v>
      </c>
      <c r="D243" s="25">
        <f t="shared" si="16"/>
        <v>50.81967213114754</v>
      </c>
      <c r="E243" s="25">
        <f t="shared" si="16"/>
        <v>18.0327868852459</v>
      </c>
      <c r="F243" s="25">
        <f t="shared" si="16"/>
        <v>3.278688524590164</v>
      </c>
      <c r="G243" s="25">
        <f>G221/$I221*100</f>
        <v>1.639344262295082</v>
      </c>
      <c r="H243" s="25">
        <f t="shared" si="17"/>
        <v>26.229508196721312</v>
      </c>
      <c r="I243" s="25">
        <f t="shared" si="17"/>
        <v>100</v>
      </c>
      <c r="J243" s="40">
        <v>1.4</v>
      </c>
    </row>
    <row r="244" spans="2:10" ht="12.75">
      <c r="B244" s="46" t="s">
        <v>243</v>
      </c>
      <c r="C244" s="20" t="s">
        <v>103</v>
      </c>
      <c r="D244" s="25">
        <f t="shared" si="16"/>
        <v>38.20754716981132</v>
      </c>
      <c r="E244" s="25">
        <f t="shared" si="16"/>
        <v>25.943396226415093</v>
      </c>
      <c r="F244" s="25">
        <f t="shared" si="16"/>
        <v>5.89622641509434</v>
      </c>
      <c r="G244" s="25">
        <f>G222/$I222*100</f>
        <v>0.7075471698113208</v>
      </c>
      <c r="H244" s="25">
        <f t="shared" si="17"/>
        <v>29.245283018867923</v>
      </c>
      <c r="I244" s="25">
        <f t="shared" si="17"/>
        <v>100</v>
      </c>
      <c r="J244" s="40">
        <v>1.5633333333333332</v>
      </c>
    </row>
    <row r="245" spans="2:10" ht="12.75">
      <c r="B245" s="46"/>
      <c r="C245" s="20" t="s">
        <v>104</v>
      </c>
      <c r="D245" s="25">
        <f t="shared" si="16"/>
        <v>49.18032786885246</v>
      </c>
      <c r="E245" s="25">
        <f t="shared" si="16"/>
        <v>22.950819672131146</v>
      </c>
      <c r="F245" s="25">
        <f t="shared" si="16"/>
        <v>1.639344262295082</v>
      </c>
      <c r="G245" s="25"/>
      <c r="H245" s="25">
        <f t="shared" si="17"/>
        <v>26.229508196721312</v>
      </c>
      <c r="I245" s="25">
        <f t="shared" si="17"/>
        <v>100</v>
      </c>
      <c r="J245" s="40">
        <v>1.3555555555555556</v>
      </c>
    </row>
    <row r="246" spans="2:10" ht="12.75">
      <c r="B246" s="46" t="s">
        <v>244</v>
      </c>
      <c r="C246" s="20" t="s">
        <v>103</v>
      </c>
      <c r="D246" s="25">
        <f t="shared" si="16"/>
        <v>41.9811320754717</v>
      </c>
      <c r="E246" s="25">
        <f t="shared" si="16"/>
        <v>22.40566037735849</v>
      </c>
      <c r="F246" s="25">
        <f t="shared" si="16"/>
        <v>5.4245283018867925</v>
      </c>
      <c r="G246" s="25">
        <f aca="true" t="shared" si="18" ref="G246:G251">G224/$I224*100</f>
        <v>0.9433962264150944</v>
      </c>
      <c r="H246" s="25">
        <f t="shared" si="17"/>
        <v>29.245283018867923</v>
      </c>
      <c r="I246" s="25">
        <f t="shared" si="17"/>
        <v>100</v>
      </c>
      <c r="J246" s="40">
        <v>1.51</v>
      </c>
    </row>
    <row r="247" spans="2:10" ht="12.75">
      <c r="B247" s="46"/>
      <c r="C247" s="20" t="s">
        <v>104</v>
      </c>
      <c r="D247" s="25">
        <f aca="true" t="shared" si="19" ref="D247:E257">D225/$I225*100</f>
        <v>52.459016393442624</v>
      </c>
      <c r="E247" s="25">
        <f t="shared" si="19"/>
        <v>19.672131147540984</v>
      </c>
      <c r="F247" s="25"/>
      <c r="G247" s="25">
        <f t="shared" si="18"/>
        <v>1.639344262295082</v>
      </c>
      <c r="H247" s="25">
        <f t="shared" si="17"/>
        <v>26.229508196721312</v>
      </c>
      <c r="I247" s="25">
        <f t="shared" si="17"/>
        <v>100</v>
      </c>
      <c r="J247" s="40">
        <v>1.3333333333333333</v>
      </c>
    </row>
    <row r="248" spans="2:10" ht="12.75">
      <c r="B248" s="46" t="s">
        <v>245</v>
      </c>
      <c r="C248" s="20" t="s">
        <v>103</v>
      </c>
      <c r="D248" s="25">
        <f t="shared" si="19"/>
        <v>30.424528301886795</v>
      </c>
      <c r="E248" s="25">
        <f t="shared" si="19"/>
        <v>28.77358490566038</v>
      </c>
      <c r="F248" s="25">
        <f aca="true" t="shared" si="20" ref="F248:F257">F226/$I226*100</f>
        <v>6.60377358490566</v>
      </c>
      <c r="G248" s="25">
        <f t="shared" si="18"/>
        <v>0.7075471698113208</v>
      </c>
      <c r="H248" s="25">
        <f t="shared" si="17"/>
        <v>33.490566037735846</v>
      </c>
      <c r="I248" s="25">
        <f t="shared" si="17"/>
        <v>100</v>
      </c>
      <c r="J248" s="40">
        <v>1.6631205673758864</v>
      </c>
    </row>
    <row r="249" spans="2:10" ht="12.75">
      <c r="B249" s="46"/>
      <c r="C249" s="20" t="s">
        <v>104</v>
      </c>
      <c r="D249" s="25">
        <f t="shared" si="19"/>
        <v>47.540983606557376</v>
      </c>
      <c r="E249" s="25">
        <f t="shared" si="19"/>
        <v>18.0327868852459</v>
      </c>
      <c r="F249" s="25">
        <f t="shared" si="20"/>
        <v>4.918032786885246</v>
      </c>
      <c r="G249" s="25">
        <f t="shared" si="18"/>
        <v>3.278688524590164</v>
      </c>
      <c r="H249" s="25">
        <f t="shared" si="17"/>
        <v>26.229508196721312</v>
      </c>
      <c r="I249" s="25">
        <f t="shared" si="17"/>
        <v>100</v>
      </c>
      <c r="J249" s="40">
        <v>1.511111111111111</v>
      </c>
    </row>
    <row r="250" spans="2:10" ht="12.75">
      <c r="B250" s="46" t="s">
        <v>246</v>
      </c>
      <c r="C250" s="20" t="s">
        <v>103</v>
      </c>
      <c r="D250" s="25">
        <f t="shared" si="19"/>
        <v>13.443396226415095</v>
      </c>
      <c r="E250" s="25">
        <f t="shared" si="19"/>
        <v>11.320754716981133</v>
      </c>
      <c r="F250" s="25">
        <f t="shared" si="20"/>
        <v>7.311320754716981</v>
      </c>
      <c r="G250" s="25">
        <f t="shared" si="18"/>
        <v>2.5943396226415096</v>
      </c>
      <c r="H250" s="25">
        <f t="shared" si="17"/>
        <v>65.33018867924528</v>
      </c>
      <c r="I250" s="25">
        <f t="shared" si="17"/>
        <v>100</v>
      </c>
      <c r="J250" s="40">
        <v>1.9727891156462585</v>
      </c>
    </row>
    <row r="251" spans="2:10" ht="12.75">
      <c r="B251" s="46"/>
      <c r="C251" s="20" t="s">
        <v>104</v>
      </c>
      <c r="D251" s="25">
        <f t="shared" si="19"/>
        <v>9.836065573770492</v>
      </c>
      <c r="E251" s="25">
        <f t="shared" si="19"/>
        <v>18.0327868852459</v>
      </c>
      <c r="F251" s="25">
        <f t="shared" si="20"/>
        <v>4.918032786885246</v>
      </c>
      <c r="G251" s="25">
        <f t="shared" si="18"/>
        <v>3.278688524590164</v>
      </c>
      <c r="H251" s="25">
        <f t="shared" si="17"/>
        <v>63.934426229508205</v>
      </c>
      <c r="I251" s="25">
        <f t="shared" si="17"/>
        <v>100</v>
      </c>
      <c r="J251" s="40">
        <v>2.0454545454545454</v>
      </c>
    </row>
    <row r="252" spans="2:10" ht="12.75">
      <c r="B252" s="46" t="s">
        <v>247</v>
      </c>
      <c r="C252" s="20" t="s">
        <v>103</v>
      </c>
      <c r="D252" s="25">
        <f t="shared" si="19"/>
        <v>39.386792452830186</v>
      </c>
      <c r="E252" s="25">
        <f t="shared" si="19"/>
        <v>26.179245283018872</v>
      </c>
      <c r="F252" s="25">
        <f t="shared" si="20"/>
        <v>4.481132075471698</v>
      </c>
      <c r="G252" s="25"/>
      <c r="H252" s="25">
        <f t="shared" si="17"/>
        <v>29.952830188679247</v>
      </c>
      <c r="I252" s="25">
        <f t="shared" si="17"/>
        <v>100</v>
      </c>
      <c r="J252" s="40">
        <v>1.5016835016835017</v>
      </c>
    </row>
    <row r="253" spans="2:10" ht="12.75">
      <c r="B253" s="46"/>
      <c r="C253" s="20" t="s">
        <v>104</v>
      </c>
      <c r="D253" s="25">
        <f t="shared" si="19"/>
        <v>45.90163934426229</v>
      </c>
      <c r="E253" s="25">
        <f t="shared" si="19"/>
        <v>18.0327868852459</v>
      </c>
      <c r="F253" s="25">
        <f t="shared" si="20"/>
        <v>8.19672131147541</v>
      </c>
      <c r="G253" s="25">
        <f>G231/$I231*100</f>
        <v>1.639344262295082</v>
      </c>
      <c r="H253" s="25">
        <f t="shared" si="17"/>
        <v>26.229508196721312</v>
      </c>
      <c r="I253" s="25">
        <f t="shared" si="17"/>
        <v>100</v>
      </c>
      <c r="J253" s="40">
        <v>1.5333333333333334</v>
      </c>
    </row>
    <row r="254" spans="2:10" ht="12.75">
      <c r="B254" s="46" t="s">
        <v>248</v>
      </c>
      <c r="C254" s="20" t="s">
        <v>103</v>
      </c>
      <c r="D254" s="25">
        <f t="shared" si="19"/>
        <v>37.5</v>
      </c>
      <c r="E254" s="25">
        <f t="shared" si="19"/>
        <v>24.528301886792452</v>
      </c>
      <c r="F254" s="25">
        <f t="shared" si="20"/>
        <v>3.5377358490566038</v>
      </c>
      <c r="G254" s="25">
        <f>G232/$I232*100</f>
        <v>1.4150943396226416</v>
      </c>
      <c r="H254" s="25">
        <f t="shared" si="17"/>
        <v>33.0188679245283</v>
      </c>
      <c r="I254" s="25">
        <f t="shared" si="17"/>
        <v>100</v>
      </c>
      <c r="J254" s="40">
        <v>1.5352112676056338</v>
      </c>
    </row>
    <row r="255" spans="2:10" ht="12.75">
      <c r="B255" s="46"/>
      <c r="C255" s="20" t="s">
        <v>104</v>
      </c>
      <c r="D255" s="25">
        <f t="shared" si="19"/>
        <v>52.459016393442624</v>
      </c>
      <c r="E255" s="25">
        <f t="shared" si="19"/>
        <v>13.114754098360656</v>
      </c>
      <c r="F255" s="25">
        <f t="shared" si="20"/>
        <v>3.278688524590164</v>
      </c>
      <c r="G255" s="25"/>
      <c r="H255" s="25">
        <f t="shared" si="17"/>
        <v>31.147540983606557</v>
      </c>
      <c r="I255" s="25">
        <f t="shared" si="17"/>
        <v>100</v>
      </c>
      <c r="J255" s="40">
        <v>1.2857142857142858</v>
      </c>
    </row>
    <row r="256" spans="2:10" ht="12.75">
      <c r="B256" s="46" t="s">
        <v>249</v>
      </c>
      <c r="C256" s="20" t="s">
        <v>103</v>
      </c>
      <c r="D256" s="25">
        <f t="shared" si="19"/>
        <v>40.09433962264151</v>
      </c>
      <c r="E256" s="25">
        <f t="shared" si="19"/>
        <v>22.40566037735849</v>
      </c>
      <c r="F256" s="25">
        <f t="shared" si="20"/>
        <v>2.358490566037736</v>
      </c>
      <c r="G256" s="25">
        <f>G234/$I234*100</f>
        <v>0.2358490566037736</v>
      </c>
      <c r="H256" s="25">
        <f t="shared" si="17"/>
        <v>34.90566037735849</v>
      </c>
      <c r="I256" s="25">
        <f t="shared" si="17"/>
        <v>100</v>
      </c>
      <c r="J256" s="40">
        <v>1.4275362318840579</v>
      </c>
    </row>
    <row r="257" spans="2:10" ht="12.75">
      <c r="B257" s="46"/>
      <c r="C257" s="20" t="s">
        <v>104</v>
      </c>
      <c r="D257" s="25">
        <f t="shared" si="19"/>
        <v>49.18032786885246</v>
      </c>
      <c r="E257" s="25">
        <f t="shared" si="19"/>
        <v>13.114754098360656</v>
      </c>
      <c r="F257" s="25">
        <f t="shared" si="20"/>
        <v>1.639344262295082</v>
      </c>
      <c r="G257" s="25">
        <f>G235/$I235*100</f>
        <v>1.639344262295082</v>
      </c>
      <c r="H257" s="25">
        <f t="shared" si="17"/>
        <v>34.42622950819672</v>
      </c>
      <c r="I257" s="25">
        <f t="shared" si="17"/>
        <v>100</v>
      </c>
      <c r="J257" s="40">
        <v>1.325</v>
      </c>
    </row>
    <row r="258" spans="2:10" ht="12.75">
      <c r="B258" s="46" t="s">
        <v>250</v>
      </c>
      <c r="C258" s="20" t="s">
        <v>103</v>
      </c>
      <c r="D258" s="25">
        <f aca="true" t="shared" si="21" ref="D258:I258">D236/$I236*100</f>
        <v>21.69811320754717</v>
      </c>
      <c r="E258" s="25">
        <f t="shared" si="21"/>
        <v>20.28301886792453</v>
      </c>
      <c r="F258" s="25">
        <f t="shared" si="21"/>
        <v>6.367924528301887</v>
      </c>
      <c r="G258" s="25">
        <f t="shared" si="21"/>
        <v>3.30188679245283</v>
      </c>
      <c r="H258" s="25">
        <f t="shared" si="21"/>
        <v>48.34905660377358</v>
      </c>
      <c r="I258" s="25">
        <f t="shared" si="21"/>
        <v>100</v>
      </c>
      <c r="J258" s="40">
        <v>1.8310502283105023</v>
      </c>
    </row>
    <row r="259" spans="2:10" ht="12.75">
      <c r="B259" s="46"/>
      <c r="C259" s="20" t="s">
        <v>104</v>
      </c>
      <c r="D259" s="25">
        <f aca="true" t="shared" si="22" ref="D259:I259">D237/$I237*100</f>
        <v>26.229508196721312</v>
      </c>
      <c r="E259" s="25">
        <f t="shared" si="22"/>
        <v>14.754098360655737</v>
      </c>
      <c r="F259" s="25">
        <f t="shared" si="22"/>
        <v>3.278688524590164</v>
      </c>
      <c r="G259" s="25">
        <f t="shared" si="22"/>
        <v>3.278688524590164</v>
      </c>
      <c r="H259" s="25">
        <f t="shared" si="22"/>
        <v>52.459016393442624</v>
      </c>
      <c r="I259" s="25">
        <f t="shared" si="22"/>
        <v>100</v>
      </c>
      <c r="J259" s="40">
        <v>1.6551724137931034</v>
      </c>
    </row>
    <row r="260" s="29" customFormat="1" ht="12.75">
      <c r="A260" s="29" t="s">
        <v>258</v>
      </c>
    </row>
    <row r="261" spans="4:9" ht="12.75">
      <c r="D261" s="20">
        <v>1</v>
      </c>
      <c r="E261" s="20">
        <v>2</v>
      </c>
      <c r="F261" s="20">
        <v>3</v>
      </c>
      <c r="G261" s="20">
        <v>4</v>
      </c>
      <c r="H261" s="20" t="s">
        <v>259</v>
      </c>
      <c r="I261" s="20" t="s">
        <v>73</v>
      </c>
    </row>
    <row r="262" spans="1:16" ht="12.75">
      <c r="A262" s="20" t="s">
        <v>251</v>
      </c>
      <c r="B262" s="46" t="s">
        <v>241</v>
      </c>
      <c r="C262" s="20" t="s">
        <v>103</v>
      </c>
      <c r="D262" s="20">
        <v>70</v>
      </c>
      <c r="E262" s="20">
        <v>66</v>
      </c>
      <c r="F262" s="20">
        <v>9</v>
      </c>
      <c r="G262" s="20">
        <v>1</v>
      </c>
      <c r="H262" s="20">
        <v>278</v>
      </c>
      <c r="I262" s="20">
        <v>424</v>
      </c>
      <c r="K262" s="20">
        <f>SUM(D262:G262)</f>
        <v>146</v>
      </c>
      <c r="L262" s="25">
        <f>SUM(D262:E262)/K262*100</f>
        <v>93.15068493150685</v>
      </c>
      <c r="N262" s="27" t="s">
        <v>247</v>
      </c>
      <c r="O262" s="20" t="s">
        <v>103</v>
      </c>
      <c r="P262" s="25">
        <v>94.24460431654677</v>
      </c>
    </row>
    <row r="263" spans="1:16" ht="12.75">
      <c r="A263" s="20" t="s">
        <v>251</v>
      </c>
      <c r="B263" s="46"/>
      <c r="C263" s="20" t="s">
        <v>104</v>
      </c>
      <c r="D263" s="20">
        <v>22</v>
      </c>
      <c r="E263" s="20">
        <v>7</v>
      </c>
      <c r="F263" s="20">
        <v>1</v>
      </c>
      <c r="G263" s="20">
        <v>1</v>
      </c>
      <c r="H263" s="20">
        <v>30</v>
      </c>
      <c r="I263" s="20">
        <v>61</v>
      </c>
      <c r="K263" s="20">
        <f aca="true" t="shared" si="23" ref="K263:K275">SUM(D263:G263)</f>
        <v>31</v>
      </c>
      <c r="L263" s="25">
        <f aca="true" t="shared" si="24" ref="L263:L275">SUM(D263:E263)/K263*100</f>
        <v>93.54838709677419</v>
      </c>
      <c r="N263" s="27" t="s">
        <v>241</v>
      </c>
      <c r="O263" s="20" t="s">
        <v>103</v>
      </c>
      <c r="P263" s="25">
        <v>93.15068493150685</v>
      </c>
    </row>
    <row r="264" spans="1:16" ht="12.75">
      <c r="A264" s="20" t="s">
        <v>252</v>
      </c>
      <c r="B264" s="46" t="s">
        <v>242</v>
      </c>
      <c r="C264" s="20" t="s">
        <v>103</v>
      </c>
      <c r="D264" s="20">
        <v>52</v>
      </c>
      <c r="E264" s="20">
        <v>65</v>
      </c>
      <c r="F264" s="20">
        <v>21</v>
      </c>
      <c r="G264" s="20">
        <v>1</v>
      </c>
      <c r="H264" s="20">
        <v>285</v>
      </c>
      <c r="I264" s="20">
        <v>424</v>
      </c>
      <c r="K264" s="20">
        <f t="shared" si="23"/>
        <v>139</v>
      </c>
      <c r="L264" s="25">
        <f t="shared" si="24"/>
        <v>84.17266187050359</v>
      </c>
      <c r="N264" s="27" t="s">
        <v>243</v>
      </c>
      <c r="O264" s="20" t="s">
        <v>103</v>
      </c>
      <c r="P264" s="25">
        <v>92.95774647887323</v>
      </c>
    </row>
    <row r="265" spans="1:16" ht="12.75">
      <c r="A265" s="20" t="s">
        <v>252</v>
      </c>
      <c r="B265" s="46"/>
      <c r="C265" s="20" t="s">
        <v>104</v>
      </c>
      <c r="D265" s="20">
        <v>23</v>
      </c>
      <c r="E265" s="20">
        <v>6</v>
      </c>
      <c r="F265" s="20">
        <v>1</v>
      </c>
      <c r="G265" s="20">
        <v>0</v>
      </c>
      <c r="H265" s="20">
        <v>31</v>
      </c>
      <c r="I265" s="20">
        <v>61</v>
      </c>
      <c r="K265" s="20">
        <f t="shared" si="23"/>
        <v>30</v>
      </c>
      <c r="L265" s="25">
        <f t="shared" si="24"/>
        <v>96.66666666666667</v>
      </c>
      <c r="N265" s="27" t="s">
        <v>248</v>
      </c>
      <c r="O265" s="20" t="s">
        <v>103</v>
      </c>
      <c r="P265" s="25">
        <v>90.83333333333333</v>
      </c>
    </row>
    <row r="266" spans="1:16" ht="12.75">
      <c r="A266" s="20" t="s">
        <v>253</v>
      </c>
      <c r="B266" s="46" t="s">
        <v>243</v>
      </c>
      <c r="C266" s="20" t="s">
        <v>103</v>
      </c>
      <c r="D266" s="20">
        <v>66</v>
      </c>
      <c r="E266" s="20">
        <v>66</v>
      </c>
      <c r="F266" s="20">
        <v>9</v>
      </c>
      <c r="G266" s="20">
        <v>1</v>
      </c>
      <c r="H266" s="20">
        <v>282</v>
      </c>
      <c r="I266" s="20">
        <v>424</v>
      </c>
      <c r="K266" s="20">
        <f t="shared" si="23"/>
        <v>142</v>
      </c>
      <c r="L266" s="25">
        <f t="shared" si="24"/>
        <v>92.95774647887323</v>
      </c>
      <c r="N266" s="27" t="s">
        <v>245</v>
      </c>
      <c r="O266" s="20" t="s">
        <v>103</v>
      </c>
      <c r="P266" s="25">
        <v>88.67924528301887</v>
      </c>
    </row>
    <row r="267" spans="1:16" ht="12.75">
      <c r="A267" s="20" t="s">
        <v>253</v>
      </c>
      <c r="B267" s="46"/>
      <c r="C267" s="20" t="s">
        <v>104</v>
      </c>
      <c r="D267" s="20">
        <v>21</v>
      </c>
      <c r="E267" s="20">
        <v>7</v>
      </c>
      <c r="F267" s="20">
        <v>2</v>
      </c>
      <c r="G267" s="20">
        <v>0</v>
      </c>
      <c r="H267" s="20">
        <v>31</v>
      </c>
      <c r="I267" s="20">
        <v>61</v>
      </c>
      <c r="K267" s="20">
        <f t="shared" si="23"/>
        <v>30</v>
      </c>
      <c r="L267" s="25">
        <f t="shared" si="24"/>
        <v>93.33333333333333</v>
      </c>
      <c r="N267" s="27" t="s">
        <v>242</v>
      </c>
      <c r="O267" s="20" t="s">
        <v>103</v>
      </c>
      <c r="P267" s="25">
        <v>84.17266187050359</v>
      </c>
    </row>
    <row r="268" spans="1:16" ht="12.75">
      <c r="A268" s="20" t="s">
        <v>254</v>
      </c>
      <c r="B268" s="46" t="s">
        <v>245</v>
      </c>
      <c r="C268" s="20" t="s">
        <v>103</v>
      </c>
      <c r="D268" s="20">
        <v>65</v>
      </c>
      <c r="E268" s="20">
        <v>29</v>
      </c>
      <c r="F268" s="20">
        <v>10</v>
      </c>
      <c r="G268" s="20">
        <v>2</v>
      </c>
      <c r="H268" s="20">
        <v>318</v>
      </c>
      <c r="I268" s="20">
        <v>424</v>
      </c>
      <c r="K268" s="20">
        <f t="shared" si="23"/>
        <v>106</v>
      </c>
      <c r="L268" s="25">
        <f t="shared" si="24"/>
        <v>88.67924528301887</v>
      </c>
      <c r="N268" s="27" t="s">
        <v>246</v>
      </c>
      <c r="O268" s="20" t="s">
        <v>103</v>
      </c>
      <c r="P268" s="25">
        <v>79.06976744186046</v>
      </c>
    </row>
    <row r="269" spans="1:16" ht="12.75">
      <c r="A269" s="20" t="s">
        <v>254</v>
      </c>
      <c r="B269" s="46"/>
      <c r="C269" s="20" t="s">
        <v>104</v>
      </c>
      <c r="D269" s="20">
        <v>19</v>
      </c>
      <c r="E269" s="20">
        <v>5</v>
      </c>
      <c r="F269" s="20">
        <v>0</v>
      </c>
      <c r="G269" s="20">
        <v>0</v>
      </c>
      <c r="H269" s="20">
        <v>37</v>
      </c>
      <c r="I269" s="20">
        <v>61</v>
      </c>
      <c r="K269" s="20">
        <f t="shared" si="23"/>
        <v>24</v>
      </c>
      <c r="L269" s="25">
        <f t="shared" si="24"/>
        <v>100</v>
      </c>
      <c r="N269" s="27" t="s">
        <v>245</v>
      </c>
      <c r="O269" s="20" t="s">
        <v>104</v>
      </c>
      <c r="P269" s="25">
        <v>100</v>
      </c>
    </row>
    <row r="270" spans="1:16" ht="12.75">
      <c r="A270" s="20" t="s">
        <v>255</v>
      </c>
      <c r="B270" s="46" t="s">
        <v>246</v>
      </c>
      <c r="C270" s="20" t="s">
        <v>103</v>
      </c>
      <c r="D270" s="20">
        <v>44</v>
      </c>
      <c r="E270" s="20">
        <v>24</v>
      </c>
      <c r="F270" s="20">
        <v>14</v>
      </c>
      <c r="G270" s="20">
        <v>4</v>
      </c>
      <c r="H270" s="20">
        <v>338</v>
      </c>
      <c r="I270" s="20">
        <v>424</v>
      </c>
      <c r="K270" s="20">
        <f t="shared" si="23"/>
        <v>86</v>
      </c>
      <c r="L270" s="25">
        <f t="shared" si="24"/>
        <v>79.06976744186046</v>
      </c>
      <c r="N270" s="27" t="s">
        <v>242</v>
      </c>
      <c r="O270" s="20" t="s">
        <v>104</v>
      </c>
      <c r="P270" s="25">
        <v>96.66666666666667</v>
      </c>
    </row>
    <row r="271" spans="1:16" ht="12.75">
      <c r="A271" s="20" t="s">
        <v>255</v>
      </c>
      <c r="B271" s="46"/>
      <c r="C271" s="20" t="s">
        <v>104</v>
      </c>
      <c r="D271" s="20">
        <v>5</v>
      </c>
      <c r="E271" s="20">
        <v>8</v>
      </c>
      <c r="F271" s="20">
        <v>1</v>
      </c>
      <c r="G271" s="20">
        <v>0</v>
      </c>
      <c r="H271" s="20">
        <v>47</v>
      </c>
      <c r="I271" s="20">
        <v>61</v>
      </c>
      <c r="K271" s="20">
        <f t="shared" si="23"/>
        <v>14</v>
      </c>
      <c r="L271" s="25">
        <f t="shared" si="24"/>
        <v>92.85714285714286</v>
      </c>
      <c r="N271" s="27" t="s">
        <v>241</v>
      </c>
      <c r="O271" s="20" t="s">
        <v>104</v>
      </c>
      <c r="P271" s="25">
        <v>93.54838709677419</v>
      </c>
    </row>
    <row r="272" spans="1:16" ht="12.75">
      <c r="A272" s="20" t="s">
        <v>256</v>
      </c>
      <c r="B272" s="46" t="s">
        <v>247</v>
      </c>
      <c r="C272" s="20" t="s">
        <v>103</v>
      </c>
      <c r="D272" s="20">
        <v>90</v>
      </c>
      <c r="E272" s="20">
        <v>41</v>
      </c>
      <c r="F272" s="20">
        <v>8</v>
      </c>
      <c r="G272" s="20">
        <v>0</v>
      </c>
      <c r="H272" s="20">
        <v>285</v>
      </c>
      <c r="I272" s="20">
        <v>424</v>
      </c>
      <c r="K272" s="20">
        <f t="shared" si="23"/>
        <v>139</v>
      </c>
      <c r="L272" s="25">
        <f t="shared" si="24"/>
        <v>94.24460431654677</v>
      </c>
      <c r="N272" s="27" t="s">
        <v>243</v>
      </c>
      <c r="O272" s="20" t="s">
        <v>104</v>
      </c>
      <c r="P272" s="25">
        <v>93.33333333333333</v>
      </c>
    </row>
    <row r="273" spans="1:16" ht="12.75">
      <c r="A273" s="20" t="s">
        <v>256</v>
      </c>
      <c r="B273" s="46"/>
      <c r="C273" s="20" t="s">
        <v>104</v>
      </c>
      <c r="D273" s="20">
        <v>18</v>
      </c>
      <c r="E273" s="20">
        <v>8</v>
      </c>
      <c r="F273" s="20">
        <v>1</v>
      </c>
      <c r="G273" s="20">
        <v>1</v>
      </c>
      <c r="H273" s="20">
        <v>33</v>
      </c>
      <c r="I273" s="20">
        <v>61</v>
      </c>
      <c r="K273" s="20">
        <f t="shared" si="23"/>
        <v>28</v>
      </c>
      <c r="L273" s="25">
        <f t="shared" si="24"/>
        <v>92.85714285714286</v>
      </c>
      <c r="N273" s="27" t="s">
        <v>247</v>
      </c>
      <c r="O273" s="20" t="s">
        <v>104</v>
      </c>
      <c r="P273" s="25">
        <v>92.85714285714286</v>
      </c>
    </row>
    <row r="274" spans="1:16" ht="12.75">
      <c r="A274" s="20" t="s">
        <v>257</v>
      </c>
      <c r="B274" s="46" t="s">
        <v>248</v>
      </c>
      <c r="C274" s="20" t="s">
        <v>103</v>
      </c>
      <c r="D274" s="20">
        <v>71</v>
      </c>
      <c r="E274" s="20">
        <v>38</v>
      </c>
      <c r="F274" s="20">
        <v>10</v>
      </c>
      <c r="G274" s="20">
        <v>1</v>
      </c>
      <c r="H274" s="20">
        <v>304</v>
      </c>
      <c r="I274" s="20">
        <v>424</v>
      </c>
      <c r="K274" s="20">
        <f t="shared" si="23"/>
        <v>120</v>
      </c>
      <c r="L274" s="25">
        <f t="shared" si="24"/>
        <v>90.83333333333333</v>
      </c>
      <c r="N274" s="27" t="s">
        <v>246</v>
      </c>
      <c r="O274" s="20" t="s">
        <v>104</v>
      </c>
      <c r="P274" s="25">
        <v>92.85714285714286</v>
      </c>
    </row>
    <row r="275" spans="1:16" ht="12.75">
      <c r="A275" s="20" t="s">
        <v>257</v>
      </c>
      <c r="B275" s="46"/>
      <c r="C275" s="20" t="s">
        <v>104</v>
      </c>
      <c r="D275" s="20">
        <v>22</v>
      </c>
      <c r="E275" s="20">
        <v>2</v>
      </c>
      <c r="F275" s="20">
        <v>1</v>
      </c>
      <c r="G275" s="20">
        <v>1</v>
      </c>
      <c r="H275" s="20">
        <v>35</v>
      </c>
      <c r="I275" s="20">
        <v>61</v>
      </c>
      <c r="K275" s="20">
        <f t="shared" si="23"/>
        <v>26</v>
      </c>
      <c r="L275" s="25">
        <f t="shared" si="24"/>
        <v>92.3076923076923</v>
      </c>
      <c r="N275" s="27" t="s">
        <v>248</v>
      </c>
      <c r="O275" s="20" t="s">
        <v>104</v>
      </c>
      <c r="P275" s="25">
        <v>92.3076923076923</v>
      </c>
    </row>
    <row r="276" ht="12.75">
      <c r="L276" s="25"/>
    </row>
    <row r="277" spans="4:12" ht="12.75">
      <c r="D277" s="20">
        <v>1</v>
      </c>
      <c r="E277" s="20">
        <v>2</v>
      </c>
      <c r="F277" s="20">
        <v>3</v>
      </c>
      <c r="G277" s="20">
        <v>4</v>
      </c>
      <c r="H277" s="20" t="s">
        <v>259</v>
      </c>
      <c r="I277" s="20" t="s">
        <v>73</v>
      </c>
      <c r="J277" s="20" t="s">
        <v>265</v>
      </c>
      <c r="L277" s="25"/>
    </row>
    <row r="278" spans="2:12" ht="12.75">
      <c r="B278" s="46" t="s">
        <v>241</v>
      </c>
      <c r="C278" s="20" t="s">
        <v>103</v>
      </c>
      <c r="D278" s="25">
        <f aca="true" t="shared" si="25" ref="D278:I280">D262/$I262*100</f>
        <v>16.50943396226415</v>
      </c>
      <c r="E278" s="25">
        <f t="shared" si="25"/>
        <v>15.566037735849056</v>
      </c>
      <c r="F278" s="25">
        <f t="shared" si="25"/>
        <v>2.1226415094339623</v>
      </c>
      <c r="G278" s="25">
        <f t="shared" si="25"/>
        <v>0.2358490566037736</v>
      </c>
      <c r="H278" s="25">
        <f t="shared" si="25"/>
        <v>65.56603773584906</v>
      </c>
      <c r="I278" s="25">
        <f t="shared" si="25"/>
        <v>100</v>
      </c>
      <c r="J278" s="40">
        <v>1.595890410958904</v>
      </c>
      <c r="L278" s="25"/>
    </row>
    <row r="279" spans="2:12" ht="12.75">
      <c r="B279" s="46"/>
      <c r="C279" s="20" t="s">
        <v>104</v>
      </c>
      <c r="D279" s="25">
        <f t="shared" si="25"/>
        <v>36.0655737704918</v>
      </c>
      <c r="E279" s="25">
        <f t="shared" si="25"/>
        <v>11.475409836065573</v>
      </c>
      <c r="F279" s="25">
        <f t="shared" si="25"/>
        <v>1.639344262295082</v>
      </c>
      <c r="G279" s="25">
        <f t="shared" si="25"/>
        <v>1.639344262295082</v>
      </c>
      <c r="H279" s="25">
        <f t="shared" si="25"/>
        <v>49.18032786885246</v>
      </c>
      <c r="I279" s="25">
        <f t="shared" si="25"/>
        <v>100</v>
      </c>
      <c r="J279" s="40">
        <v>1.3870967741935485</v>
      </c>
      <c r="L279" s="25"/>
    </row>
    <row r="280" spans="2:12" ht="12.75">
      <c r="B280" s="46" t="s">
        <v>242</v>
      </c>
      <c r="C280" s="20" t="s">
        <v>103</v>
      </c>
      <c r="D280" s="25">
        <f t="shared" si="25"/>
        <v>12.264150943396226</v>
      </c>
      <c r="E280" s="25">
        <f t="shared" si="25"/>
        <v>15.330188679245282</v>
      </c>
      <c r="F280" s="25">
        <f t="shared" si="25"/>
        <v>4.952830188679245</v>
      </c>
      <c r="G280" s="25">
        <f t="shared" si="25"/>
        <v>0.2358490566037736</v>
      </c>
      <c r="H280" s="25">
        <f t="shared" si="25"/>
        <v>67.21698113207547</v>
      </c>
      <c r="I280" s="25">
        <f t="shared" si="25"/>
        <v>100</v>
      </c>
      <c r="J280" s="40">
        <v>1.79136690647482</v>
      </c>
      <c r="L280" s="25"/>
    </row>
    <row r="281" spans="2:12" ht="12.75">
      <c r="B281" s="46"/>
      <c r="C281" s="20" t="s">
        <v>104</v>
      </c>
      <c r="D281" s="25">
        <f aca="true" t="shared" si="26" ref="D281:F284">D265/$I265*100</f>
        <v>37.704918032786885</v>
      </c>
      <c r="E281" s="25">
        <f t="shared" si="26"/>
        <v>9.836065573770492</v>
      </c>
      <c r="F281" s="25">
        <f t="shared" si="26"/>
        <v>1.639344262295082</v>
      </c>
      <c r="G281" s="25"/>
      <c r="H281" s="25">
        <f aca="true" t="shared" si="27" ref="H281:I289">H265/$I265*100</f>
        <v>50.81967213114754</v>
      </c>
      <c r="I281" s="25">
        <f t="shared" si="27"/>
        <v>100</v>
      </c>
      <c r="J281" s="40">
        <v>1.2666666666666666</v>
      </c>
      <c r="L281" s="25"/>
    </row>
    <row r="282" spans="2:10" ht="12.75">
      <c r="B282" s="46" t="s">
        <v>243</v>
      </c>
      <c r="C282" s="20" t="s">
        <v>103</v>
      </c>
      <c r="D282" s="25">
        <f t="shared" si="26"/>
        <v>15.566037735849056</v>
      </c>
      <c r="E282" s="25">
        <f t="shared" si="26"/>
        <v>15.566037735849056</v>
      </c>
      <c r="F282" s="25">
        <f t="shared" si="26"/>
        <v>2.1226415094339623</v>
      </c>
      <c r="G282" s="25">
        <f>G266/$I266*100</f>
        <v>0.2358490566037736</v>
      </c>
      <c r="H282" s="25">
        <f t="shared" si="27"/>
        <v>66.50943396226415</v>
      </c>
      <c r="I282" s="25">
        <f t="shared" si="27"/>
        <v>100</v>
      </c>
      <c r="J282" s="40">
        <v>1.6126760563380282</v>
      </c>
    </row>
    <row r="283" spans="2:10" ht="12.75">
      <c r="B283" s="46"/>
      <c r="C283" s="20" t="s">
        <v>104</v>
      </c>
      <c r="D283" s="25">
        <f t="shared" si="26"/>
        <v>34.42622950819672</v>
      </c>
      <c r="E283" s="25">
        <f t="shared" si="26"/>
        <v>11.475409836065573</v>
      </c>
      <c r="F283" s="25">
        <f t="shared" si="26"/>
        <v>3.278688524590164</v>
      </c>
      <c r="G283" s="25"/>
      <c r="H283" s="25">
        <f t="shared" si="27"/>
        <v>50.81967213114754</v>
      </c>
      <c r="I283" s="25">
        <f t="shared" si="27"/>
        <v>100</v>
      </c>
      <c r="J283" s="40">
        <v>1.3666666666666667</v>
      </c>
    </row>
    <row r="284" spans="2:10" ht="12.75">
      <c r="B284" s="46" t="s">
        <v>245</v>
      </c>
      <c r="C284" s="20" t="s">
        <v>103</v>
      </c>
      <c r="D284" s="25">
        <f t="shared" si="26"/>
        <v>15.330188679245282</v>
      </c>
      <c r="E284" s="25">
        <f t="shared" si="26"/>
        <v>6.839622641509433</v>
      </c>
      <c r="F284" s="25">
        <f t="shared" si="26"/>
        <v>2.358490566037736</v>
      </c>
      <c r="G284" s="25">
        <f>G268/$I268*100</f>
        <v>0.4716981132075472</v>
      </c>
      <c r="H284" s="25">
        <f t="shared" si="27"/>
        <v>75</v>
      </c>
      <c r="I284" s="25">
        <f t="shared" si="27"/>
        <v>100</v>
      </c>
      <c r="J284" s="40">
        <v>1.5188679245283019</v>
      </c>
    </row>
    <row r="285" spans="2:10" ht="12.75">
      <c r="B285" s="46"/>
      <c r="C285" s="20" t="s">
        <v>104</v>
      </c>
      <c r="D285" s="25">
        <f aca="true" t="shared" si="28" ref="D285:E289">D269/$I269*100</f>
        <v>31.147540983606557</v>
      </c>
      <c r="E285" s="25">
        <f t="shared" si="28"/>
        <v>8.19672131147541</v>
      </c>
      <c r="F285" s="25"/>
      <c r="G285" s="25"/>
      <c r="H285" s="25">
        <f t="shared" si="27"/>
        <v>60.65573770491803</v>
      </c>
      <c r="I285" s="25">
        <f t="shared" si="27"/>
        <v>100</v>
      </c>
      <c r="J285" s="40">
        <v>1.2083333333333333</v>
      </c>
    </row>
    <row r="286" spans="2:10" ht="12.75">
      <c r="B286" s="46" t="s">
        <v>246</v>
      </c>
      <c r="C286" s="20" t="s">
        <v>103</v>
      </c>
      <c r="D286" s="25">
        <f t="shared" si="28"/>
        <v>10.377358490566039</v>
      </c>
      <c r="E286" s="25">
        <f t="shared" si="28"/>
        <v>5.660377358490567</v>
      </c>
      <c r="F286" s="25">
        <f>F270/$I270*100</f>
        <v>3.30188679245283</v>
      </c>
      <c r="G286" s="25">
        <f>G270/$I270*100</f>
        <v>0.9433962264150944</v>
      </c>
      <c r="H286" s="25">
        <f t="shared" si="27"/>
        <v>79.71698113207547</v>
      </c>
      <c r="I286" s="25">
        <f t="shared" si="27"/>
        <v>100</v>
      </c>
      <c r="J286" s="40">
        <v>1.744186046511628</v>
      </c>
    </row>
    <row r="287" spans="2:10" ht="12.75">
      <c r="B287" s="46"/>
      <c r="C287" s="20" t="s">
        <v>104</v>
      </c>
      <c r="D287" s="25">
        <f t="shared" si="28"/>
        <v>8.19672131147541</v>
      </c>
      <c r="E287" s="25">
        <f t="shared" si="28"/>
        <v>13.114754098360656</v>
      </c>
      <c r="F287" s="25">
        <f>F271/$I271*100</f>
        <v>1.639344262295082</v>
      </c>
      <c r="G287" s="25"/>
      <c r="H287" s="25">
        <f t="shared" si="27"/>
        <v>77.04918032786885</v>
      </c>
      <c r="I287" s="25">
        <f t="shared" si="27"/>
        <v>100</v>
      </c>
      <c r="J287" s="40">
        <v>1.7142857142857142</v>
      </c>
    </row>
    <row r="288" spans="2:10" ht="12.75">
      <c r="B288" s="46" t="s">
        <v>247</v>
      </c>
      <c r="C288" s="20" t="s">
        <v>103</v>
      </c>
      <c r="D288" s="25">
        <f t="shared" si="28"/>
        <v>21.22641509433962</v>
      </c>
      <c r="E288" s="25">
        <f t="shared" si="28"/>
        <v>9.669811320754718</v>
      </c>
      <c r="F288" s="25">
        <f>F272/$I272*100</f>
        <v>1.8867924528301887</v>
      </c>
      <c r="G288" s="25"/>
      <c r="H288" s="25">
        <f t="shared" si="27"/>
        <v>67.21698113207547</v>
      </c>
      <c r="I288" s="25">
        <f t="shared" si="27"/>
        <v>100</v>
      </c>
      <c r="J288" s="40">
        <v>1.410071942446043</v>
      </c>
    </row>
    <row r="289" spans="2:10" ht="12.75">
      <c r="B289" s="46"/>
      <c r="C289" s="20" t="s">
        <v>104</v>
      </c>
      <c r="D289" s="25">
        <f t="shared" si="28"/>
        <v>29.508196721311474</v>
      </c>
      <c r="E289" s="25">
        <f t="shared" si="28"/>
        <v>13.114754098360656</v>
      </c>
      <c r="F289" s="25">
        <f>F273/$I273*100</f>
        <v>1.639344262295082</v>
      </c>
      <c r="G289" s="25">
        <f>G273/$I273*100</f>
        <v>1.639344262295082</v>
      </c>
      <c r="H289" s="25">
        <f t="shared" si="27"/>
        <v>54.09836065573771</v>
      </c>
      <c r="I289" s="25">
        <f t="shared" si="27"/>
        <v>100</v>
      </c>
      <c r="J289" s="40">
        <v>1.4642857142857142</v>
      </c>
    </row>
    <row r="290" spans="2:10" ht="12.75">
      <c r="B290" s="46" t="s">
        <v>248</v>
      </c>
      <c r="C290" s="20" t="s">
        <v>103</v>
      </c>
      <c r="D290" s="25">
        <f aca="true" t="shared" si="29" ref="D290:I290">D274/$I274*100</f>
        <v>16.745283018867923</v>
      </c>
      <c r="E290" s="25">
        <f t="shared" si="29"/>
        <v>8.962264150943396</v>
      </c>
      <c r="F290" s="25">
        <f t="shared" si="29"/>
        <v>2.358490566037736</v>
      </c>
      <c r="G290" s="25">
        <f t="shared" si="29"/>
        <v>0.2358490566037736</v>
      </c>
      <c r="H290" s="25">
        <f t="shared" si="29"/>
        <v>71.69811320754717</v>
      </c>
      <c r="I290" s="25">
        <f t="shared" si="29"/>
        <v>100</v>
      </c>
      <c r="J290" s="40">
        <v>1.5083333333333333</v>
      </c>
    </row>
    <row r="291" spans="2:10" ht="12.75">
      <c r="B291" s="46"/>
      <c r="C291" s="20" t="s">
        <v>104</v>
      </c>
      <c r="D291" s="25">
        <f aca="true" t="shared" si="30" ref="D291:I291">D275/$I275*100</f>
        <v>36.0655737704918</v>
      </c>
      <c r="E291" s="25">
        <f t="shared" si="30"/>
        <v>3.278688524590164</v>
      </c>
      <c r="F291" s="25">
        <f t="shared" si="30"/>
        <v>1.639344262295082</v>
      </c>
      <c r="G291" s="25">
        <f t="shared" si="30"/>
        <v>1.639344262295082</v>
      </c>
      <c r="H291" s="25">
        <f t="shared" si="30"/>
        <v>57.377049180327866</v>
      </c>
      <c r="I291" s="25">
        <f t="shared" si="30"/>
        <v>100</v>
      </c>
      <c r="J291" s="40">
        <v>1.2692307692307692</v>
      </c>
    </row>
    <row r="292" ht="12.75">
      <c r="B292" s="46"/>
    </row>
    <row r="293" ht="12.75">
      <c r="B293" s="46"/>
    </row>
    <row r="295" s="29" customFormat="1" ht="12.75">
      <c r="A295" s="29" t="s">
        <v>262</v>
      </c>
    </row>
    <row r="296" ht="12.75">
      <c r="A296" s="20" t="s">
        <v>260</v>
      </c>
    </row>
    <row r="297" ht="12.75">
      <c r="A297" s="20" t="s">
        <v>94</v>
      </c>
    </row>
    <row r="298" spans="1:9" ht="12.75">
      <c r="A298" s="20" t="s">
        <v>72</v>
      </c>
      <c r="B298" s="20" t="s">
        <v>72</v>
      </c>
      <c r="C298" s="20" t="s">
        <v>99</v>
      </c>
      <c r="E298" s="20" t="s">
        <v>73</v>
      </c>
      <c r="G298" s="20" t="s">
        <v>99</v>
      </c>
      <c r="I298" s="20" t="s">
        <v>73</v>
      </c>
    </row>
    <row r="299" spans="3:8" ht="12.75">
      <c r="C299" s="20" t="s">
        <v>103</v>
      </c>
      <c r="D299" s="20" t="s">
        <v>104</v>
      </c>
      <c r="G299" s="20" t="s">
        <v>103</v>
      </c>
      <c r="H299" s="20" t="s">
        <v>104</v>
      </c>
    </row>
    <row r="300" spans="1:9" ht="12.75">
      <c r="A300" s="20" t="s">
        <v>261</v>
      </c>
      <c r="B300" s="20" t="s">
        <v>263</v>
      </c>
      <c r="C300" s="25">
        <f>G300/G$306*100</f>
        <v>20.5188679245283</v>
      </c>
      <c r="D300" s="25">
        <f aca="true" t="shared" si="31" ref="D300:E306">H300/H$306*100</f>
        <v>37.704918032786885</v>
      </c>
      <c r="E300" s="21">
        <f t="shared" si="31"/>
        <v>22.68041237113402</v>
      </c>
      <c r="G300" s="20">
        <v>87</v>
      </c>
      <c r="H300" s="20">
        <v>23</v>
      </c>
      <c r="I300" s="20">
        <v>110</v>
      </c>
    </row>
    <row r="301" spans="2:9" ht="12.75">
      <c r="B301" s="20">
        <v>2</v>
      </c>
      <c r="C301" s="25">
        <f aca="true" t="shared" si="32" ref="C301:C306">G301/G$306*100</f>
        <v>45.990566037735846</v>
      </c>
      <c r="D301" s="25">
        <f t="shared" si="31"/>
        <v>26.229508196721312</v>
      </c>
      <c r="E301" s="21">
        <f t="shared" si="31"/>
        <v>43.50515463917526</v>
      </c>
      <c r="G301" s="20">
        <v>195</v>
      </c>
      <c r="H301" s="20">
        <v>16</v>
      </c>
      <c r="I301" s="20">
        <v>211</v>
      </c>
    </row>
    <row r="302" spans="2:9" ht="12.75">
      <c r="B302" s="20">
        <v>3</v>
      </c>
      <c r="C302" s="25">
        <f t="shared" si="32"/>
        <v>20.99056603773585</v>
      </c>
      <c r="D302" s="25">
        <f t="shared" si="31"/>
        <v>6.557377049180328</v>
      </c>
      <c r="E302" s="21">
        <f t="shared" si="31"/>
        <v>19.175257731958766</v>
      </c>
      <c r="G302" s="20">
        <v>89</v>
      </c>
      <c r="H302" s="20">
        <v>4</v>
      </c>
      <c r="I302" s="20">
        <v>93</v>
      </c>
    </row>
    <row r="303" spans="2:9" ht="12.75">
      <c r="B303" s="20">
        <v>4</v>
      </c>
      <c r="C303" s="25">
        <f t="shared" si="32"/>
        <v>3.7735849056603774</v>
      </c>
      <c r="D303" s="25">
        <f t="shared" si="31"/>
        <v>4.918032786885246</v>
      </c>
      <c r="E303" s="21">
        <f t="shared" si="31"/>
        <v>3.917525773195876</v>
      </c>
      <c r="G303" s="20">
        <v>16</v>
      </c>
      <c r="H303" s="20">
        <v>3</v>
      </c>
      <c r="I303" s="20">
        <v>19</v>
      </c>
    </row>
    <row r="304" spans="2:9" ht="12.75">
      <c r="B304" s="20" t="s">
        <v>264</v>
      </c>
      <c r="C304" s="25">
        <f t="shared" si="32"/>
        <v>1.650943396226415</v>
      </c>
      <c r="D304" s="25">
        <f t="shared" si="31"/>
        <v>0</v>
      </c>
      <c r="E304" s="21">
        <f t="shared" si="31"/>
        <v>1.443298969072165</v>
      </c>
      <c r="G304" s="20">
        <v>7</v>
      </c>
      <c r="H304" s="20">
        <v>0</v>
      </c>
      <c r="I304" s="20">
        <v>7</v>
      </c>
    </row>
    <row r="305" spans="2:9" ht="12.75">
      <c r="B305" s="20" t="s">
        <v>259</v>
      </c>
      <c r="C305" s="25">
        <f t="shared" si="32"/>
        <v>7.0754716981132075</v>
      </c>
      <c r="D305" s="25">
        <f t="shared" si="31"/>
        <v>24.59016393442623</v>
      </c>
      <c r="E305" s="21">
        <f t="shared" si="31"/>
        <v>9.278350515463918</v>
      </c>
      <c r="G305" s="20">
        <v>30</v>
      </c>
      <c r="H305" s="20">
        <v>15</v>
      </c>
      <c r="I305" s="20">
        <v>45</v>
      </c>
    </row>
    <row r="306" spans="1:9" ht="12.75">
      <c r="A306" s="20" t="s">
        <v>73</v>
      </c>
      <c r="C306" s="21">
        <f t="shared" si="32"/>
        <v>100</v>
      </c>
      <c r="D306" s="21">
        <f t="shared" si="31"/>
        <v>100</v>
      </c>
      <c r="E306" s="21">
        <f t="shared" si="31"/>
        <v>100</v>
      </c>
      <c r="G306" s="20">
        <v>424</v>
      </c>
      <c r="H306" s="20">
        <v>61</v>
      </c>
      <c r="I306" s="20">
        <v>485</v>
      </c>
    </row>
    <row r="308" spans="2:4" ht="12.75">
      <c r="B308" s="20" t="s">
        <v>265</v>
      </c>
      <c r="C308" s="40">
        <v>2.1395939086294415</v>
      </c>
      <c r="D308" s="40">
        <v>1.7173913043478262</v>
      </c>
    </row>
    <row r="310" s="29" customFormat="1" ht="12.75">
      <c r="A310" s="29" t="s">
        <v>266</v>
      </c>
    </row>
    <row r="311" spans="1:7" ht="12.75">
      <c r="A311" s="20" t="s">
        <v>72</v>
      </c>
      <c r="B311" s="20" t="s">
        <v>72</v>
      </c>
      <c r="C311" s="20" t="s">
        <v>99</v>
      </c>
      <c r="G311" s="20" t="s">
        <v>99</v>
      </c>
    </row>
    <row r="312" spans="3:9" ht="12.75">
      <c r="C312" s="20" t="s">
        <v>103</v>
      </c>
      <c r="D312" s="20" t="s">
        <v>104</v>
      </c>
      <c r="E312" s="20" t="s">
        <v>73</v>
      </c>
      <c r="G312" s="20" t="s">
        <v>103</v>
      </c>
      <c r="H312" s="20" t="s">
        <v>104</v>
      </c>
      <c r="I312" s="20" t="s">
        <v>73</v>
      </c>
    </row>
    <row r="313" spans="3:9" ht="12.75">
      <c r="C313" s="20" t="s">
        <v>130</v>
      </c>
      <c r="D313" s="20" t="s">
        <v>130</v>
      </c>
      <c r="E313" s="20" t="s">
        <v>130</v>
      </c>
      <c r="G313" s="20" t="s">
        <v>130</v>
      </c>
      <c r="H313" s="20" t="s">
        <v>130</v>
      </c>
      <c r="I313" s="20" t="s">
        <v>130</v>
      </c>
    </row>
    <row r="314" spans="1:9" ht="12.75">
      <c r="A314" s="20" t="s">
        <v>267</v>
      </c>
      <c r="B314" s="20" t="s">
        <v>268</v>
      </c>
      <c r="C314" s="25">
        <f>G314/G$321*100</f>
        <v>73.58490566037736</v>
      </c>
      <c r="D314" s="25">
        <f aca="true" t="shared" si="33" ref="D314:E321">H314/H$321*100</f>
        <v>60.65573770491803</v>
      </c>
      <c r="E314" s="25">
        <f t="shared" si="33"/>
        <v>71.95876288659794</v>
      </c>
      <c r="G314" s="20">
        <v>312</v>
      </c>
      <c r="H314" s="20">
        <v>37</v>
      </c>
      <c r="I314" s="20">
        <v>349</v>
      </c>
    </row>
    <row r="315" spans="2:9" ht="12.75">
      <c r="B315" s="20" t="s">
        <v>269</v>
      </c>
      <c r="C315" s="25">
        <f aca="true" t="shared" si="34" ref="C315:C320">G315/G$321*100</f>
        <v>11.084905660377359</v>
      </c>
      <c r="D315" s="25">
        <f t="shared" si="33"/>
        <v>8.19672131147541</v>
      </c>
      <c r="E315" s="25">
        <f t="shared" si="33"/>
        <v>10.721649484536082</v>
      </c>
      <c r="G315" s="20">
        <v>47</v>
      </c>
      <c r="H315" s="20">
        <v>5</v>
      </c>
      <c r="I315" s="20">
        <v>52</v>
      </c>
    </row>
    <row r="316" spans="2:9" ht="12.75">
      <c r="B316" s="20" t="s">
        <v>270</v>
      </c>
      <c r="C316" s="25">
        <f t="shared" si="34"/>
        <v>8.49056603773585</v>
      </c>
      <c r="D316" s="25">
        <f t="shared" si="33"/>
        <v>18.0327868852459</v>
      </c>
      <c r="E316" s="25">
        <f t="shared" si="33"/>
        <v>9.690721649484537</v>
      </c>
      <c r="G316" s="20">
        <v>36</v>
      </c>
      <c r="H316" s="20">
        <v>11</v>
      </c>
      <c r="I316" s="20">
        <v>47</v>
      </c>
    </row>
    <row r="317" spans="2:9" ht="12.75">
      <c r="B317" s="20" t="s">
        <v>271</v>
      </c>
      <c r="C317" s="25">
        <f t="shared" si="34"/>
        <v>4.245283018867925</v>
      </c>
      <c r="D317" s="25"/>
      <c r="E317" s="25">
        <f t="shared" si="33"/>
        <v>3.711340206185567</v>
      </c>
      <c r="G317" s="20">
        <v>18</v>
      </c>
      <c r="H317" s="20">
        <v>0</v>
      </c>
      <c r="I317" s="20">
        <v>18</v>
      </c>
    </row>
    <row r="318" spans="2:9" ht="12.75">
      <c r="B318" s="20" t="s">
        <v>272</v>
      </c>
      <c r="C318" s="25">
        <f t="shared" si="34"/>
        <v>2.5943396226415096</v>
      </c>
      <c r="D318" s="25"/>
      <c r="E318" s="25">
        <f t="shared" si="33"/>
        <v>2.268041237113402</v>
      </c>
      <c r="G318" s="20">
        <v>11</v>
      </c>
      <c r="H318" s="20">
        <v>0</v>
      </c>
      <c r="I318" s="20">
        <v>11</v>
      </c>
    </row>
    <row r="319" spans="2:9" ht="12.75">
      <c r="B319" s="20" t="s">
        <v>273</v>
      </c>
      <c r="C319" s="25">
        <f t="shared" si="34"/>
        <v>1.179245283018868</v>
      </c>
      <c r="D319" s="25">
        <f t="shared" si="33"/>
        <v>11.475409836065573</v>
      </c>
      <c r="E319" s="25">
        <f t="shared" si="33"/>
        <v>2.4742268041237114</v>
      </c>
      <c r="G319" s="20">
        <v>5</v>
      </c>
      <c r="H319" s="20">
        <v>7</v>
      </c>
      <c r="I319" s="20">
        <v>12</v>
      </c>
    </row>
    <row r="320" spans="2:9" ht="12.75">
      <c r="B320" s="20" t="s">
        <v>108</v>
      </c>
      <c r="C320" s="25">
        <f t="shared" si="34"/>
        <v>0.4716981132075472</v>
      </c>
      <c r="D320" s="25">
        <f t="shared" si="33"/>
        <v>1.639344262295082</v>
      </c>
      <c r="E320" s="25">
        <f t="shared" si="33"/>
        <v>0.6185567010309279</v>
      </c>
      <c r="G320" s="20">
        <v>2</v>
      </c>
      <c r="H320" s="20">
        <v>1</v>
      </c>
      <c r="I320" s="20">
        <v>3</v>
      </c>
    </row>
    <row r="321" spans="2:9" ht="12.75">
      <c r="B321" s="20" t="s">
        <v>73</v>
      </c>
      <c r="C321" s="25">
        <f>G321/G$321*100</f>
        <v>100</v>
      </c>
      <c r="D321" s="25">
        <f t="shared" si="33"/>
        <v>100</v>
      </c>
      <c r="E321" s="25">
        <f t="shared" si="33"/>
        <v>100</v>
      </c>
      <c r="G321" s="20">
        <v>424</v>
      </c>
      <c r="H321" s="20">
        <v>61</v>
      </c>
      <c r="I321" s="20">
        <v>485</v>
      </c>
    </row>
    <row r="322" s="29" customFormat="1" ht="12.75">
      <c r="A322" s="29" t="s">
        <v>274</v>
      </c>
    </row>
    <row r="323" ht="12.75">
      <c r="A323" s="20" t="s">
        <v>275</v>
      </c>
    </row>
    <row r="324" ht="12.75">
      <c r="A324" s="20" t="s">
        <v>94</v>
      </c>
    </row>
    <row r="325" spans="1:9" ht="12.75">
      <c r="A325" s="20" t="s">
        <v>72</v>
      </c>
      <c r="B325" s="20" t="s">
        <v>72</v>
      </c>
      <c r="C325" s="20" t="s">
        <v>99</v>
      </c>
      <c r="E325" s="20" t="s">
        <v>73</v>
      </c>
      <c r="G325" s="20" t="s">
        <v>99</v>
      </c>
      <c r="I325" s="20" t="s">
        <v>73</v>
      </c>
    </row>
    <row r="326" spans="3:8" ht="12.75">
      <c r="C326" s="20" t="s">
        <v>103</v>
      </c>
      <c r="D326" s="20" t="s">
        <v>104</v>
      </c>
      <c r="G326" s="20" t="s">
        <v>103</v>
      </c>
      <c r="H326" s="20" t="s">
        <v>104</v>
      </c>
    </row>
    <row r="327" spans="2:9" ht="12.75">
      <c r="B327" s="20" t="s">
        <v>164</v>
      </c>
      <c r="C327" s="25">
        <f>G327/G$333*100</f>
        <v>20.5188679245283</v>
      </c>
      <c r="D327" s="25"/>
      <c r="E327" s="25">
        <f aca="true" t="shared" si="35" ref="D327:E333">I327/I$333*100</f>
        <v>17.938144329896907</v>
      </c>
      <c r="G327" s="20">
        <v>87</v>
      </c>
      <c r="H327" s="20">
        <v>0</v>
      </c>
      <c r="I327" s="20">
        <v>87</v>
      </c>
    </row>
    <row r="328" spans="2:9" ht="12.75">
      <c r="B328" s="20" t="s">
        <v>165</v>
      </c>
      <c r="C328" s="25">
        <f aca="true" t="shared" si="36" ref="C328:C333">G328/G$333*100</f>
        <v>19.81132075471698</v>
      </c>
      <c r="D328" s="25"/>
      <c r="E328" s="25">
        <f t="shared" si="35"/>
        <v>17.31958762886598</v>
      </c>
      <c r="G328" s="20">
        <v>84</v>
      </c>
      <c r="H328" s="20">
        <v>0</v>
      </c>
      <c r="I328" s="20">
        <v>84</v>
      </c>
    </row>
    <row r="329" spans="2:9" ht="12.75">
      <c r="B329" s="20" t="s">
        <v>166</v>
      </c>
      <c r="C329" s="25">
        <f t="shared" si="36"/>
        <v>12.028301886792454</v>
      </c>
      <c r="D329" s="25">
        <f t="shared" si="35"/>
        <v>3.278688524590164</v>
      </c>
      <c r="E329" s="25">
        <f t="shared" si="35"/>
        <v>10.927835051546392</v>
      </c>
      <c r="G329" s="20">
        <v>51</v>
      </c>
      <c r="H329" s="20">
        <v>2</v>
      </c>
      <c r="I329" s="20">
        <v>53</v>
      </c>
    </row>
    <row r="330" spans="2:9" ht="12.75">
      <c r="B330" s="20" t="s">
        <v>167</v>
      </c>
      <c r="C330" s="25">
        <f t="shared" si="36"/>
        <v>9.669811320754718</v>
      </c>
      <c r="D330" s="25">
        <f t="shared" si="35"/>
        <v>1.639344262295082</v>
      </c>
      <c r="E330" s="25">
        <f t="shared" si="35"/>
        <v>8.65979381443299</v>
      </c>
      <c r="G330" s="20">
        <v>41</v>
      </c>
      <c r="H330" s="20">
        <v>1</v>
      </c>
      <c r="I330" s="20">
        <v>42</v>
      </c>
    </row>
    <row r="331" spans="2:9" ht="12.75">
      <c r="B331" s="20" t="s">
        <v>168</v>
      </c>
      <c r="C331" s="25">
        <f t="shared" si="36"/>
        <v>37.735849056603776</v>
      </c>
      <c r="D331" s="25">
        <f t="shared" si="35"/>
        <v>93.44262295081968</v>
      </c>
      <c r="E331" s="25">
        <f t="shared" si="35"/>
        <v>44.74226804123712</v>
      </c>
      <c r="G331" s="20">
        <v>160</v>
      </c>
      <c r="H331" s="20">
        <v>57</v>
      </c>
      <c r="I331" s="20">
        <v>217</v>
      </c>
    </row>
    <row r="332" spans="2:9" ht="12.75">
      <c r="B332" s="20" t="s">
        <v>108</v>
      </c>
      <c r="C332" s="25">
        <f t="shared" si="36"/>
        <v>0.2358490566037736</v>
      </c>
      <c r="D332" s="25">
        <f t="shared" si="35"/>
        <v>1.639344262295082</v>
      </c>
      <c r="E332" s="25">
        <f t="shared" si="35"/>
        <v>0.4123711340206186</v>
      </c>
      <c r="G332" s="20">
        <v>1</v>
      </c>
      <c r="H332" s="20">
        <v>1</v>
      </c>
      <c r="I332" s="20">
        <v>2</v>
      </c>
    </row>
    <row r="333" spans="1:9" ht="12.75">
      <c r="A333" s="20" t="s">
        <v>73</v>
      </c>
      <c r="C333" s="25">
        <f t="shared" si="36"/>
        <v>100</v>
      </c>
      <c r="D333" s="25">
        <f t="shared" si="35"/>
        <v>100</v>
      </c>
      <c r="E333" s="25">
        <f t="shared" si="35"/>
        <v>100</v>
      </c>
      <c r="G333" s="20">
        <v>424</v>
      </c>
      <c r="H333" s="20">
        <v>61</v>
      </c>
      <c r="I333" s="20">
        <v>485</v>
      </c>
    </row>
    <row r="334" s="29" customFormat="1" ht="12.75"/>
  </sheetData>
  <mergeCells count="45">
    <mergeCell ref="B292:B293"/>
    <mergeCell ref="A20:A26"/>
    <mergeCell ref="A27:A32"/>
    <mergeCell ref="A33:A47"/>
    <mergeCell ref="B274:B275"/>
    <mergeCell ref="B278:B279"/>
    <mergeCell ref="B262:B263"/>
    <mergeCell ref="B264:B265"/>
    <mergeCell ref="B266:B267"/>
    <mergeCell ref="B268:B269"/>
    <mergeCell ref="H4:H9"/>
    <mergeCell ref="A12:A16"/>
    <mergeCell ref="B288:B289"/>
    <mergeCell ref="B290:B291"/>
    <mergeCell ref="B280:B281"/>
    <mergeCell ref="B282:B283"/>
    <mergeCell ref="B284:B285"/>
    <mergeCell ref="B286:B287"/>
    <mergeCell ref="B270:B271"/>
    <mergeCell ref="B272:B273"/>
    <mergeCell ref="B252:B253"/>
    <mergeCell ref="B254:B255"/>
    <mergeCell ref="B256:B257"/>
    <mergeCell ref="B258:B259"/>
    <mergeCell ref="B244:B245"/>
    <mergeCell ref="B246:B247"/>
    <mergeCell ref="B248:B249"/>
    <mergeCell ref="B250:B251"/>
    <mergeCell ref="B234:B235"/>
    <mergeCell ref="B236:B237"/>
    <mergeCell ref="B240:B241"/>
    <mergeCell ref="B242:B243"/>
    <mergeCell ref="B226:B227"/>
    <mergeCell ref="B228:B229"/>
    <mergeCell ref="B230:B231"/>
    <mergeCell ref="B232:B233"/>
    <mergeCell ref="B218:B219"/>
    <mergeCell ref="B220:B221"/>
    <mergeCell ref="B222:B223"/>
    <mergeCell ref="B224:B225"/>
    <mergeCell ref="D63:E63"/>
    <mergeCell ref="A4:A9"/>
    <mergeCell ref="A2:A3"/>
    <mergeCell ref="A10:A11"/>
    <mergeCell ref="A17:A1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40"/>
  <sheetViews>
    <sheetView workbookViewId="0" topLeftCell="A1">
      <selection activeCell="H84" sqref="H84"/>
    </sheetView>
  </sheetViews>
  <sheetFormatPr defaultColWidth="9.00390625" defaultRowHeight="12.75"/>
  <cols>
    <col min="1" max="1" width="15.625" style="0" customWidth="1"/>
    <col min="2" max="2" width="30.625" style="0" customWidth="1"/>
    <col min="3" max="3" width="40.625" style="0" customWidth="1"/>
    <col min="4" max="4" width="20.625" style="0" customWidth="1"/>
    <col min="5" max="5" width="1.625" style="14" customWidth="1"/>
    <col min="6" max="16384" width="8.00390625" style="5" customWidth="1"/>
  </cols>
  <sheetData>
    <row r="1" spans="1:7" ht="30" customHeight="1">
      <c r="A1" s="9" t="s">
        <v>46</v>
      </c>
      <c r="B1" s="8" t="s">
        <v>47</v>
      </c>
      <c r="C1" s="10" t="s">
        <v>48</v>
      </c>
      <c r="D1" t="s">
        <v>49</v>
      </c>
      <c r="G1" s="5" t="s">
        <v>65</v>
      </c>
    </row>
    <row r="2" spans="1:7" ht="12.75">
      <c r="A2" t="s">
        <v>304</v>
      </c>
      <c r="B2" s="6" t="s">
        <v>54</v>
      </c>
      <c r="C2" s="6" t="s">
        <v>322</v>
      </c>
      <c r="D2" s="7" t="s">
        <v>323</v>
      </c>
      <c r="E2" s="14" t="s">
        <v>67</v>
      </c>
      <c r="G2" s="11" t="s">
        <v>68</v>
      </c>
    </row>
    <row r="3" spans="1:7" ht="12.75">
      <c r="A3" t="s">
        <v>305</v>
      </c>
      <c r="B3" s="6" t="s">
        <v>314</v>
      </c>
      <c r="C3" s="6" t="s">
        <v>324</v>
      </c>
      <c r="D3" s="7" t="s">
        <v>325</v>
      </c>
      <c r="E3" s="14" t="s">
        <v>67</v>
      </c>
      <c r="G3" s="12" t="s">
        <v>50</v>
      </c>
    </row>
    <row r="4" spans="1:7" ht="12.75">
      <c r="A4" t="s">
        <v>326</v>
      </c>
      <c r="B4" s="6" t="s">
        <v>54</v>
      </c>
      <c r="C4" s="6" t="s">
        <v>322</v>
      </c>
      <c r="D4" s="7" t="s">
        <v>327</v>
      </c>
      <c r="E4" s="14" t="s">
        <v>67</v>
      </c>
      <c r="G4" s="13" t="s">
        <v>51</v>
      </c>
    </row>
    <row r="5" spans="1:7" ht="12.75">
      <c r="A5" t="s">
        <v>334</v>
      </c>
      <c r="B5" s="6" t="s">
        <v>379</v>
      </c>
      <c r="C5" s="6" t="s">
        <v>378</v>
      </c>
      <c r="D5" s="7" t="s">
        <v>380</v>
      </c>
      <c r="E5" s="14" t="s">
        <v>67</v>
      </c>
      <c r="G5" s="5" t="s">
        <v>52</v>
      </c>
    </row>
    <row r="6" spans="1:7" ht="12.75">
      <c r="A6" t="s">
        <v>340</v>
      </c>
      <c r="B6" s="6" t="s">
        <v>382</v>
      </c>
      <c r="C6" s="6" t="s">
        <v>381</v>
      </c>
      <c r="D6" s="7" t="s">
        <v>383</v>
      </c>
      <c r="E6" s="14" t="s">
        <v>67</v>
      </c>
      <c r="G6" s="5" t="s">
        <v>66</v>
      </c>
    </row>
    <row r="7" spans="1:5" ht="12.75">
      <c r="A7" t="s">
        <v>341</v>
      </c>
      <c r="B7" s="6" t="s">
        <v>385</v>
      </c>
      <c r="C7" s="6" t="s">
        <v>384</v>
      </c>
      <c r="D7" s="7" t="s">
        <v>386</v>
      </c>
      <c r="E7" s="14" t="s">
        <v>67</v>
      </c>
    </row>
    <row r="8" spans="1:7" ht="12.75">
      <c r="A8" t="s">
        <v>387</v>
      </c>
      <c r="B8" s="6" t="s">
        <v>146</v>
      </c>
      <c r="C8" s="6" t="s">
        <v>388</v>
      </c>
      <c r="D8" s="7" t="s">
        <v>389</v>
      </c>
      <c r="E8" s="14" t="s">
        <v>67</v>
      </c>
      <c r="G8" s="5" t="s">
        <v>52</v>
      </c>
    </row>
    <row r="9" spans="1:7" ht="12.75">
      <c r="A9" t="s">
        <v>390</v>
      </c>
      <c r="B9" s="6" t="s">
        <v>306</v>
      </c>
      <c r="C9" s="6" t="s">
        <v>391</v>
      </c>
      <c r="D9" s="7" t="s">
        <v>392</v>
      </c>
      <c r="E9" s="14" t="s">
        <v>67</v>
      </c>
      <c r="G9" s="5" t="s">
        <v>53</v>
      </c>
    </row>
    <row r="10" spans="1:5" ht="12.75">
      <c r="A10" t="s">
        <v>393</v>
      </c>
      <c r="B10" s="6" t="s">
        <v>307</v>
      </c>
      <c r="C10" s="6" t="s">
        <v>394</v>
      </c>
      <c r="D10" s="7" t="s">
        <v>395</v>
      </c>
      <c r="E10" s="14" t="s">
        <v>67</v>
      </c>
    </row>
    <row r="11" spans="1:5" ht="12.75">
      <c r="A11" t="s">
        <v>396</v>
      </c>
      <c r="B11" s="6" t="s">
        <v>398</v>
      </c>
      <c r="C11" s="6" t="s">
        <v>397</v>
      </c>
      <c r="D11" s="7" t="s">
        <v>399</v>
      </c>
      <c r="E11" s="14" t="s">
        <v>67</v>
      </c>
    </row>
    <row r="12" spans="1:5" ht="12.75">
      <c r="A12" t="s">
        <v>400</v>
      </c>
      <c r="B12" s="6" t="s">
        <v>402</v>
      </c>
      <c r="C12" s="6" t="s">
        <v>401</v>
      </c>
      <c r="D12" s="7" t="s">
        <v>403</v>
      </c>
      <c r="E12" s="14" t="s">
        <v>67</v>
      </c>
    </row>
    <row r="13" spans="1:5" ht="12.75">
      <c r="A13" t="s">
        <v>404</v>
      </c>
      <c r="B13" s="6" t="s">
        <v>213</v>
      </c>
      <c r="C13" s="6" t="s">
        <v>405</v>
      </c>
      <c r="D13" s="7" t="s">
        <v>406</v>
      </c>
      <c r="E13" s="14" t="s">
        <v>67</v>
      </c>
    </row>
    <row r="14" spans="1:5" ht="12.75">
      <c r="A14" t="s">
        <v>407</v>
      </c>
      <c r="B14" s="6" t="s">
        <v>409</v>
      </c>
      <c r="C14" s="6" t="s">
        <v>408</v>
      </c>
      <c r="D14" s="7" t="s">
        <v>410</v>
      </c>
      <c r="E14" s="14" t="s">
        <v>67</v>
      </c>
    </row>
    <row r="15" spans="1:5" ht="12.75">
      <c r="A15" t="s">
        <v>411</v>
      </c>
      <c r="B15" s="6" t="s">
        <v>413</v>
      </c>
      <c r="C15" s="6" t="s">
        <v>412</v>
      </c>
      <c r="D15" s="7" t="s">
        <v>414</v>
      </c>
      <c r="E15" s="14" t="s">
        <v>67</v>
      </c>
    </row>
    <row r="16" spans="1:5" ht="12.75">
      <c r="A16" t="s">
        <v>415</v>
      </c>
      <c r="B16" s="6" t="s">
        <v>417</v>
      </c>
      <c r="C16" s="6" t="s">
        <v>416</v>
      </c>
      <c r="D16" s="7" t="s">
        <v>418</v>
      </c>
      <c r="E16" s="14" t="s">
        <v>67</v>
      </c>
    </row>
    <row r="17" spans="1:5" ht="12.75">
      <c r="A17" t="s">
        <v>354</v>
      </c>
      <c r="B17" s="6" t="s">
        <v>420</v>
      </c>
      <c r="C17" s="6" t="s">
        <v>419</v>
      </c>
      <c r="D17" s="7" t="s">
        <v>421</v>
      </c>
      <c r="E17" s="14" t="s">
        <v>67</v>
      </c>
    </row>
    <row r="18" spans="1:5" ht="12.75">
      <c r="A18" t="s">
        <v>355</v>
      </c>
      <c r="B18" s="6" t="s">
        <v>423</v>
      </c>
      <c r="C18" s="6" t="s">
        <v>422</v>
      </c>
      <c r="D18" s="7" t="s">
        <v>424</v>
      </c>
      <c r="E18" s="14" t="s">
        <v>67</v>
      </c>
    </row>
    <row r="19" spans="1:5" ht="12.75">
      <c r="A19" t="s">
        <v>425</v>
      </c>
      <c r="B19" s="6" t="s">
        <v>427</v>
      </c>
      <c r="C19" s="6" t="s">
        <v>426</v>
      </c>
      <c r="D19" s="7" t="s">
        <v>428</v>
      </c>
      <c r="E19" s="14" t="s">
        <v>67</v>
      </c>
    </row>
    <row r="20" spans="1:5" ht="12.75">
      <c r="A20" t="s">
        <v>429</v>
      </c>
      <c r="B20" s="6" t="s">
        <v>431</v>
      </c>
      <c r="C20" s="6" t="s">
        <v>430</v>
      </c>
      <c r="D20" s="7" t="s">
        <v>432</v>
      </c>
      <c r="E20" s="14" t="s">
        <v>67</v>
      </c>
    </row>
    <row r="21" spans="1:5" ht="12.75">
      <c r="A21" t="s">
        <v>433</v>
      </c>
      <c r="B21" s="6" t="s">
        <v>435</v>
      </c>
      <c r="C21" s="6" t="s">
        <v>434</v>
      </c>
      <c r="D21" s="7" t="s">
        <v>436</v>
      </c>
      <c r="E21" s="14" t="s">
        <v>67</v>
      </c>
    </row>
    <row r="22" spans="1:5" ht="12.75">
      <c r="A22" t="s">
        <v>437</v>
      </c>
      <c r="B22" s="6" t="s">
        <v>439</v>
      </c>
      <c r="C22" s="6" t="s">
        <v>438</v>
      </c>
      <c r="D22" s="7" t="s">
        <v>440</v>
      </c>
      <c r="E22" s="14" t="s">
        <v>67</v>
      </c>
    </row>
    <row r="23" spans="1:5" ht="12.75">
      <c r="A23" t="s">
        <v>441</v>
      </c>
      <c r="B23" s="6" t="s">
        <v>379</v>
      </c>
      <c r="C23" s="6" t="s">
        <v>442</v>
      </c>
      <c r="D23" s="7" t="s">
        <v>443</v>
      </c>
      <c r="E23" s="14" t="s">
        <v>67</v>
      </c>
    </row>
    <row r="24" spans="1:5" ht="12.75">
      <c r="A24" t="s">
        <v>444</v>
      </c>
      <c r="B24" s="6" t="s">
        <v>382</v>
      </c>
      <c r="C24" s="6" t="s">
        <v>445</v>
      </c>
      <c r="D24" s="7" t="s">
        <v>446</v>
      </c>
      <c r="E24" s="14" t="s">
        <v>67</v>
      </c>
    </row>
    <row r="25" spans="1:5" ht="12.75">
      <c r="A25" t="s">
        <v>447</v>
      </c>
      <c r="B25" s="6" t="s">
        <v>385</v>
      </c>
      <c r="C25" s="6" t="s">
        <v>448</v>
      </c>
      <c r="D25" s="7" t="s">
        <v>449</v>
      </c>
      <c r="E25" s="14" t="s">
        <v>67</v>
      </c>
    </row>
    <row r="26" spans="1:5" ht="12.75">
      <c r="A26" t="s">
        <v>450</v>
      </c>
      <c r="B26" s="6" t="s">
        <v>146</v>
      </c>
      <c r="C26" s="6" t="s">
        <v>451</v>
      </c>
      <c r="D26" s="7" t="s">
        <v>452</v>
      </c>
      <c r="E26" s="14" t="s">
        <v>67</v>
      </c>
    </row>
    <row r="27" spans="1:5" ht="12.75">
      <c r="A27" t="s">
        <v>453</v>
      </c>
      <c r="B27" s="6" t="s">
        <v>306</v>
      </c>
      <c r="C27" s="6" t="s">
        <v>454</v>
      </c>
      <c r="D27" s="7" t="s">
        <v>455</v>
      </c>
      <c r="E27" s="14" t="s">
        <v>67</v>
      </c>
    </row>
    <row r="28" spans="1:5" ht="12.75">
      <c r="A28" t="s">
        <v>456</v>
      </c>
      <c r="B28" s="6" t="s">
        <v>307</v>
      </c>
      <c r="C28" s="6" t="s">
        <v>457</v>
      </c>
      <c r="D28" s="7" t="s">
        <v>458</v>
      </c>
      <c r="E28" s="14" t="s">
        <v>67</v>
      </c>
    </row>
    <row r="29" spans="1:5" ht="12.75">
      <c r="A29" t="s">
        <v>459</v>
      </c>
      <c r="B29" s="6" t="s">
        <v>398</v>
      </c>
      <c r="C29" s="6" t="s">
        <v>460</v>
      </c>
      <c r="D29" s="7" t="s">
        <v>461</v>
      </c>
      <c r="E29" s="14" t="s">
        <v>67</v>
      </c>
    </row>
    <row r="30" spans="1:5" ht="12.75">
      <c r="A30" t="s">
        <v>462</v>
      </c>
      <c r="B30" s="6" t="s">
        <v>402</v>
      </c>
      <c r="C30" s="6" t="s">
        <v>463</v>
      </c>
      <c r="D30" s="7" t="s">
        <v>464</v>
      </c>
      <c r="E30" s="14" t="s">
        <v>67</v>
      </c>
    </row>
    <row r="31" spans="1:5" ht="12.75">
      <c r="A31" t="s">
        <v>465</v>
      </c>
      <c r="B31" s="6" t="s">
        <v>213</v>
      </c>
      <c r="C31" s="6" t="s">
        <v>466</v>
      </c>
      <c r="D31" s="7" t="s">
        <v>467</v>
      </c>
      <c r="E31" s="14" t="s">
        <v>67</v>
      </c>
    </row>
    <row r="32" spans="1:5" ht="12.75">
      <c r="A32" t="s">
        <v>468</v>
      </c>
      <c r="B32" s="6" t="s">
        <v>409</v>
      </c>
      <c r="C32" s="6" t="s">
        <v>469</v>
      </c>
      <c r="D32" s="7" t="s">
        <v>470</v>
      </c>
      <c r="E32" s="14" t="s">
        <v>67</v>
      </c>
    </row>
    <row r="33" spans="1:5" ht="12.75">
      <c r="A33" t="s">
        <v>471</v>
      </c>
      <c r="B33" s="6" t="s">
        <v>413</v>
      </c>
      <c r="C33" s="6" t="s">
        <v>472</v>
      </c>
      <c r="D33" s="7" t="s">
        <v>473</v>
      </c>
      <c r="E33" s="14" t="s">
        <v>67</v>
      </c>
    </row>
    <row r="34" spans="1:5" ht="12.75">
      <c r="A34" t="s">
        <v>332</v>
      </c>
      <c r="B34" s="6" t="s">
        <v>417</v>
      </c>
      <c r="C34" s="6" t="s">
        <v>474</v>
      </c>
      <c r="D34" s="7" t="s">
        <v>475</v>
      </c>
      <c r="E34" s="14" t="s">
        <v>67</v>
      </c>
    </row>
    <row r="35" spans="1:5" ht="12.75">
      <c r="A35" t="s">
        <v>476</v>
      </c>
      <c r="B35" s="6" t="s">
        <v>420</v>
      </c>
      <c r="C35" s="6" t="s">
        <v>477</v>
      </c>
      <c r="D35" s="7" t="s">
        <v>478</v>
      </c>
      <c r="E35" s="14" t="s">
        <v>67</v>
      </c>
    </row>
    <row r="36" spans="1:5" ht="12.75">
      <c r="A36" t="s">
        <v>479</v>
      </c>
      <c r="B36" s="6" t="s">
        <v>423</v>
      </c>
      <c r="C36" s="6" t="s">
        <v>480</v>
      </c>
      <c r="D36" s="7" t="s">
        <v>481</v>
      </c>
      <c r="E36" s="14" t="s">
        <v>67</v>
      </c>
    </row>
    <row r="37" spans="1:5" ht="12.75">
      <c r="A37" t="s">
        <v>482</v>
      </c>
      <c r="B37" s="6" t="s">
        <v>427</v>
      </c>
      <c r="C37" s="6" t="s">
        <v>483</v>
      </c>
      <c r="D37" s="7" t="s">
        <v>484</v>
      </c>
      <c r="E37" s="14" t="s">
        <v>67</v>
      </c>
    </row>
    <row r="38" spans="1:5" ht="12.75">
      <c r="A38" t="s">
        <v>485</v>
      </c>
      <c r="B38" s="6" t="s">
        <v>431</v>
      </c>
      <c r="C38" s="6" t="s">
        <v>486</v>
      </c>
      <c r="D38" s="7" t="s">
        <v>487</v>
      </c>
      <c r="E38" s="14" t="s">
        <v>67</v>
      </c>
    </row>
    <row r="39" spans="1:5" ht="12.75">
      <c r="A39" t="s">
        <v>488</v>
      </c>
      <c r="B39" s="6" t="s">
        <v>435</v>
      </c>
      <c r="C39" s="6" t="s">
        <v>489</v>
      </c>
      <c r="D39" s="7" t="s">
        <v>490</v>
      </c>
      <c r="E39" s="14" t="s">
        <v>67</v>
      </c>
    </row>
    <row r="40" spans="1:5" ht="12.75">
      <c r="A40" t="s">
        <v>491</v>
      </c>
      <c r="B40" s="6" t="s">
        <v>439</v>
      </c>
      <c r="C40" s="6" t="s">
        <v>492</v>
      </c>
      <c r="D40" s="7" t="s">
        <v>493</v>
      </c>
      <c r="E40" s="14" t="s">
        <v>67</v>
      </c>
    </row>
  </sheetData>
  <hyperlinks>
    <hyperlink ref="D2" location="DATAcelkem!$C$17:$C$19)" display="DATAcelkem!$C$17:$C$19)"/>
    <hyperlink ref="D3" location="DATAcelkem!$C$12:$C$16" display="DATAcelkem!$C$12:$C$16"/>
    <hyperlink ref="D4" location="DATAcelkem!$C$20:$C$47" display="DATAcelkem!$C$20:$C$47"/>
    <hyperlink ref="D5" location="grafy_a!$D$8:$I$8" display="grafy_a!$D$8:$I$8"/>
    <hyperlink ref="D6" location="grafy_a!$D$15:$D$20" display="grafy_a!$D$15:$D$20"/>
    <hyperlink ref="D7" location="grafy_a!$C$26:$C$33" display="grafy_a!$C$26:$C$33"/>
    <hyperlink ref="D8" location="grafy_a!$C$38:$C$40" display="grafy_a!$C$38:$C$40"/>
    <hyperlink ref="D9" location="grafy_a!$C$299:$C$304" display="grafy_a!$C$299:$C$304"/>
    <hyperlink ref="D10" location="grafy_a!$C$312:$C$316" display="grafy_a!$C$312:$C$316"/>
    <hyperlink ref="D11" location="grafy_a!$C$47:$C$52" display="grafy_a!$C$47:$C$52"/>
    <hyperlink ref="D12" location="grafy_a!$C$85:$C$90" display="grafy_a!$C$85:$C$90"/>
    <hyperlink ref="D13" location="grafy_a!$C$99:$C$104" display="grafy_a!$C$99:$C$104"/>
    <hyperlink ref="D14" location="grafy_a!$C$112:$C$122" display="grafy_a!$C$112:$C$122"/>
    <hyperlink ref="D15" location="grafy_a!$C$142:$E$142" display="grafy_a!$C$142:$E$142"/>
    <hyperlink ref="D16" location="grafy_a!$C$158:$C$161" display="grafy_a!$C$158:$C$161"/>
    <hyperlink ref="D17" location="grafy_a!$D$167:$D$176" display="grafy_a!$D$167:$D$176"/>
    <hyperlink ref="D18" location="grafy_a!$D$181:$D$188" display="grafy_a!$D$181:$D$188"/>
    <hyperlink ref="D19" location="grafy_a!$D$194:$D$201" display="grafy_a!$D$194:$D$201"/>
    <hyperlink ref="D20" location="grafy_a!$D$230:$D$239" display="grafy_a!$D$230:$D$239"/>
    <hyperlink ref="D21" location="grafy_a!$C$258:$C$264" display="grafy_a!$C$258:$C$264"/>
    <hyperlink ref="D22" location="grafy_a!$D$283:$F$283" display="grafy_a!$D$283:$F$283"/>
    <hyperlink ref="D23" location="grafy_a!$U$10" display="grafy_a!$U$10"/>
    <hyperlink ref="D24" location="grafy_a!$J$15:$J$20" display="grafy_a!$J$15:$J$20"/>
    <hyperlink ref="D25" location="grafy_a!$H$26:$H$33" display="grafy_a!$H$26:$H$33"/>
    <hyperlink ref="D26" location="grafy_a!$H$38:$J$38" display="grafy_a!$H$38:$J$38"/>
    <hyperlink ref="D27" location="grafy_a!$J$299:$J$303" display="grafy_a!$J$299:$J$303"/>
    <hyperlink ref="D28" location="grafy_a!$I$314:$I$317" display="grafy_a!$I$314:$I$317"/>
    <hyperlink ref="D29" location="grafy_a!$I$47:$I$52" display="grafy_a!$I$47:$I$52"/>
    <hyperlink ref="D30" location="grafy_a!$I$85:$I$90" display="grafy_a!$I$85:$I$90"/>
    <hyperlink ref="D31" location="grafy_a!$I$99:$I$104" display="grafy_a!$I$99:$I$104"/>
    <hyperlink ref="D32" location="grafy_a!$I$112:$I$120" display="grafy_a!$I$112:$I$120"/>
    <hyperlink ref="D33" location="grafy_a!$I$142:$K$142" display="grafy_a!$I$142:$K$142"/>
    <hyperlink ref="D34" location="grafy_a!$K$158:$K$160" display="grafy_a!$K$158:$K$160"/>
    <hyperlink ref="D35" location="grafy_a!$K$167:$K$176" display="grafy_a!$K$167:$K$176"/>
    <hyperlink ref="D36" location="grafy_a!$K$181:$K$187" display="grafy_a!$K$181:$K$187"/>
    <hyperlink ref="D37" location="grafy_a!$K$194:$K$200" display="grafy_a!$K$194:$K$200"/>
    <hyperlink ref="D38" location="grafy_a!$M$230:$M$239" display="grafy_a!$M$230:$M$239"/>
    <hyperlink ref="D39" location="grafy_a!$M$258:$M$264" display="grafy_a!$M$258:$M$264"/>
    <hyperlink ref="D40" location="grafy_a!$K$283:$M$283" display="grafy_a!$K$283:$M$283"/>
  </hyperlink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1"/>
  <dimension ref="A1:J84"/>
  <sheetViews>
    <sheetView zoomScale="85" zoomScaleNormal="85" workbookViewId="0" topLeftCell="A1">
      <selection activeCell="H84" sqref="H84"/>
    </sheetView>
  </sheetViews>
  <sheetFormatPr defaultColWidth="9.00390625" defaultRowHeight="12.75"/>
  <cols>
    <col min="1" max="2" width="8.00390625" style="1" customWidth="1"/>
    <col min="3" max="3" width="9.125" style="1" bestFit="1" customWidth="1"/>
    <col min="4" max="4" width="13.375" style="1" customWidth="1"/>
    <col min="5" max="9" width="8.125" style="1" bestFit="1" customWidth="1"/>
    <col min="10" max="16384" width="8.00390625" style="1" customWidth="1"/>
  </cols>
  <sheetData>
    <row r="1" ht="12.75">
      <c r="A1" s="1" t="s">
        <v>71</v>
      </c>
    </row>
    <row r="2" spans="4:7" ht="12.75">
      <c r="D2" s="1">
        <v>1999</v>
      </c>
      <c r="E2" s="1">
        <v>1998</v>
      </c>
      <c r="F2" s="1">
        <v>2000</v>
      </c>
      <c r="G2" s="1" t="s">
        <v>0</v>
      </c>
    </row>
    <row r="3" spans="3:9" ht="12.75">
      <c r="C3" s="1" t="s">
        <v>1</v>
      </c>
      <c r="D3" s="2">
        <v>15</v>
      </c>
      <c r="E3" s="2">
        <v>26</v>
      </c>
      <c r="F3" s="2">
        <v>15</v>
      </c>
      <c r="G3" s="2">
        <f>(F3-E3)*100</f>
        <v>-1100</v>
      </c>
      <c r="I3" s="1">
        <v>100</v>
      </c>
    </row>
    <row r="4" spans="3:7" ht="12.75">
      <c r="C4" s="1" t="s">
        <v>2</v>
      </c>
      <c r="D4" s="2">
        <v>35</v>
      </c>
      <c r="E4" s="2">
        <v>32</v>
      </c>
      <c r="F4" s="2">
        <v>35</v>
      </c>
      <c r="G4" s="2">
        <f>(F4-E4)*100</f>
        <v>300</v>
      </c>
    </row>
    <row r="5" spans="3:7" ht="12.75">
      <c r="C5" s="1" t="s">
        <v>3</v>
      </c>
      <c r="D5" s="2">
        <v>18</v>
      </c>
      <c r="E5" s="2">
        <v>22</v>
      </c>
      <c r="F5" s="2">
        <v>18</v>
      </c>
      <c r="G5" s="2">
        <f>(F5-E5)*100</f>
        <v>-400</v>
      </c>
    </row>
    <row r="6" spans="3:7" ht="12.75">
      <c r="C6" s="1" t="s">
        <v>4</v>
      </c>
      <c r="D6" s="2">
        <v>32</v>
      </c>
      <c r="E6" s="2">
        <v>20</v>
      </c>
      <c r="F6" s="2">
        <v>32</v>
      </c>
      <c r="G6" s="2">
        <f>(F6-E6)*100</f>
        <v>1200</v>
      </c>
    </row>
    <row r="11" spans="4:5" ht="12.75">
      <c r="D11" s="1" t="s">
        <v>5</v>
      </c>
      <c r="E11" s="1" t="s">
        <v>6</v>
      </c>
    </row>
    <row r="12" spans="3:5" ht="12.75">
      <c r="C12" s="3">
        <v>37622</v>
      </c>
      <c r="D12" s="4">
        <v>25</v>
      </c>
      <c r="E12" s="4">
        <v>10</v>
      </c>
    </row>
    <row r="13" spans="3:5" ht="12.75">
      <c r="C13" s="3">
        <v>37623</v>
      </c>
      <c r="D13" s="4">
        <v>15</v>
      </c>
      <c r="E13" s="4">
        <v>10</v>
      </c>
    </row>
    <row r="14" spans="3:5" ht="12.75">
      <c r="C14" s="3">
        <v>37624</v>
      </c>
      <c r="D14" s="4">
        <v>15</v>
      </c>
      <c r="E14" s="4">
        <v>10</v>
      </c>
    </row>
    <row r="15" spans="3:5" ht="12.75">
      <c r="C15" s="3">
        <v>37625</v>
      </c>
      <c r="D15" s="4">
        <v>15</v>
      </c>
      <c r="E15" s="4">
        <v>10</v>
      </c>
    </row>
    <row r="16" spans="3:5" ht="12.75">
      <c r="C16" s="3">
        <v>37626</v>
      </c>
      <c r="D16" s="4">
        <v>15</v>
      </c>
      <c r="E16" s="4">
        <v>10</v>
      </c>
    </row>
    <row r="17" spans="3:5" ht="12.75">
      <c r="C17" s="3">
        <v>37627</v>
      </c>
      <c r="D17" s="4">
        <v>15</v>
      </c>
      <c r="E17" s="4">
        <v>10</v>
      </c>
    </row>
    <row r="18" spans="3:5" ht="12.75">
      <c r="C18" s="3">
        <v>37628</v>
      </c>
      <c r="D18" s="4">
        <v>15</v>
      </c>
      <c r="E18" s="4">
        <v>10</v>
      </c>
    </row>
    <row r="19" spans="3:5" ht="12.75">
      <c r="C19" s="3">
        <v>37629</v>
      </c>
      <c r="D19" s="4">
        <v>15</v>
      </c>
      <c r="E19" s="4">
        <v>10</v>
      </c>
    </row>
    <row r="20" spans="3:5" ht="12.75">
      <c r="C20" s="3">
        <v>37630</v>
      </c>
      <c r="D20" s="4">
        <v>17</v>
      </c>
      <c r="E20" s="4">
        <v>10</v>
      </c>
    </row>
    <row r="21" spans="3:5" ht="12.75">
      <c r="C21" s="3">
        <v>37631</v>
      </c>
      <c r="D21" s="4">
        <v>20</v>
      </c>
      <c r="E21" s="4">
        <v>10</v>
      </c>
    </row>
    <row r="22" spans="3:5" ht="12.75">
      <c r="C22" s="3">
        <v>37632</v>
      </c>
      <c r="D22" s="4">
        <v>24</v>
      </c>
      <c r="E22" s="4">
        <v>15</v>
      </c>
    </row>
    <row r="23" spans="3:5" ht="12.75">
      <c r="C23" s="3">
        <v>37633</v>
      </c>
      <c r="D23" s="4">
        <v>28</v>
      </c>
      <c r="E23" s="4">
        <v>15</v>
      </c>
    </row>
    <row r="24" spans="3:5" ht="12.75">
      <c r="C24" s="3">
        <v>37634</v>
      </c>
      <c r="D24" s="4">
        <v>28</v>
      </c>
      <c r="E24" s="4">
        <v>20</v>
      </c>
    </row>
    <row r="25" spans="3:5" ht="12.75">
      <c r="C25" s="3">
        <v>37635</v>
      </c>
      <c r="D25" s="4">
        <v>28</v>
      </c>
      <c r="E25" s="4">
        <v>20</v>
      </c>
    </row>
    <row r="26" spans="3:5" ht="12.75">
      <c r="C26" s="3">
        <v>37636</v>
      </c>
      <c r="D26" s="4">
        <v>36</v>
      </c>
      <c r="E26" s="4">
        <v>20</v>
      </c>
    </row>
    <row r="27" spans="3:5" ht="12.75">
      <c r="C27" s="3">
        <v>37637</v>
      </c>
      <c r="D27" s="4">
        <v>36</v>
      </c>
      <c r="E27" s="4">
        <v>20</v>
      </c>
    </row>
    <row r="28" spans="3:5" ht="12.75">
      <c r="C28" s="3">
        <v>37638</v>
      </c>
      <c r="D28" s="4">
        <v>36</v>
      </c>
      <c r="E28" s="4">
        <v>36</v>
      </c>
    </row>
    <row r="29" spans="3:5" ht="12.75">
      <c r="C29" s="3">
        <v>37639</v>
      </c>
      <c r="D29" s="4">
        <v>28</v>
      </c>
      <c r="E29" s="4">
        <v>36</v>
      </c>
    </row>
    <row r="30" spans="3:5" ht="12.75">
      <c r="C30" s="3">
        <v>37640</v>
      </c>
      <c r="D30" s="4">
        <v>28</v>
      </c>
      <c r="E30" s="4">
        <v>36</v>
      </c>
    </row>
    <row r="31" spans="3:5" ht="12.75">
      <c r="C31" s="3">
        <v>37641</v>
      </c>
      <c r="D31" s="4">
        <v>24</v>
      </c>
      <c r="E31" s="4">
        <v>32</v>
      </c>
    </row>
    <row r="32" spans="3:5" ht="12.75">
      <c r="C32" s="3">
        <v>37642</v>
      </c>
      <c r="D32" s="4">
        <v>20</v>
      </c>
      <c r="E32" s="4">
        <v>32</v>
      </c>
    </row>
    <row r="33" spans="3:5" ht="12.75">
      <c r="C33" s="3">
        <v>37643</v>
      </c>
      <c r="D33" s="4">
        <v>20</v>
      </c>
      <c r="E33" s="4">
        <v>32</v>
      </c>
    </row>
    <row r="34" spans="3:5" ht="12.75">
      <c r="C34" s="3">
        <v>37644</v>
      </c>
      <c r="D34" s="4">
        <v>20</v>
      </c>
      <c r="E34" s="4">
        <v>32</v>
      </c>
    </row>
    <row r="35" spans="3:5" ht="12.75">
      <c r="C35" s="3">
        <v>37645</v>
      </c>
      <c r="D35" s="4">
        <v>10</v>
      </c>
      <c r="E35" s="4">
        <v>32</v>
      </c>
    </row>
    <row r="36" spans="3:5" ht="12.75">
      <c r="C36" s="3">
        <v>37646</v>
      </c>
      <c r="D36" s="4">
        <v>10</v>
      </c>
      <c r="E36" s="4">
        <v>10</v>
      </c>
    </row>
    <row r="37" spans="3:5" ht="12.75">
      <c r="C37" s="3">
        <v>37647</v>
      </c>
      <c r="D37" s="4">
        <v>10</v>
      </c>
      <c r="E37" s="4">
        <v>10</v>
      </c>
    </row>
    <row r="38" spans="3:5" ht="12.75">
      <c r="C38" s="3">
        <v>37648</v>
      </c>
      <c r="D38" s="4">
        <v>10</v>
      </c>
      <c r="E38" s="4">
        <v>10</v>
      </c>
    </row>
    <row r="39" spans="3:5" ht="12.75">
      <c r="C39" s="3">
        <v>37649</v>
      </c>
      <c r="D39" s="4">
        <v>10</v>
      </c>
      <c r="E39" s="4">
        <v>10</v>
      </c>
    </row>
    <row r="40" spans="3:5" ht="12.75">
      <c r="C40" s="3">
        <v>37650</v>
      </c>
      <c r="D40" s="4">
        <v>10</v>
      </c>
      <c r="E40" s="4">
        <v>10</v>
      </c>
    </row>
    <row r="41" spans="3:5" ht="12.75">
      <c r="C41" s="3">
        <v>37651</v>
      </c>
      <c r="D41" s="4">
        <v>10</v>
      </c>
      <c r="E41" s="4">
        <v>10</v>
      </c>
    </row>
    <row r="42" spans="3:5" ht="12.75">
      <c r="C42" s="3">
        <v>37652</v>
      </c>
      <c r="D42" s="4">
        <v>10</v>
      </c>
      <c r="E42" s="4">
        <v>10</v>
      </c>
    </row>
    <row r="47" spans="3:8" ht="12.75">
      <c r="C47" s="1" t="s">
        <v>7</v>
      </c>
      <c r="D47" s="1" t="s">
        <v>8</v>
      </c>
      <c r="E47" s="1">
        <v>74.3863393810032</v>
      </c>
      <c r="G47" s="1" t="s">
        <v>9</v>
      </c>
      <c r="H47" s="1">
        <v>67</v>
      </c>
    </row>
    <row r="48" spans="4:8" ht="12.75">
      <c r="D48" s="1" t="s">
        <v>10</v>
      </c>
      <c r="E48" s="1">
        <v>25.613660618996796</v>
      </c>
      <c r="G48" s="1" t="s">
        <v>11</v>
      </c>
      <c r="H48" s="1">
        <v>55</v>
      </c>
    </row>
    <row r="49" spans="3:8" ht="12.75">
      <c r="C49" s="1" t="s">
        <v>12</v>
      </c>
      <c r="D49" s="1" t="s">
        <v>13</v>
      </c>
      <c r="E49" s="1">
        <v>3.7353255069370332</v>
      </c>
      <c r="G49" s="1" t="s">
        <v>14</v>
      </c>
      <c r="H49" s="1">
        <v>44</v>
      </c>
    </row>
    <row r="50" spans="4:8" ht="12.75">
      <c r="D50" s="1" t="s">
        <v>15</v>
      </c>
      <c r="E50" s="1">
        <v>47.38527214514408</v>
      </c>
      <c r="G50" s="1" t="s">
        <v>16</v>
      </c>
      <c r="H50" s="1">
        <v>40</v>
      </c>
    </row>
    <row r="51" spans="4:8" ht="12.75">
      <c r="D51" s="1" t="s">
        <v>17</v>
      </c>
      <c r="E51" s="1">
        <v>28.601921024546424</v>
      </c>
      <c r="G51" s="1" t="s">
        <v>18</v>
      </c>
      <c r="H51" s="1">
        <v>37</v>
      </c>
    </row>
    <row r="52" spans="4:8" ht="12.75">
      <c r="D52" s="1" t="s">
        <v>19</v>
      </c>
      <c r="E52" s="1">
        <v>20.277481323372466</v>
      </c>
      <c r="G52" s="1" t="s">
        <v>20</v>
      </c>
      <c r="H52" s="1">
        <v>32</v>
      </c>
    </row>
    <row r="53" spans="3:8" ht="12.75">
      <c r="C53" s="1" t="s">
        <v>21</v>
      </c>
      <c r="D53" s="1" t="s">
        <v>22</v>
      </c>
      <c r="E53" s="1">
        <v>2.5613660618996796</v>
      </c>
      <c r="G53" s="1" t="s">
        <v>23</v>
      </c>
      <c r="H53" s="1">
        <v>30</v>
      </c>
    </row>
    <row r="54" spans="4:8" ht="12.75">
      <c r="D54" s="1" t="s">
        <v>24</v>
      </c>
      <c r="E54" s="1">
        <v>3.84204909284952</v>
      </c>
      <c r="G54" s="1" t="s">
        <v>25</v>
      </c>
      <c r="H54" s="1">
        <v>30</v>
      </c>
    </row>
    <row r="55" spans="4:8" ht="12.75">
      <c r="D55" s="1" t="s">
        <v>26</v>
      </c>
      <c r="E55" s="1">
        <v>39.48772678762006</v>
      </c>
      <c r="G55" s="1" t="s">
        <v>27</v>
      </c>
      <c r="H55" s="1">
        <v>28</v>
      </c>
    </row>
    <row r="56" spans="4:8" ht="12.75">
      <c r="D56" s="1" t="s">
        <v>28</v>
      </c>
      <c r="E56" s="1">
        <v>54.10885805763074</v>
      </c>
      <c r="G56" s="1" t="s">
        <v>29</v>
      </c>
      <c r="H56" s="1">
        <v>26</v>
      </c>
    </row>
    <row r="57" spans="3:8" ht="12.75">
      <c r="C57" s="1" t="s">
        <v>30</v>
      </c>
      <c r="D57" s="1" t="s">
        <v>31</v>
      </c>
      <c r="E57" s="1">
        <v>14.194236926360727</v>
      </c>
      <c r="G57" s="1" t="s">
        <v>32</v>
      </c>
      <c r="H57" s="1">
        <v>21</v>
      </c>
    </row>
    <row r="58" spans="4:8" ht="12.75">
      <c r="D58" s="1" t="s">
        <v>33</v>
      </c>
      <c r="E58" s="1">
        <v>16.008537886873</v>
      </c>
      <c r="G58" s="1" t="s">
        <v>34</v>
      </c>
      <c r="H58" s="1">
        <v>19</v>
      </c>
    </row>
    <row r="59" spans="4:8" ht="12.75">
      <c r="D59" s="1" t="s">
        <v>35</v>
      </c>
      <c r="E59" s="1">
        <v>22.198505869797224</v>
      </c>
      <c r="G59" s="1" t="s">
        <v>36</v>
      </c>
      <c r="H59" s="1">
        <v>17</v>
      </c>
    </row>
    <row r="60" spans="4:8" ht="12.75">
      <c r="D60" s="1" t="s">
        <v>37</v>
      </c>
      <c r="E60" s="1">
        <v>47.59871931696905</v>
      </c>
      <c r="G60" s="1" t="s">
        <v>38</v>
      </c>
      <c r="H60" s="1">
        <v>10</v>
      </c>
    </row>
    <row r="61" spans="7:8" ht="12.75">
      <c r="G61" s="1" t="s">
        <v>39</v>
      </c>
      <c r="H61" s="1">
        <v>4</v>
      </c>
    </row>
    <row r="64" spans="4:7" ht="12.75">
      <c r="D64" s="1" t="s">
        <v>40</v>
      </c>
      <c r="E64" s="1">
        <v>-14</v>
      </c>
      <c r="F64" s="1">
        <v>14</v>
      </c>
      <c r="G64" s="1">
        <v>28</v>
      </c>
    </row>
    <row r="65" spans="4:7" ht="12.75">
      <c r="D65" s="1" t="s">
        <v>41</v>
      </c>
      <c r="E65" s="1">
        <v>-21</v>
      </c>
      <c r="F65" s="1">
        <v>21</v>
      </c>
      <c r="G65" s="1">
        <v>42</v>
      </c>
    </row>
    <row r="66" spans="4:7" ht="12.75">
      <c r="D66" s="1" t="s">
        <v>42</v>
      </c>
      <c r="E66" s="1">
        <v>-45.5</v>
      </c>
      <c r="F66" s="1">
        <v>45.5</v>
      </c>
      <c r="G66" s="1">
        <v>91</v>
      </c>
    </row>
    <row r="67" spans="4:6" ht="12.75">
      <c r="D67" s="1" t="s">
        <v>43</v>
      </c>
      <c r="E67" s="1">
        <v>-50</v>
      </c>
      <c r="F67" s="1">
        <v>50</v>
      </c>
    </row>
    <row r="70" spans="5:6" ht="12.75">
      <c r="E70" s="1" t="s">
        <v>44</v>
      </c>
      <c r="F70" s="1" t="s">
        <v>69</v>
      </c>
    </row>
    <row r="71" spans="4:6" ht="12.75">
      <c r="D71" s="1" t="s">
        <v>40</v>
      </c>
      <c r="E71" s="1">
        <v>-12</v>
      </c>
      <c r="F71" s="1">
        <v>16</v>
      </c>
    </row>
    <row r="72" spans="4:6" ht="12.75">
      <c r="D72" s="1" t="s">
        <v>41</v>
      </c>
      <c r="E72" s="1">
        <v>-21</v>
      </c>
      <c r="F72" s="1">
        <v>13</v>
      </c>
    </row>
    <row r="73" spans="4:6" ht="12.75">
      <c r="D73" s="1" t="s">
        <v>42</v>
      </c>
      <c r="E73" s="1">
        <v>-22</v>
      </c>
      <c r="F73" s="1">
        <v>32</v>
      </c>
    </row>
    <row r="74" spans="4:6" ht="12.75">
      <c r="D74" s="1" t="s">
        <v>43</v>
      </c>
      <c r="E74" s="1">
        <v>-66</v>
      </c>
      <c r="F74" s="1">
        <v>22</v>
      </c>
    </row>
    <row r="77" spans="3:10" ht="12.75">
      <c r="C77" s="15"/>
      <c r="D77" s="15" t="s">
        <v>62</v>
      </c>
      <c r="E77" s="15" t="s">
        <v>55</v>
      </c>
      <c r="F77" s="15" t="s">
        <v>64</v>
      </c>
      <c r="G77" s="17"/>
      <c r="H77" s="17"/>
      <c r="J77" s="15" t="s">
        <v>70</v>
      </c>
    </row>
    <row r="78" spans="3:8" ht="12.75">
      <c r="C78" s="15" t="s">
        <v>56</v>
      </c>
      <c r="D78" s="15">
        <v>1</v>
      </c>
      <c r="E78" s="15">
        <v>2</v>
      </c>
      <c r="F78" s="15">
        <v>3</v>
      </c>
      <c r="G78" s="17"/>
      <c r="H78" s="17">
        <v>7</v>
      </c>
    </row>
    <row r="79" spans="3:8" ht="12.75">
      <c r="C79" s="15" t="s">
        <v>57</v>
      </c>
      <c r="D79" s="15">
        <v>1</v>
      </c>
      <c r="E79" s="15">
        <v>1.8</v>
      </c>
      <c r="F79" s="15">
        <v>2.6</v>
      </c>
      <c r="G79" s="17"/>
      <c r="H79" s="17">
        <v>6</v>
      </c>
    </row>
    <row r="80" spans="3:8" ht="12.75">
      <c r="C80" s="15" t="s">
        <v>58</v>
      </c>
      <c r="D80" s="16">
        <v>1.5</v>
      </c>
      <c r="E80" s="15">
        <v>2</v>
      </c>
      <c r="F80" s="16">
        <v>2.5</v>
      </c>
      <c r="G80" s="17"/>
      <c r="H80" s="18">
        <v>5</v>
      </c>
    </row>
    <row r="81" spans="3:8" ht="12.75">
      <c r="C81" s="15" t="s">
        <v>59</v>
      </c>
      <c r="D81" s="15">
        <v>1</v>
      </c>
      <c r="E81" s="15">
        <v>2</v>
      </c>
      <c r="F81" s="15">
        <v>3</v>
      </c>
      <c r="G81" s="17"/>
      <c r="H81" s="17">
        <v>4</v>
      </c>
    </row>
    <row r="82" spans="3:8" ht="12.75">
      <c r="C82" s="15" t="s">
        <v>63</v>
      </c>
      <c r="D82" s="15">
        <v>2.7</v>
      </c>
      <c r="E82" s="15">
        <v>2</v>
      </c>
      <c r="F82" s="15">
        <v>1.3</v>
      </c>
      <c r="G82" s="17"/>
      <c r="H82" s="17">
        <v>3</v>
      </c>
    </row>
    <row r="83" spans="3:8" ht="12.75">
      <c r="C83" s="15" t="s">
        <v>60</v>
      </c>
      <c r="D83" s="15">
        <v>2.46</v>
      </c>
      <c r="E83" s="15">
        <v>2.02</v>
      </c>
      <c r="F83" s="15">
        <v>1.58</v>
      </c>
      <c r="G83" s="17"/>
      <c r="H83" s="17">
        <v>2</v>
      </c>
    </row>
    <row r="84" spans="3:8" ht="12.75">
      <c r="C84" s="15" t="s">
        <v>61</v>
      </c>
      <c r="D84" s="15">
        <v>2.8</v>
      </c>
      <c r="E84" s="15">
        <v>2.04</v>
      </c>
      <c r="F84" s="15">
        <v>1.28</v>
      </c>
      <c r="G84" s="17"/>
      <c r="H84" s="17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X318"/>
  <sheetViews>
    <sheetView workbookViewId="0" topLeftCell="A285">
      <selection activeCell="H84" sqref="H84"/>
    </sheetView>
  </sheetViews>
  <sheetFormatPr defaultColWidth="9.00390625" defaultRowHeight="12.75"/>
  <cols>
    <col min="4" max="6" width="9.50390625" style="0" bestFit="1" customWidth="1"/>
  </cols>
  <sheetData>
    <row r="1" s="45" customFormat="1" ht="12.75">
      <c r="A1" s="45" t="s">
        <v>334</v>
      </c>
    </row>
    <row r="2" spans="1:11" ht="12.75">
      <c r="A2" t="s">
        <v>328</v>
      </c>
      <c r="K2" t="s">
        <v>342</v>
      </c>
    </row>
    <row r="3" spans="1:11" ht="12.75">
      <c r="A3" t="s">
        <v>94</v>
      </c>
      <c r="K3" t="s">
        <v>94</v>
      </c>
    </row>
    <row r="4" spans="1:22" ht="12.75">
      <c r="A4" t="s">
        <v>99</v>
      </c>
      <c r="B4" t="s">
        <v>72</v>
      </c>
      <c r="C4" t="s">
        <v>72</v>
      </c>
      <c r="D4" t="s">
        <v>73</v>
      </c>
      <c r="E4" t="s">
        <v>308</v>
      </c>
      <c r="K4" t="s">
        <v>99</v>
      </c>
      <c r="L4" t="s">
        <v>72</v>
      </c>
      <c r="M4" t="s">
        <v>72</v>
      </c>
      <c r="N4" t="s">
        <v>73</v>
      </c>
      <c r="O4" t="s">
        <v>336</v>
      </c>
      <c r="R4" t="s">
        <v>99</v>
      </c>
      <c r="S4" t="s">
        <v>72</v>
      </c>
      <c r="T4" t="s">
        <v>72</v>
      </c>
      <c r="U4" t="s">
        <v>73</v>
      </c>
      <c r="V4" t="s">
        <v>336</v>
      </c>
    </row>
    <row r="5" spans="4:23" ht="12.75">
      <c r="D5" t="s">
        <v>102</v>
      </c>
      <c r="E5" t="s">
        <v>309</v>
      </c>
      <c r="F5" t="s">
        <v>310</v>
      </c>
      <c r="G5" t="s">
        <v>311</v>
      </c>
      <c r="H5" t="s">
        <v>312</v>
      </c>
      <c r="I5" t="s">
        <v>313</v>
      </c>
      <c r="N5" t="s">
        <v>102</v>
      </c>
      <c r="O5" t="s">
        <v>337</v>
      </c>
      <c r="P5" t="s">
        <v>338</v>
      </c>
      <c r="U5" t="s">
        <v>102</v>
      </c>
      <c r="V5" t="s">
        <v>337</v>
      </c>
      <c r="W5" t="s">
        <v>338</v>
      </c>
    </row>
    <row r="6" spans="1:23" ht="12.75">
      <c r="A6" t="s">
        <v>100</v>
      </c>
      <c r="B6" t="s">
        <v>95</v>
      </c>
      <c r="C6" t="s">
        <v>96</v>
      </c>
      <c r="D6">
        <v>314</v>
      </c>
      <c r="E6">
        <v>65</v>
      </c>
      <c r="F6">
        <v>71</v>
      </c>
      <c r="G6">
        <v>57</v>
      </c>
      <c r="H6">
        <v>69</v>
      </c>
      <c r="I6">
        <v>52</v>
      </c>
      <c r="K6" t="s">
        <v>100</v>
      </c>
      <c r="L6" t="s">
        <v>95</v>
      </c>
      <c r="M6" t="s">
        <v>96</v>
      </c>
      <c r="N6">
        <v>314</v>
      </c>
      <c r="O6">
        <v>179</v>
      </c>
      <c r="P6">
        <v>135</v>
      </c>
      <c r="R6" t="s">
        <v>101</v>
      </c>
      <c r="S6" t="s">
        <v>95</v>
      </c>
      <c r="T6" t="s">
        <v>96</v>
      </c>
      <c r="U6">
        <v>8</v>
      </c>
      <c r="V6">
        <v>2</v>
      </c>
      <c r="W6">
        <v>6</v>
      </c>
    </row>
    <row r="7" spans="2:23" ht="12.75">
      <c r="B7" t="s">
        <v>73</v>
      </c>
      <c r="D7">
        <v>424</v>
      </c>
      <c r="E7">
        <v>83</v>
      </c>
      <c r="F7">
        <v>75</v>
      </c>
      <c r="G7">
        <v>78</v>
      </c>
      <c r="H7">
        <v>97</v>
      </c>
      <c r="I7">
        <v>91</v>
      </c>
      <c r="M7" t="s">
        <v>97</v>
      </c>
      <c r="N7">
        <v>91</v>
      </c>
      <c r="O7">
        <v>50</v>
      </c>
      <c r="P7">
        <v>41</v>
      </c>
      <c r="T7" t="s">
        <v>97</v>
      </c>
      <c r="U7">
        <v>11</v>
      </c>
      <c r="V7">
        <v>2</v>
      </c>
      <c r="W7">
        <v>9</v>
      </c>
    </row>
    <row r="8" spans="3:23" ht="12.75">
      <c r="C8" t="s">
        <v>335</v>
      </c>
      <c r="D8" s="41">
        <f aca="true" t="shared" si="0" ref="D8:I8">D6/D$7*100</f>
        <v>74.05660377358491</v>
      </c>
      <c r="E8" s="41">
        <f t="shared" si="0"/>
        <v>78.3132530120482</v>
      </c>
      <c r="F8" s="41">
        <f t="shared" si="0"/>
        <v>94.66666666666667</v>
      </c>
      <c r="G8" s="41">
        <f t="shared" si="0"/>
        <v>73.07692307692307</v>
      </c>
      <c r="H8" s="41">
        <f t="shared" si="0"/>
        <v>71.1340206185567</v>
      </c>
      <c r="I8" s="41">
        <f t="shared" si="0"/>
        <v>57.14285714285714</v>
      </c>
      <c r="M8" t="s">
        <v>98</v>
      </c>
      <c r="N8">
        <v>19</v>
      </c>
      <c r="O8">
        <v>10</v>
      </c>
      <c r="P8">
        <v>9</v>
      </c>
      <c r="R8" s="20"/>
      <c r="S8" s="20"/>
      <c r="T8" s="20" t="s">
        <v>98</v>
      </c>
      <c r="U8" s="20">
        <v>42</v>
      </c>
      <c r="V8" s="20">
        <v>12</v>
      </c>
      <c r="W8" s="20">
        <v>30</v>
      </c>
    </row>
    <row r="9" spans="4:23" ht="12.75">
      <c r="D9" s="41"/>
      <c r="E9" s="41"/>
      <c r="F9" s="41"/>
      <c r="G9" s="41"/>
      <c r="H9" s="41"/>
      <c r="I9" s="41"/>
      <c r="L9" t="s">
        <v>73</v>
      </c>
      <c r="N9">
        <v>424</v>
      </c>
      <c r="O9">
        <v>239</v>
      </c>
      <c r="P9">
        <v>185</v>
      </c>
      <c r="R9" s="20"/>
      <c r="S9" s="20" t="s">
        <v>73</v>
      </c>
      <c r="T9" s="20"/>
      <c r="U9" s="20">
        <v>61</v>
      </c>
      <c r="V9" s="20">
        <v>16</v>
      </c>
      <c r="W9" s="20">
        <v>45</v>
      </c>
    </row>
    <row r="10" spans="4:24" ht="12.75">
      <c r="D10" s="41"/>
      <c r="E10" s="41"/>
      <c r="F10" s="41"/>
      <c r="G10" s="41"/>
      <c r="H10" s="41"/>
      <c r="I10" s="41"/>
      <c r="L10" t="s">
        <v>339</v>
      </c>
      <c r="N10" s="41">
        <f>N6/N9*100</f>
        <v>74.05660377358491</v>
      </c>
      <c r="O10" s="41">
        <f>O6/O9*100</f>
        <v>74.89539748953975</v>
      </c>
      <c r="P10" s="41">
        <f>P6/P9*100</f>
        <v>72.97297297297297</v>
      </c>
      <c r="U10" s="41">
        <f>U6/U9*100</f>
        <v>13.114754098360656</v>
      </c>
      <c r="V10" s="41">
        <f>V6/V9*100</f>
        <v>12.5</v>
      </c>
      <c r="W10" s="41">
        <f>W6/W9*100</f>
        <v>13.333333333333334</v>
      </c>
      <c r="X10" s="41"/>
    </row>
    <row r="11" spans="4:9" ht="12.75">
      <c r="D11" s="41"/>
      <c r="E11" s="41"/>
      <c r="F11" s="41"/>
      <c r="G11" s="41"/>
      <c r="H11" s="41"/>
      <c r="I11" s="41"/>
    </row>
    <row r="12" spans="1:10" s="45" customFormat="1" ht="12.75">
      <c r="A12" s="29" t="s">
        <v>340</v>
      </c>
      <c r="B12" s="32"/>
      <c r="C12" s="29"/>
      <c r="D12" s="33"/>
      <c r="E12" s="29"/>
      <c r="F12" s="44"/>
      <c r="G12" s="44"/>
      <c r="H12" s="44"/>
      <c r="I12" s="44"/>
      <c r="J12" s="44"/>
    </row>
    <row r="13" spans="1:11" ht="12.75">
      <c r="A13" s="20" t="s">
        <v>99</v>
      </c>
      <c r="B13" s="20" t="s">
        <v>72</v>
      </c>
      <c r="C13" s="20" t="s">
        <v>72</v>
      </c>
      <c r="D13" s="46"/>
      <c r="E13" s="46"/>
      <c r="F13" s="41"/>
      <c r="G13" s="20" t="s">
        <v>99</v>
      </c>
      <c r="H13" s="20" t="s">
        <v>72</v>
      </c>
      <c r="I13" s="20" t="s">
        <v>72</v>
      </c>
      <c r="J13" s="46"/>
      <c r="K13" s="46"/>
    </row>
    <row r="14" spans="1:10" ht="12.75">
      <c r="A14" s="20"/>
      <c r="B14" s="20"/>
      <c r="C14" s="20"/>
      <c r="D14" s="20" t="s">
        <v>103</v>
      </c>
      <c r="E14" s="20"/>
      <c r="G14" s="20"/>
      <c r="H14" s="20"/>
      <c r="I14" s="20"/>
      <c r="J14" s="20" t="s">
        <v>104</v>
      </c>
    </row>
    <row r="15" spans="1:10" ht="12.75">
      <c r="A15" s="20" t="s">
        <v>100</v>
      </c>
      <c r="B15" s="20" t="s">
        <v>120</v>
      </c>
      <c r="C15" s="20" t="s">
        <v>121</v>
      </c>
      <c r="D15" s="25">
        <v>85.14150943396226</v>
      </c>
      <c r="E15" s="25"/>
      <c r="G15" s="20" t="s">
        <v>100</v>
      </c>
      <c r="H15" s="20" t="s">
        <v>120</v>
      </c>
      <c r="I15" s="20" t="s">
        <v>121</v>
      </c>
      <c r="J15" s="25">
        <v>70.49180327868852</v>
      </c>
    </row>
    <row r="16" spans="1:10" ht="12.75">
      <c r="A16" s="20"/>
      <c r="B16" s="20"/>
      <c r="C16" s="20" t="s">
        <v>125</v>
      </c>
      <c r="D16" s="25">
        <v>4.481132075471698</v>
      </c>
      <c r="E16" s="25"/>
      <c r="G16" s="20"/>
      <c r="H16" s="20"/>
      <c r="I16" s="20" t="s">
        <v>123</v>
      </c>
      <c r="J16" s="25">
        <v>11.475409836065573</v>
      </c>
    </row>
    <row r="17" spans="1:10" ht="12.75">
      <c r="A17" s="20"/>
      <c r="B17" s="20"/>
      <c r="C17" s="20" t="s">
        <v>122</v>
      </c>
      <c r="D17" s="25">
        <v>2.1226415094339623</v>
      </c>
      <c r="E17" s="25"/>
      <c r="G17" s="20"/>
      <c r="H17" s="20"/>
      <c r="I17" s="20" t="s">
        <v>126</v>
      </c>
      <c r="J17" s="25">
        <v>4.918032786885246</v>
      </c>
    </row>
    <row r="18" spans="1:10" ht="12.75">
      <c r="A18" s="20"/>
      <c r="B18" s="20"/>
      <c r="C18" s="20" t="s">
        <v>123</v>
      </c>
      <c r="D18" s="25">
        <v>1.650943396226415</v>
      </c>
      <c r="E18" s="25"/>
      <c r="G18" s="20"/>
      <c r="H18" s="20"/>
      <c r="I18" s="20" t="s">
        <v>122</v>
      </c>
      <c r="J18" s="25">
        <v>3.278688524590164</v>
      </c>
    </row>
    <row r="19" spans="1:10" ht="12.75">
      <c r="A19" s="20"/>
      <c r="B19" s="20"/>
      <c r="C19" s="20" t="s">
        <v>124</v>
      </c>
      <c r="D19" s="25">
        <v>1.4150943396226416</v>
      </c>
      <c r="E19" s="25"/>
      <c r="G19" s="20"/>
      <c r="H19" s="20"/>
      <c r="I19" s="25" t="s">
        <v>127</v>
      </c>
      <c r="J19" s="25">
        <v>4.918032786885246</v>
      </c>
    </row>
    <row r="20" spans="1:10" ht="12.75">
      <c r="A20" s="20"/>
      <c r="B20" s="20"/>
      <c r="C20" s="25" t="s">
        <v>127</v>
      </c>
      <c r="D20" s="25">
        <v>4.481132075471698</v>
      </c>
      <c r="E20" s="25"/>
      <c r="G20" s="20"/>
      <c r="H20" s="20"/>
      <c r="I20" s="20" t="s">
        <v>108</v>
      </c>
      <c r="J20" s="25">
        <v>4.918032786885246</v>
      </c>
    </row>
    <row r="21" spans="1:8" ht="12.75">
      <c r="A21" s="20"/>
      <c r="B21" s="20"/>
      <c r="E21" s="25"/>
      <c r="G21" s="20"/>
      <c r="H21" s="20"/>
    </row>
    <row r="22" spans="1:8" ht="12.75">
      <c r="A22" s="26"/>
      <c r="B22" s="22"/>
      <c r="C22" s="20"/>
      <c r="D22" s="25"/>
      <c r="E22" s="25"/>
      <c r="G22" s="26"/>
      <c r="H22" s="22"/>
    </row>
    <row r="23" spans="1:9" s="29" customFormat="1" ht="12.75">
      <c r="A23" s="35" t="s">
        <v>341</v>
      </c>
      <c r="B23" s="32"/>
      <c r="F23" s="36"/>
      <c r="G23" s="36"/>
      <c r="H23" s="37"/>
      <c r="I23" s="32"/>
    </row>
    <row r="24" s="20" customFormat="1" ht="12.75">
      <c r="A24" s="20" t="s">
        <v>129</v>
      </c>
    </row>
    <row r="25" spans="3:8" s="20" customFormat="1" ht="12.75">
      <c r="C25" s="20" t="s">
        <v>103</v>
      </c>
      <c r="H25" s="20" t="s">
        <v>104</v>
      </c>
    </row>
    <row r="26" spans="1:8" s="20" customFormat="1" ht="12.75">
      <c r="A26" s="20" t="s">
        <v>131</v>
      </c>
      <c r="B26" s="20" t="s">
        <v>132</v>
      </c>
      <c r="C26" s="25">
        <v>51.657458563535904</v>
      </c>
      <c r="D26" s="25"/>
      <c r="E26" s="25"/>
      <c r="G26" s="20" t="s">
        <v>133</v>
      </c>
      <c r="H26" s="25">
        <v>62.7906976744186</v>
      </c>
    </row>
    <row r="27" spans="2:8" s="20" customFormat="1" ht="12.75">
      <c r="B27" s="20" t="s">
        <v>133</v>
      </c>
      <c r="C27" s="25">
        <v>48.34254143646409</v>
      </c>
      <c r="D27" s="25"/>
      <c r="E27" s="25"/>
      <c r="G27" s="20" t="s">
        <v>132</v>
      </c>
      <c r="H27" s="25">
        <v>37.2093023255814</v>
      </c>
    </row>
    <row r="28" spans="2:8" s="20" customFormat="1" ht="12.75">
      <c r="B28" s="20" t="s">
        <v>134</v>
      </c>
      <c r="C28" s="25">
        <v>31.215469613259668</v>
      </c>
      <c r="D28" s="25"/>
      <c r="E28" s="25"/>
      <c r="G28" s="20" t="s">
        <v>137</v>
      </c>
      <c r="H28" s="25">
        <v>32.55813953488372</v>
      </c>
    </row>
    <row r="29" spans="2:8" s="20" customFormat="1" ht="12.75">
      <c r="B29" s="20" t="s">
        <v>137</v>
      </c>
      <c r="C29" s="25">
        <v>20.718232044198896</v>
      </c>
      <c r="D29" s="25"/>
      <c r="E29" s="25"/>
      <c r="G29" s="20" t="s">
        <v>134</v>
      </c>
      <c r="H29" s="25">
        <v>25.581395348837212</v>
      </c>
    </row>
    <row r="30" spans="2:8" s="20" customFormat="1" ht="12.75">
      <c r="B30" s="20" t="s">
        <v>136</v>
      </c>
      <c r="C30" s="25">
        <v>14.917127071823206</v>
      </c>
      <c r="D30" s="25"/>
      <c r="E30" s="25"/>
      <c r="G30" s="20" t="s">
        <v>136</v>
      </c>
      <c r="H30" s="25">
        <v>23.25581395348837</v>
      </c>
    </row>
    <row r="31" spans="2:8" s="20" customFormat="1" ht="12.75">
      <c r="B31" s="20" t="s">
        <v>138</v>
      </c>
      <c r="C31" s="25">
        <v>8.56353591160221</v>
      </c>
      <c r="D31" s="25"/>
      <c r="E31" s="25"/>
      <c r="G31" s="20" t="s">
        <v>138</v>
      </c>
      <c r="H31" s="25">
        <v>18.6046511627907</v>
      </c>
    </row>
    <row r="32" spans="2:8" s="20" customFormat="1" ht="12.75">
      <c r="B32" s="20" t="s">
        <v>135</v>
      </c>
      <c r="C32" s="25">
        <v>6.629834254143646</v>
      </c>
      <c r="D32" s="25"/>
      <c r="E32" s="25"/>
      <c r="G32" s="20" t="s">
        <v>135</v>
      </c>
      <c r="H32" s="25">
        <v>2.3255813953488373</v>
      </c>
    </row>
    <row r="33" spans="2:8" s="20" customFormat="1" ht="12.75">
      <c r="B33" s="20" t="s">
        <v>139</v>
      </c>
      <c r="C33" s="25">
        <v>2.4861878453038675</v>
      </c>
      <c r="D33" s="25"/>
      <c r="E33" s="25"/>
      <c r="G33" s="20" t="s">
        <v>139</v>
      </c>
      <c r="H33" s="25">
        <v>2.3255813953488373</v>
      </c>
    </row>
    <row r="34" spans="2:8" s="20" customFormat="1" ht="12.75">
      <c r="B34" s="20" t="s">
        <v>73</v>
      </c>
      <c r="C34" s="25">
        <v>100</v>
      </c>
      <c r="D34" s="25"/>
      <c r="E34" s="25"/>
      <c r="G34" s="20" t="s">
        <v>73</v>
      </c>
      <c r="H34" s="25">
        <v>100</v>
      </c>
    </row>
    <row r="35" s="29" customFormat="1" ht="12.75">
      <c r="A35" s="29" t="s">
        <v>143</v>
      </c>
    </row>
    <row r="36" s="20" customFormat="1" ht="12.75">
      <c r="A36" s="20" t="s">
        <v>141</v>
      </c>
    </row>
    <row r="37" spans="3:10" s="20" customFormat="1" ht="12.75">
      <c r="C37" s="20" t="s">
        <v>103</v>
      </c>
      <c r="D37" s="20" t="s">
        <v>337</v>
      </c>
      <c r="E37" s="20" t="s">
        <v>338</v>
      </c>
      <c r="H37" s="20" t="s">
        <v>104</v>
      </c>
      <c r="I37" s="20" t="s">
        <v>376</v>
      </c>
      <c r="J37" s="20" t="s">
        <v>377</v>
      </c>
    </row>
    <row r="38" spans="1:10" s="20" customFormat="1" ht="12.75">
      <c r="A38" s="20" t="s">
        <v>142</v>
      </c>
      <c r="B38" s="20" t="s">
        <v>145</v>
      </c>
      <c r="C38" s="25">
        <v>94.47513812154696</v>
      </c>
      <c r="D38" s="25">
        <v>95.63106796116504</v>
      </c>
      <c r="E38" s="25">
        <v>92.25806451612904</v>
      </c>
      <c r="G38" s="20" t="s">
        <v>145</v>
      </c>
      <c r="H38" s="25">
        <v>81.3953488372093</v>
      </c>
      <c r="I38" s="25">
        <v>86.66666666666667</v>
      </c>
      <c r="J38" s="25">
        <v>78.57142857142857</v>
      </c>
    </row>
    <row r="39" spans="2:10" s="20" customFormat="1" ht="12.75">
      <c r="B39" s="20" t="s">
        <v>144</v>
      </c>
      <c r="C39" s="25">
        <v>3.0386740331491713</v>
      </c>
      <c r="D39" s="25">
        <v>3.3980582524271843</v>
      </c>
      <c r="E39" s="25">
        <v>3.225806451612903</v>
      </c>
      <c r="G39" s="20" t="s">
        <v>144</v>
      </c>
      <c r="H39" s="25">
        <v>18.6046511627907</v>
      </c>
      <c r="I39" s="25">
        <v>13.333333333333334</v>
      </c>
      <c r="J39" s="25">
        <v>21.428571428571427</v>
      </c>
    </row>
    <row r="40" spans="2:8" s="20" customFormat="1" ht="12.75">
      <c r="B40" s="20" t="s">
        <v>108</v>
      </c>
      <c r="C40" s="25">
        <v>2.4861878453038675</v>
      </c>
      <c r="D40" s="25">
        <v>0.9708737864077669</v>
      </c>
      <c r="E40" s="25">
        <v>4.516129032258064</v>
      </c>
      <c r="G40" s="20" t="s">
        <v>108</v>
      </c>
      <c r="H40" s="25"/>
    </row>
    <row r="41" spans="3:10" s="20" customFormat="1" ht="12.75">
      <c r="C41" s="25">
        <v>100</v>
      </c>
      <c r="D41" s="25">
        <v>100</v>
      </c>
      <c r="E41" s="25">
        <v>100</v>
      </c>
      <c r="H41" s="25">
        <v>100</v>
      </c>
      <c r="I41" s="20">
        <v>100</v>
      </c>
      <c r="J41" s="20">
        <v>100</v>
      </c>
    </row>
    <row r="42" s="29" customFormat="1" ht="12.75">
      <c r="A42" s="29" t="s">
        <v>155</v>
      </c>
    </row>
    <row r="43" s="20" customFormat="1" ht="12.75">
      <c r="A43" s="20" t="s">
        <v>147</v>
      </c>
    </row>
    <row r="44" s="20" customFormat="1" ht="12.75">
      <c r="A44" s="20" t="s">
        <v>94</v>
      </c>
    </row>
    <row r="45" spans="1:8" s="20" customFormat="1" ht="12.75">
      <c r="A45" s="20" t="s">
        <v>72</v>
      </c>
      <c r="B45" s="20" t="s">
        <v>72</v>
      </c>
      <c r="C45" s="20" t="s">
        <v>99</v>
      </c>
      <c r="G45" s="20" t="s">
        <v>72</v>
      </c>
      <c r="H45" s="20" t="s">
        <v>72</v>
      </c>
    </row>
    <row r="46" spans="3:9" s="20" customFormat="1" ht="12.75">
      <c r="C46" s="20" t="s">
        <v>103</v>
      </c>
      <c r="I46" s="20" t="s">
        <v>104</v>
      </c>
    </row>
    <row r="47" spans="1:11" s="20" customFormat="1" ht="12.75">
      <c r="A47" s="20" t="s">
        <v>148</v>
      </c>
      <c r="B47" s="20" t="s">
        <v>161</v>
      </c>
      <c r="C47" s="25">
        <v>13.443396226415095</v>
      </c>
      <c r="D47" s="25"/>
      <c r="E47" s="25"/>
      <c r="G47" s="20" t="s">
        <v>148</v>
      </c>
      <c r="H47" s="20" t="s">
        <v>161</v>
      </c>
      <c r="I47" s="25">
        <v>26.229508196721312</v>
      </c>
      <c r="K47" s="25"/>
    </row>
    <row r="48" spans="2:11" s="20" customFormat="1" ht="12.75">
      <c r="B48" s="20" t="s">
        <v>157</v>
      </c>
      <c r="C48" s="25">
        <v>23.58490566037736</v>
      </c>
      <c r="D48" s="25"/>
      <c r="E48" s="25"/>
      <c r="H48" s="20" t="s">
        <v>157</v>
      </c>
      <c r="I48" s="25">
        <v>31.147540983606557</v>
      </c>
      <c r="K48" s="25"/>
    </row>
    <row r="49" spans="2:11" s="20" customFormat="1" ht="12.75">
      <c r="B49" s="20" t="s">
        <v>158</v>
      </c>
      <c r="C49" s="25">
        <v>21.69811320754717</v>
      </c>
      <c r="D49" s="25"/>
      <c r="E49" s="25"/>
      <c r="H49" s="20" t="s">
        <v>158</v>
      </c>
      <c r="I49" s="25">
        <v>36.0655737704918</v>
      </c>
      <c r="K49" s="25"/>
    </row>
    <row r="50" spans="2:11" s="20" customFormat="1" ht="12.75">
      <c r="B50" s="20" t="s">
        <v>159</v>
      </c>
      <c r="C50" s="25">
        <v>10.141509433962264</v>
      </c>
      <c r="D50" s="25"/>
      <c r="E50" s="25"/>
      <c r="H50" s="20" t="s">
        <v>159</v>
      </c>
      <c r="I50" s="25">
        <v>1.639344262295082</v>
      </c>
      <c r="K50" s="25"/>
    </row>
    <row r="51" spans="2:11" s="20" customFormat="1" ht="12.75">
      <c r="B51" s="20" t="s">
        <v>160</v>
      </c>
      <c r="C51" s="25">
        <v>27.122641509433965</v>
      </c>
      <c r="D51" s="25"/>
      <c r="E51" s="25"/>
      <c r="H51" s="20" t="s">
        <v>160</v>
      </c>
      <c r="I51" s="25">
        <v>1.639344262295082</v>
      </c>
      <c r="K51" s="25"/>
    </row>
    <row r="52" spans="2:11" s="20" customFormat="1" ht="12.75">
      <c r="B52" s="20" t="s">
        <v>156</v>
      </c>
      <c r="C52" s="25">
        <v>4.009433962264151</v>
      </c>
      <c r="D52" s="25"/>
      <c r="E52" s="25"/>
      <c r="H52" s="20" t="s">
        <v>156</v>
      </c>
      <c r="I52" s="25">
        <v>3.278688524590164</v>
      </c>
      <c r="K52" s="25"/>
    </row>
    <row r="53" spans="1:11" s="20" customFormat="1" ht="12.75">
      <c r="A53" s="20" t="s">
        <v>73</v>
      </c>
      <c r="C53" s="25">
        <v>100</v>
      </c>
      <c r="D53" s="25"/>
      <c r="E53" s="25"/>
      <c r="G53" s="20" t="s">
        <v>73</v>
      </c>
      <c r="I53" s="25">
        <v>100</v>
      </c>
      <c r="K53" s="25"/>
    </row>
    <row r="54" s="29" customFormat="1" ht="12.75">
      <c r="A54" s="29" t="s">
        <v>185</v>
      </c>
    </row>
    <row r="55" s="20" customFormat="1" ht="12.75">
      <c r="A55" s="20" t="s">
        <v>162</v>
      </c>
    </row>
    <row r="56" s="20" customFormat="1" ht="12.75">
      <c r="A56" s="20" t="s">
        <v>94</v>
      </c>
    </row>
    <row r="57" spans="1:10" s="20" customFormat="1" ht="12.75">
      <c r="A57" s="20" t="s">
        <v>99</v>
      </c>
      <c r="B57" s="20" t="s">
        <v>72</v>
      </c>
      <c r="C57" s="20" t="s">
        <v>72</v>
      </c>
      <c r="D57" s="20" t="s">
        <v>163</v>
      </c>
      <c r="J57" s="20" t="s">
        <v>73</v>
      </c>
    </row>
    <row r="58" spans="4:9" s="20" customFormat="1" ht="12.75">
      <c r="D58" s="20">
        <v>0</v>
      </c>
      <c r="E58" s="20" t="s">
        <v>164</v>
      </c>
      <c r="F58" s="20" t="s">
        <v>165</v>
      </c>
      <c r="G58" s="20" t="s">
        <v>166</v>
      </c>
      <c r="H58" s="20" t="s">
        <v>167</v>
      </c>
      <c r="I58" s="20" t="s">
        <v>168</v>
      </c>
    </row>
    <row r="59" spans="1:10" s="20" customFormat="1" ht="12.75">
      <c r="A59" s="20" t="s">
        <v>100</v>
      </c>
      <c r="B59" s="20" t="s">
        <v>148</v>
      </c>
      <c r="C59" s="20" t="s">
        <v>149</v>
      </c>
      <c r="D59" s="20">
        <v>0</v>
      </c>
      <c r="E59" s="20">
        <v>0</v>
      </c>
      <c r="F59" s="20">
        <v>1</v>
      </c>
      <c r="G59" s="20">
        <v>2</v>
      </c>
      <c r="H59" s="20">
        <v>0</v>
      </c>
      <c r="I59" s="20">
        <v>2</v>
      </c>
      <c r="J59" s="20">
        <v>5</v>
      </c>
    </row>
    <row r="60" spans="3:10" s="20" customFormat="1" ht="12.75">
      <c r="C60" s="20" t="s">
        <v>150</v>
      </c>
      <c r="D60" s="20">
        <v>1</v>
      </c>
      <c r="E60" s="20">
        <v>8</v>
      </c>
      <c r="F60" s="20">
        <v>33</v>
      </c>
      <c r="G60" s="20">
        <v>12</v>
      </c>
      <c r="H60" s="20">
        <v>18</v>
      </c>
      <c r="I60" s="20">
        <v>80</v>
      </c>
      <c r="J60" s="20">
        <v>152</v>
      </c>
    </row>
    <row r="61" spans="3:10" s="20" customFormat="1" ht="12.75">
      <c r="C61" s="20" t="s">
        <v>151</v>
      </c>
      <c r="D61" s="20">
        <v>0</v>
      </c>
      <c r="E61" s="20">
        <v>17</v>
      </c>
      <c r="F61" s="20">
        <v>14</v>
      </c>
      <c r="G61" s="20">
        <v>13</v>
      </c>
      <c r="H61" s="20">
        <v>9</v>
      </c>
      <c r="I61" s="20">
        <v>39</v>
      </c>
      <c r="J61" s="20">
        <v>92</v>
      </c>
    </row>
    <row r="62" spans="3:10" s="20" customFormat="1" ht="12.75">
      <c r="C62" s="20" t="s">
        <v>152</v>
      </c>
      <c r="D62" s="20">
        <v>0</v>
      </c>
      <c r="E62" s="20">
        <v>13</v>
      </c>
      <c r="F62" s="20">
        <v>6</v>
      </c>
      <c r="G62" s="20">
        <v>3</v>
      </c>
      <c r="H62" s="20">
        <v>4</v>
      </c>
      <c r="I62" s="20">
        <v>17</v>
      </c>
      <c r="J62" s="20">
        <v>43</v>
      </c>
    </row>
    <row r="63" spans="3:10" s="20" customFormat="1" ht="12.75">
      <c r="C63" s="20" t="s">
        <v>153</v>
      </c>
      <c r="D63" s="20">
        <v>0</v>
      </c>
      <c r="E63" s="20">
        <v>47</v>
      </c>
      <c r="F63" s="20">
        <v>27</v>
      </c>
      <c r="G63" s="20">
        <v>17</v>
      </c>
      <c r="H63" s="20">
        <v>7</v>
      </c>
      <c r="I63" s="20">
        <v>17</v>
      </c>
      <c r="J63" s="20">
        <v>115</v>
      </c>
    </row>
    <row r="64" spans="3:10" s="20" customFormat="1" ht="12.75">
      <c r="C64" s="20" t="s">
        <v>154</v>
      </c>
      <c r="D64" s="20">
        <v>0</v>
      </c>
      <c r="E64" s="20">
        <v>2</v>
      </c>
      <c r="F64" s="20">
        <v>3</v>
      </c>
      <c r="G64" s="20">
        <v>4</v>
      </c>
      <c r="H64" s="20">
        <v>3</v>
      </c>
      <c r="I64" s="20">
        <v>5</v>
      </c>
      <c r="J64" s="20">
        <v>17</v>
      </c>
    </row>
    <row r="65" spans="2:10" s="20" customFormat="1" ht="12.75">
      <c r="B65" s="20" t="s">
        <v>73</v>
      </c>
      <c r="D65" s="20">
        <v>1</v>
      </c>
      <c r="E65" s="20">
        <v>87</v>
      </c>
      <c r="F65" s="20">
        <v>84</v>
      </c>
      <c r="G65" s="20">
        <v>51</v>
      </c>
      <c r="H65" s="20">
        <v>41</v>
      </c>
      <c r="I65" s="20">
        <v>160</v>
      </c>
      <c r="J65" s="20">
        <v>424</v>
      </c>
    </row>
    <row r="66" s="20" customFormat="1" ht="12.75"/>
    <row r="67" s="20" customFormat="1" ht="12.75">
      <c r="A67" s="20" t="s">
        <v>169</v>
      </c>
    </row>
    <row r="68" s="20" customFormat="1" ht="12.75">
      <c r="A68" s="20" t="s">
        <v>94</v>
      </c>
    </row>
    <row r="69" spans="1:19" s="20" customFormat="1" ht="12.75">
      <c r="A69" s="20" t="s">
        <v>99</v>
      </c>
      <c r="B69" s="20" t="s">
        <v>72</v>
      </c>
      <c r="C69" s="20" t="s">
        <v>72</v>
      </c>
      <c r="D69" s="20" t="s">
        <v>170</v>
      </c>
      <c r="S69" s="20" t="s">
        <v>73</v>
      </c>
    </row>
    <row r="70" spans="4:18" s="20" customFormat="1" ht="12.75">
      <c r="D70" s="20">
        <v>-9</v>
      </c>
      <c r="E70" s="20" t="s">
        <v>171</v>
      </c>
      <c r="F70" s="20" t="s">
        <v>172</v>
      </c>
      <c r="G70" s="20" t="s">
        <v>173</v>
      </c>
      <c r="H70" s="20" t="s">
        <v>174</v>
      </c>
      <c r="I70" s="20" t="s">
        <v>175</v>
      </c>
      <c r="J70" s="20" t="s">
        <v>176</v>
      </c>
      <c r="K70" s="20" t="s">
        <v>177</v>
      </c>
      <c r="L70" s="20" t="s">
        <v>178</v>
      </c>
      <c r="M70" s="20" t="s">
        <v>179</v>
      </c>
      <c r="N70" s="20" t="s">
        <v>180</v>
      </c>
      <c r="O70" s="20" t="s">
        <v>181</v>
      </c>
      <c r="P70" s="20" t="s">
        <v>182</v>
      </c>
      <c r="Q70" s="20" t="s">
        <v>183</v>
      </c>
      <c r="R70" s="20" t="s">
        <v>184</v>
      </c>
    </row>
    <row r="71" spans="1:19" s="20" customFormat="1" ht="12.75">
      <c r="A71" s="20" t="s">
        <v>100</v>
      </c>
      <c r="B71" s="20" t="s">
        <v>148</v>
      </c>
      <c r="C71" s="20" t="s">
        <v>149</v>
      </c>
      <c r="E71" s="20">
        <v>1</v>
      </c>
      <c r="F71" s="20">
        <v>1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2</v>
      </c>
      <c r="N71" s="20">
        <v>0</v>
      </c>
      <c r="O71" s="20">
        <v>0</v>
      </c>
      <c r="P71" s="20">
        <v>0</v>
      </c>
      <c r="Q71" s="20">
        <v>0</v>
      </c>
      <c r="R71" s="20">
        <v>1</v>
      </c>
      <c r="S71" s="20">
        <v>5</v>
      </c>
    </row>
    <row r="72" spans="3:19" s="20" customFormat="1" ht="12.75">
      <c r="C72" s="20" t="s">
        <v>150</v>
      </c>
      <c r="E72" s="20">
        <v>19</v>
      </c>
      <c r="F72" s="20">
        <v>17</v>
      </c>
      <c r="G72" s="20">
        <v>4</v>
      </c>
      <c r="H72" s="20">
        <v>4</v>
      </c>
      <c r="I72" s="20">
        <v>2</v>
      </c>
      <c r="J72" s="20">
        <v>6</v>
      </c>
      <c r="K72" s="20">
        <v>9</v>
      </c>
      <c r="L72" s="20">
        <v>34</v>
      </c>
      <c r="M72" s="20">
        <v>18</v>
      </c>
      <c r="N72" s="20">
        <v>2</v>
      </c>
      <c r="O72" s="20">
        <v>15</v>
      </c>
      <c r="P72" s="20">
        <v>4</v>
      </c>
      <c r="Q72" s="20">
        <v>4</v>
      </c>
      <c r="R72" s="20">
        <v>13</v>
      </c>
      <c r="S72" s="20">
        <v>151</v>
      </c>
    </row>
    <row r="73" spans="3:19" s="20" customFormat="1" ht="12.75">
      <c r="C73" s="20" t="s">
        <v>151</v>
      </c>
      <c r="E73" s="20">
        <v>8</v>
      </c>
      <c r="F73" s="20">
        <v>9</v>
      </c>
      <c r="G73" s="20">
        <v>2</v>
      </c>
      <c r="H73" s="20">
        <v>3</v>
      </c>
      <c r="I73" s="20">
        <v>1</v>
      </c>
      <c r="J73" s="20">
        <v>2</v>
      </c>
      <c r="K73" s="20">
        <v>7</v>
      </c>
      <c r="L73" s="20">
        <v>32</v>
      </c>
      <c r="M73" s="20">
        <v>16</v>
      </c>
      <c r="N73" s="20">
        <v>1</v>
      </c>
      <c r="O73" s="20">
        <v>3</v>
      </c>
      <c r="P73" s="20">
        <v>3</v>
      </c>
      <c r="Q73" s="20">
        <v>1</v>
      </c>
      <c r="R73" s="20">
        <v>3</v>
      </c>
      <c r="S73" s="20">
        <v>91</v>
      </c>
    </row>
    <row r="74" spans="3:19" s="20" customFormat="1" ht="12.75">
      <c r="C74" s="20" t="s">
        <v>152</v>
      </c>
      <c r="E74" s="20">
        <v>3</v>
      </c>
      <c r="F74" s="20">
        <v>2</v>
      </c>
      <c r="G74" s="20">
        <v>1</v>
      </c>
      <c r="H74" s="20">
        <v>1</v>
      </c>
      <c r="I74" s="20">
        <v>0</v>
      </c>
      <c r="J74" s="20">
        <v>1</v>
      </c>
      <c r="K74" s="20">
        <v>0</v>
      </c>
      <c r="L74" s="20">
        <v>16</v>
      </c>
      <c r="M74" s="20">
        <v>10</v>
      </c>
      <c r="N74" s="20">
        <v>1</v>
      </c>
      <c r="O74" s="20">
        <v>4</v>
      </c>
      <c r="P74" s="20">
        <v>2</v>
      </c>
      <c r="Q74" s="20">
        <v>1</v>
      </c>
      <c r="R74" s="20">
        <v>1</v>
      </c>
      <c r="S74" s="20">
        <v>43</v>
      </c>
    </row>
    <row r="75" spans="3:19" s="20" customFormat="1" ht="12.75">
      <c r="C75" s="39" t="s">
        <v>153</v>
      </c>
      <c r="D75" s="39"/>
      <c r="E75" s="39">
        <v>11</v>
      </c>
      <c r="F75" s="39">
        <v>5</v>
      </c>
      <c r="G75" s="39">
        <v>1</v>
      </c>
      <c r="H75" s="39">
        <v>0</v>
      </c>
      <c r="I75" s="39">
        <v>1</v>
      </c>
      <c r="J75" s="39">
        <v>3</v>
      </c>
      <c r="K75" s="39">
        <v>2</v>
      </c>
      <c r="L75" s="39">
        <v>65</v>
      </c>
      <c r="M75" s="39">
        <v>20</v>
      </c>
      <c r="N75" s="39">
        <v>1</v>
      </c>
      <c r="O75" s="39">
        <v>2</v>
      </c>
      <c r="P75" s="39">
        <v>1</v>
      </c>
      <c r="Q75" s="39">
        <v>1</v>
      </c>
      <c r="R75" s="39">
        <v>0</v>
      </c>
      <c r="S75" s="39">
        <v>113</v>
      </c>
    </row>
    <row r="76" spans="3:19" s="20" customFormat="1" ht="12.75">
      <c r="C76" s="20" t="s">
        <v>154</v>
      </c>
      <c r="E76" s="20">
        <v>0</v>
      </c>
      <c r="F76" s="20">
        <v>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14</v>
      </c>
      <c r="M76" s="20">
        <v>2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17</v>
      </c>
    </row>
    <row r="77" spans="2:19" s="20" customFormat="1" ht="12.75">
      <c r="B77" s="20" t="s">
        <v>73</v>
      </c>
      <c r="E77" s="20">
        <v>42</v>
      </c>
      <c r="F77" s="20">
        <v>35</v>
      </c>
      <c r="G77" s="20">
        <v>8</v>
      </c>
      <c r="H77" s="20">
        <v>8</v>
      </c>
      <c r="I77" s="20">
        <v>4</v>
      </c>
      <c r="J77" s="20">
        <v>12</v>
      </c>
      <c r="K77" s="20">
        <v>18</v>
      </c>
      <c r="L77" s="20">
        <v>161</v>
      </c>
      <c r="M77" s="20">
        <v>68</v>
      </c>
      <c r="N77" s="20">
        <v>5</v>
      </c>
      <c r="O77" s="20">
        <v>24</v>
      </c>
      <c r="P77" s="20">
        <v>10</v>
      </c>
      <c r="Q77" s="20">
        <v>7</v>
      </c>
      <c r="R77" s="20">
        <v>18</v>
      </c>
      <c r="S77" s="20">
        <v>420</v>
      </c>
    </row>
    <row r="78" s="20" customFormat="1" ht="12.75"/>
    <row r="79" s="20" customFormat="1" ht="12.75"/>
    <row r="80" spans="5:19" s="20" customFormat="1" ht="12.75">
      <c r="E80" s="25">
        <f>E75/$S75*100</f>
        <v>9.734513274336283</v>
      </c>
      <c r="F80" s="25">
        <f aca="true" t="shared" si="1" ref="F80:S80">F75/$S75*100</f>
        <v>4.424778761061947</v>
      </c>
      <c r="G80" s="25">
        <f t="shared" si="1"/>
        <v>0.8849557522123894</v>
      </c>
      <c r="H80" s="25">
        <f t="shared" si="1"/>
        <v>0</v>
      </c>
      <c r="I80" s="25">
        <f t="shared" si="1"/>
        <v>0.8849557522123894</v>
      </c>
      <c r="J80" s="25">
        <f t="shared" si="1"/>
        <v>2.6548672566371683</v>
      </c>
      <c r="K80" s="25">
        <f t="shared" si="1"/>
        <v>1.7699115044247788</v>
      </c>
      <c r="L80" s="25">
        <f t="shared" si="1"/>
        <v>57.52212389380531</v>
      </c>
      <c r="M80" s="25">
        <f t="shared" si="1"/>
        <v>17.699115044247787</v>
      </c>
      <c r="N80" s="25">
        <f t="shared" si="1"/>
        <v>0.8849557522123894</v>
      </c>
      <c r="O80" s="25">
        <f t="shared" si="1"/>
        <v>1.7699115044247788</v>
      </c>
      <c r="P80" s="25">
        <f t="shared" si="1"/>
        <v>0.8849557522123894</v>
      </c>
      <c r="Q80" s="25">
        <f t="shared" si="1"/>
        <v>0.8849557522123894</v>
      </c>
      <c r="R80" s="25">
        <f t="shared" si="1"/>
        <v>0</v>
      </c>
      <c r="S80" s="25">
        <f t="shared" si="1"/>
        <v>100</v>
      </c>
    </row>
    <row r="81" s="29" customFormat="1" ht="12.75">
      <c r="A81" s="29" t="s">
        <v>187</v>
      </c>
    </row>
    <row r="82" spans="1:8" s="20" customFormat="1" ht="12.75">
      <c r="A82" s="20" t="s">
        <v>72</v>
      </c>
      <c r="B82" s="20" t="s">
        <v>72</v>
      </c>
      <c r="C82" s="20" t="s">
        <v>99</v>
      </c>
      <c r="H82" s="20" t="s">
        <v>72</v>
      </c>
    </row>
    <row r="83" spans="3:9" s="20" customFormat="1" ht="12.75">
      <c r="C83" s="20" t="s">
        <v>103</v>
      </c>
      <c r="I83" s="20" t="s">
        <v>104</v>
      </c>
    </row>
    <row r="84" spans="3:9" s="20" customFormat="1" ht="12.75">
      <c r="C84" s="20" t="s">
        <v>130</v>
      </c>
      <c r="I84" s="20" t="s">
        <v>130</v>
      </c>
    </row>
    <row r="85" spans="1:9" s="20" customFormat="1" ht="12.75">
      <c r="A85" s="20" t="s">
        <v>186</v>
      </c>
      <c r="B85" s="20" t="s">
        <v>189</v>
      </c>
      <c r="C85" s="25">
        <v>31.60377358490566</v>
      </c>
      <c r="D85" s="25"/>
      <c r="E85" s="25"/>
      <c r="H85" s="20" t="s">
        <v>192</v>
      </c>
      <c r="I85" s="25">
        <v>47.540983606557376</v>
      </c>
    </row>
    <row r="86" spans="2:9" s="20" customFormat="1" ht="12.75">
      <c r="B86" s="20" t="s">
        <v>190</v>
      </c>
      <c r="C86" s="25">
        <v>29.009433962264154</v>
      </c>
      <c r="D86" s="25"/>
      <c r="E86" s="25"/>
      <c r="H86" s="20" t="s">
        <v>190</v>
      </c>
      <c r="I86" s="25">
        <v>24.59016393442623</v>
      </c>
    </row>
    <row r="87" spans="2:9" s="20" customFormat="1" ht="12.75">
      <c r="B87" s="20" t="s">
        <v>192</v>
      </c>
      <c r="C87" s="25">
        <v>22.40566037735849</v>
      </c>
      <c r="D87" s="25"/>
      <c r="E87" s="25"/>
      <c r="H87" s="20" t="s">
        <v>189</v>
      </c>
      <c r="I87" s="25">
        <v>19.672131147540984</v>
      </c>
    </row>
    <row r="88" spans="2:9" s="20" customFormat="1" ht="12.75">
      <c r="B88" s="20" t="s">
        <v>188</v>
      </c>
      <c r="C88" s="25">
        <v>9.433962264150944</v>
      </c>
      <c r="D88" s="25"/>
      <c r="E88" s="25"/>
      <c r="H88" s="20" t="s">
        <v>188</v>
      </c>
      <c r="I88" s="25">
        <v>4.918032786885246</v>
      </c>
    </row>
    <row r="89" spans="2:9" s="20" customFormat="1" ht="12.75">
      <c r="B89" s="20" t="s">
        <v>191</v>
      </c>
      <c r="C89" s="25">
        <v>6.367924528301887</v>
      </c>
      <c r="D89" s="25"/>
      <c r="E89" s="25"/>
      <c r="H89" s="20" t="s">
        <v>191</v>
      </c>
      <c r="I89" s="25">
        <v>1.639344262295082</v>
      </c>
    </row>
    <row r="90" spans="2:9" s="20" customFormat="1" ht="12.75">
      <c r="B90" s="20" t="s">
        <v>108</v>
      </c>
      <c r="C90" s="25">
        <v>2.1226415094339623</v>
      </c>
      <c r="D90" s="25"/>
      <c r="E90" s="25"/>
      <c r="H90" s="20" t="s">
        <v>108</v>
      </c>
      <c r="I90" s="25">
        <v>1.639344262295082</v>
      </c>
    </row>
    <row r="91" spans="2:9" s="20" customFormat="1" ht="12.75">
      <c r="B91" s="20" t="s">
        <v>73</v>
      </c>
      <c r="C91" s="25">
        <v>100</v>
      </c>
      <c r="D91" s="25"/>
      <c r="E91" s="25"/>
      <c r="H91" s="20" t="s">
        <v>73</v>
      </c>
      <c r="I91" s="25">
        <v>100</v>
      </c>
    </row>
    <row r="92" s="20" customFormat="1" ht="12.75"/>
    <row r="93" s="29" customFormat="1" ht="12.75">
      <c r="A93" s="29" t="s">
        <v>193</v>
      </c>
    </row>
    <row r="94" s="20" customFormat="1" ht="12.75">
      <c r="A94" s="20" t="s">
        <v>194</v>
      </c>
    </row>
    <row r="95" s="20" customFormat="1" ht="12.75">
      <c r="A95" s="20" t="s">
        <v>94</v>
      </c>
    </row>
    <row r="96" spans="1:8" s="20" customFormat="1" ht="12.75">
      <c r="A96" s="20" t="s">
        <v>72</v>
      </c>
      <c r="B96" s="20" t="s">
        <v>72</v>
      </c>
      <c r="C96" s="20" t="s">
        <v>99</v>
      </c>
      <c r="H96" s="20" t="s">
        <v>72</v>
      </c>
    </row>
    <row r="97" spans="3:9" s="20" customFormat="1" ht="12.75">
      <c r="C97" s="20" t="s">
        <v>103</v>
      </c>
      <c r="I97" s="20" t="s">
        <v>104</v>
      </c>
    </row>
    <row r="98" s="20" customFormat="1" ht="12.75">
      <c r="A98" s="20" t="s">
        <v>195</v>
      </c>
    </row>
    <row r="99" spans="2:9" s="20" customFormat="1" ht="12.75">
      <c r="B99" s="20" t="s">
        <v>196</v>
      </c>
      <c r="C99" s="25">
        <v>3.5377358490566038</v>
      </c>
      <c r="D99" s="25"/>
      <c r="E99" s="25"/>
      <c r="H99" s="20" t="s">
        <v>196</v>
      </c>
      <c r="I99" s="25">
        <v>1.639344262295082</v>
      </c>
    </row>
    <row r="100" spans="2:9" s="20" customFormat="1" ht="12.75">
      <c r="B100" s="20" t="s">
        <v>197</v>
      </c>
      <c r="C100" s="25">
        <v>51.41509433962265</v>
      </c>
      <c r="D100" s="25"/>
      <c r="E100" s="25"/>
      <c r="H100" s="20" t="s">
        <v>197</v>
      </c>
      <c r="I100" s="25">
        <v>22.950819672131146</v>
      </c>
    </row>
    <row r="101" spans="2:9" s="20" customFormat="1" ht="12.75">
      <c r="B101" s="20" t="s">
        <v>214</v>
      </c>
      <c r="C101" s="25">
        <v>23.11320754716981</v>
      </c>
      <c r="D101" s="25"/>
      <c r="E101" s="25"/>
      <c r="H101" s="20" t="s">
        <v>214</v>
      </c>
      <c r="I101" s="25">
        <v>39.34426229508197</v>
      </c>
    </row>
    <row r="102" spans="2:9" s="20" customFormat="1" ht="12.75">
      <c r="B102" s="20" t="s">
        <v>198</v>
      </c>
      <c r="C102" s="25">
        <v>11.79245283018868</v>
      </c>
      <c r="D102" s="25"/>
      <c r="E102" s="25"/>
      <c r="H102" s="20" t="s">
        <v>198</v>
      </c>
      <c r="I102" s="25">
        <v>26.229508196721312</v>
      </c>
    </row>
    <row r="103" spans="2:9" s="20" customFormat="1" ht="12.75">
      <c r="B103" s="20" t="s">
        <v>199</v>
      </c>
      <c r="C103" s="25">
        <v>8.49056603773585</v>
      </c>
      <c r="D103" s="25"/>
      <c r="E103" s="25"/>
      <c r="H103" s="20" t="s">
        <v>199</v>
      </c>
      <c r="I103" s="25">
        <v>8.19672131147541</v>
      </c>
    </row>
    <row r="104" spans="2:9" s="20" customFormat="1" ht="12.75">
      <c r="B104" s="20" t="s">
        <v>108</v>
      </c>
      <c r="C104" s="25">
        <v>1.650943396226415</v>
      </c>
      <c r="D104" s="25"/>
      <c r="E104" s="25"/>
      <c r="H104" s="20" t="s">
        <v>108</v>
      </c>
      <c r="I104" s="25">
        <v>1.639344262295082</v>
      </c>
    </row>
    <row r="105" spans="1:9" s="20" customFormat="1" ht="12.75">
      <c r="A105" s="20" t="s">
        <v>73</v>
      </c>
      <c r="C105" s="25">
        <v>100</v>
      </c>
      <c r="D105" s="25"/>
      <c r="E105" s="25"/>
      <c r="I105" s="25">
        <v>100</v>
      </c>
    </row>
    <row r="106" s="20" customFormat="1" ht="12.75"/>
    <row r="107" s="29" customFormat="1" ht="12.75">
      <c r="A107" s="29" t="s">
        <v>202</v>
      </c>
    </row>
    <row r="108" s="20" customFormat="1" ht="12.75">
      <c r="A108" s="20" t="s">
        <v>200</v>
      </c>
    </row>
    <row r="109" s="20" customFormat="1" ht="12.75">
      <c r="A109" s="20" t="s">
        <v>94</v>
      </c>
    </row>
    <row r="110" spans="1:8" s="20" customFormat="1" ht="12.75">
      <c r="A110" s="20" t="s">
        <v>72</v>
      </c>
      <c r="B110" s="20" t="s">
        <v>72</v>
      </c>
      <c r="C110" s="20" t="s">
        <v>99</v>
      </c>
      <c r="H110" s="20" t="s">
        <v>72</v>
      </c>
    </row>
    <row r="111" spans="3:9" s="20" customFormat="1" ht="12.75">
      <c r="C111" s="20" t="s">
        <v>103</v>
      </c>
      <c r="I111" s="20" t="s">
        <v>104</v>
      </c>
    </row>
    <row r="112" spans="1:9" s="20" customFormat="1" ht="12.75">
      <c r="A112" s="20" t="s">
        <v>201</v>
      </c>
      <c r="B112" s="20" t="s">
        <v>203</v>
      </c>
      <c r="C112" s="25">
        <v>38.91509433962264</v>
      </c>
      <c r="D112" s="25"/>
      <c r="E112" s="25"/>
      <c r="H112" s="20" t="s">
        <v>204</v>
      </c>
      <c r="I112" s="25">
        <v>34.42622950819672</v>
      </c>
    </row>
    <row r="113" spans="2:9" s="20" customFormat="1" ht="12.75">
      <c r="B113" s="20" t="s">
        <v>204</v>
      </c>
      <c r="C113" s="25">
        <v>24.056603773584907</v>
      </c>
      <c r="D113" s="25"/>
      <c r="E113" s="25"/>
      <c r="H113" s="20" t="s">
        <v>203</v>
      </c>
      <c r="I113" s="25">
        <v>16.39344262295082</v>
      </c>
    </row>
    <row r="114" spans="2:9" s="20" customFormat="1" ht="12.75">
      <c r="B114" s="20" t="s">
        <v>211</v>
      </c>
      <c r="C114" s="25">
        <v>8.726415094339622</v>
      </c>
      <c r="D114" s="25"/>
      <c r="E114" s="25"/>
      <c r="H114" s="20" t="s">
        <v>206</v>
      </c>
      <c r="I114" s="25">
        <v>11.475409836065573</v>
      </c>
    </row>
    <row r="115" spans="2:9" s="20" customFormat="1" ht="12.75">
      <c r="B115" s="20" t="s">
        <v>210</v>
      </c>
      <c r="C115" s="25">
        <v>5.660377358490567</v>
      </c>
      <c r="D115" s="25"/>
      <c r="E115" s="25"/>
      <c r="H115" s="20" t="s">
        <v>211</v>
      </c>
      <c r="I115" s="25">
        <v>8.19672131147541</v>
      </c>
    </row>
    <row r="116" spans="2:9" s="20" customFormat="1" ht="12.75">
      <c r="B116" s="20" t="s">
        <v>205</v>
      </c>
      <c r="C116" s="25">
        <v>4.952830188679245</v>
      </c>
      <c r="D116" s="25"/>
      <c r="E116" s="25"/>
      <c r="H116" s="20" t="s">
        <v>210</v>
      </c>
      <c r="I116" s="25">
        <v>6.557377049180328</v>
      </c>
    </row>
    <row r="117" spans="2:9" s="20" customFormat="1" ht="12.75">
      <c r="B117" s="20" t="s">
        <v>207</v>
      </c>
      <c r="C117" s="25">
        <v>3.30188679245283</v>
      </c>
      <c r="D117" s="25"/>
      <c r="E117" s="25"/>
      <c r="H117" s="20" t="s">
        <v>207</v>
      </c>
      <c r="I117" s="25">
        <v>1.639344262295082</v>
      </c>
    </row>
    <row r="118" spans="2:9" s="20" customFormat="1" ht="12.75">
      <c r="B118" s="20" t="s">
        <v>206</v>
      </c>
      <c r="C118" s="25">
        <v>1.8867924528301887</v>
      </c>
      <c r="D118" s="25"/>
      <c r="E118" s="25"/>
      <c r="H118" s="20" t="s">
        <v>208</v>
      </c>
      <c r="I118" s="25">
        <v>1.639344262295082</v>
      </c>
    </row>
    <row r="119" spans="2:9" s="20" customFormat="1" ht="12.75">
      <c r="B119" s="20" t="s">
        <v>209</v>
      </c>
      <c r="C119" s="25">
        <v>1.650943396226415</v>
      </c>
      <c r="D119" s="25"/>
      <c r="E119" s="25"/>
      <c r="H119" s="20" t="s">
        <v>212</v>
      </c>
      <c r="I119" s="25">
        <v>16.39344262295082</v>
      </c>
    </row>
    <row r="120" spans="2:9" s="20" customFormat="1" ht="12.75">
      <c r="B120" s="20" t="s">
        <v>208</v>
      </c>
      <c r="C120" s="25">
        <v>1.179245283018868</v>
      </c>
      <c r="D120" s="25"/>
      <c r="E120" s="25"/>
      <c r="H120" s="20" t="s">
        <v>108</v>
      </c>
      <c r="I120" s="25">
        <v>3.278688524590164</v>
      </c>
    </row>
    <row r="121" spans="2:9" s="20" customFormat="1" ht="12.75">
      <c r="B121" s="20" t="s">
        <v>212</v>
      </c>
      <c r="C121" s="25">
        <v>7.783018867924528</v>
      </c>
      <c r="D121" s="25"/>
      <c r="E121" s="25"/>
      <c r="I121" s="25">
        <v>100</v>
      </c>
    </row>
    <row r="122" spans="2:5" s="20" customFormat="1" ht="12.75">
      <c r="B122" s="20" t="s">
        <v>108</v>
      </c>
      <c r="C122" s="25">
        <v>1.8867924528301887</v>
      </c>
      <c r="D122" s="25"/>
      <c r="E122" s="25"/>
    </row>
    <row r="123" spans="1:5" s="20" customFormat="1" ht="12.75">
      <c r="A123" s="20" t="s">
        <v>73</v>
      </c>
      <c r="C123" s="25">
        <v>100</v>
      </c>
      <c r="D123" s="25"/>
      <c r="E123" s="25"/>
    </row>
    <row r="124" s="20" customFormat="1" ht="12.75"/>
    <row r="125" s="29" customFormat="1" ht="12.75">
      <c r="A125" s="29" t="s">
        <v>222</v>
      </c>
    </row>
    <row r="126" s="20" customFormat="1" ht="12.75"/>
    <row r="127" s="20" customFormat="1" ht="12.75">
      <c r="B127" s="20" t="s">
        <v>223</v>
      </c>
    </row>
    <row r="128" s="20" customFormat="1" ht="12.75">
      <c r="B128" s="20" t="s">
        <v>94</v>
      </c>
    </row>
    <row r="129" spans="2:12" s="20" customFormat="1" ht="12.75">
      <c r="B129" s="20" t="s">
        <v>99</v>
      </c>
      <c r="C129" s="20" t="s">
        <v>72</v>
      </c>
      <c r="D129" s="20" t="s">
        <v>72</v>
      </c>
      <c r="E129" s="20" t="s">
        <v>215</v>
      </c>
      <c r="L129" s="20" t="s">
        <v>73</v>
      </c>
    </row>
    <row r="130" spans="5:11" s="20" customFormat="1" ht="12.75">
      <c r="E130" s="20" t="s">
        <v>216</v>
      </c>
      <c r="F130" s="20" t="s">
        <v>217</v>
      </c>
      <c r="G130" s="20" t="s">
        <v>218</v>
      </c>
      <c r="H130" s="20" t="s">
        <v>219</v>
      </c>
      <c r="I130" s="20" t="s">
        <v>220</v>
      </c>
      <c r="J130" s="20" t="s">
        <v>221</v>
      </c>
      <c r="K130" s="20" t="s">
        <v>224</v>
      </c>
    </row>
    <row r="131" spans="2:12" s="20" customFormat="1" ht="12.75">
      <c r="B131" s="20" t="s">
        <v>100</v>
      </c>
      <c r="C131" s="20" t="s">
        <v>225</v>
      </c>
      <c r="D131" s="20" t="s">
        <v>226</v>
      </c>
      <c r="E131" s="20">
        <v>0</v>
      </c>
      <c r="F131" s="20">
        <v>0</v>
      </c>
      <c r="G131" s="20">
        <v>0</v>
      </c>
      <c r="H131" s="20">
        <v>0</v>
      </c>
      <c r="I131" s="29">
        <v>5</v>
      </c>
      <c r="J131" s="20">
        <v>9</v>
      </c>
      <c r="K131" s="20">
        <v>0</v>
      </c>
      <c r="L131" s="20">
        <v>14</v>
      </c>
    </row>
    <row r="132" spans="4:12" s="20" customFormat="1" ht="12.75">
      <c r="D132" s="20" t="s">
        <v>227</v>
      </c>
      <c r="E132" s="29">
        <v>13</v>
      </c>
      <c r="F132" s="29">
        <v>7</v>
      </c>
      <c r="G132" s="29">
        <v>11</v>
      </c>
      <c r="H132" s="20">
        <v>6</v>
      </c>
      <c r="I132" s="20">
        <v>0</v>
      </c>
      <c r="J132" s="20">
        <v>2</v>
      </c>
      <c r="K132" s="20">
        <v>17</v>
      </c>
      <c r="L132" s="20">
        <v>56</v>
      </c>
    </row>
    <row r="133" spans="3:12" s="20" customFormat="1" ht="12.75">
      <c r="C133" s="20" t="s">
        <v>73</v>
      </c>
      <c r="E133" s="20">
        <v>13</v>
      </c>
      <c r="F133" s="20">
        <v>7</v>
      </c>
      <c r="G133" s="20">
        <v>11</v>
      </c>
      <c r="H133" s="20">
        <v>6</v>
      </c>
      <c r="I133" s="20">
        <v>5</v>
      </c>
      <c r="J133" s="20">
        <v>11</v>
      </c>
      <c r="K133" s="20">
        <v>17</v>
      </c>
      <c r="L133" s="20">
        <v>70</v>
      </c>
    </row>
    <row r="134" spans="2:12" s="20" customFormat="1" ht="12.75">
      <c r="B134" s="20" t="s">
        <v>101</v>
      </c>
      <c r="C134" s="20" t="s">
        <v>225</v>
      </c>
      <c r="D134" s="20" t="s">
        <v>226</v>
      </c>
      <c r="F134" s="20">
        <v>0</v>
      </c>
      <c r="G134" s="20">
        <v>0</v>
      </c>
      <c r="H134" s="20">
        <v>0</v>
      </c>
      <c r="I134" s="20">
        <v>1</v>
      </c>
      <c r="J134" s="20">
        <v>2</v>
      </c>
      <c r="K134" s="20">
        <v>0</v>
      </c>
      <c r="L134" s="20">
        <v>3</v>
      </c>
    </row>
    <row r="135" spans="4:12" s="20" customFormat="1" ht="12.75">
      <c r="D135" s="20" t="s">
        <v>227</v>
      </c>
      <c r="F135" s="29">
        <v>8</v>
      </c>
      <c r="G135" s="20">
        <v>1</v>
      </c>
      <c r="H135" s="20">
        <v>1</v>
      </c>
      <c r="I135" s="20">
        <v>0</v>
      </c>
      <c r="J135" s="20">
        <v>0</v>
      </c>
      <c r="K135" s="20">
        <v>2</v>
      </c>
      <c r="L135" s="20">
        <v>12</v>
      </c>
    </row>
    <row r="136" spans="3:12" s="20" customFormat="1" ht="12.75">
      <c r="C136" s="20" t="s">
        <v>73</v>
      </c>
      <c r="F136" s="20">
        <v>8</v>
      </c>
      <c r="G136" s="20">
        <v>1</v>
      </c>
      <c r="H136" s="20">
        <v>1</v>
      </c>
      <c r="I136" s="20">
        <v>1</v>
      </c>
      <c r="J136" s="20">
        <v>2</v>
      </c>
      <c r="K136" s="20">
        <v>2</v>
      </c>
      <c r="L136" s="20">
        <v>15</v>
      </c>
    </row>
    <row r="137" s="29" customFormat="1" ht="12.75">
      <c r="A137" s="29" t="s">
        <v>228</v>
      </c>
    </row>
    <row r="138" s="20" customFormat="1" ht="12.75">
      <c r="A138" s="20" t="s">
        <v>229</v>
      </c>
    </row>
    <row r="139" s="20" customFormat="1" ht="12.75">
      <c r="A139" s="20" t="s">
        <v>94</v>
      </c>
    </row>
    <row r="140" spans="1:9" s="20" customFormat="1" ht="12.75">
      <c r="A140" s="20" t="s">
        <v>72</v>
      </c>
      <c r="B140" s="20" t="s">
        <v>72</v>
      </c>
      <c r="C140" s="20" t="s">
        <v>103</v>
      </c>
      <c r="H140" s="20" t="s">
        <v>72</v>
      </c>
      <c r="I140" s="20" t="s">
        <v>104</v>
      </c>
    </row>
    <row r="141" spans="3:11" s="20" customFormat="1" ht="12.75">
      <c r="C141" s="20" t="s">
        <v>102</v>
      </c>
      <c r="D141" s="20" t="s">
        <v>376</v>
      </c>
      <c r="E141" s="20" t="s">
        <v>377</v>
      </c>
      <c r="I141" s="20" t="s">
        <v>102</v>
      </c>
      <c r="J141" s="20" t="s">
        <v>376</v>
      </c>
      <c r="K141" s="20" t="s">
        <v>377</v>
      </c>
    </row>
    <row r="142" spans="1:11" s="20" customFormat="1" ht="12.75">
      <c r="A142" s="20" t="s">
        <v>230</v>
      </c>
      <c r="B142" s="20" t="s">
        <v>231</v>
      </c>
      <c r="C142" s="25">
        <v>31.60377358490566</v>
      </c>
      <c r="D142" s="25">
        <v>25.10460251046025</v>
      </c>
      <c r="E142" s="25">
        <v>40</v>
      </c>
      <c r="H142" s="20" t="s">
        <v>231</v>
      </c>
      <c r="I142" s="25">
        <v>40.98360655737705</v>
      </c>
      <c r="J142" s="20">
        <v>50</v>
      </c>
      <c r="K142" s="20">
        <v>37.77777777777778</v>
      </c>
    </row>
    <row r="143" spans="3:9" s="20" customFormat="1" ht="12.75">
      <c r="C143" s="25"/>
      <c r="D143" s="25"/>
      <c r="E143" s="25"/>
      <c r="I143" s="25"/>
    </row>
    <row r="144" spans="3:9" s="20" customFormat="1" ht="12.75">
      <c r="C144" s="25"/>
      <c r="D144" s="25"/>
      <c r="E144" s="25"/>
      <c r="I144" s="25"/>
    </row>
    <row r="145" spans="1:9" s="20" customFormat="1" ht="12.75">
      <c r="A145" s="20" t="s">
        <v>73</v>
      </c>
      <c r="C145" s="25"/>
      <c r="D145" s="25"/>
      <c r="E145" s="25"/>
      <c r="I145" s="25"/>
    </row>
    <row r="146" s="29" customFormat="1" ht="12.75">
      <c r="A146" s="29" t="s">
        <v>233</v>
      </c>
    </row>
    <row r="147" s="20" customFormat="1" ht="12.75">
      <c r="A147" s="20" t="s">
        <v>234</v>
      </c>
    </row>
    <row r="148" s="20" customFormat="1" ht="12.75">
      <c r="A148" s="20" t="s">
        <v>94</v>
      </c>
    </row>
    <row r="149" spans="1:5" s="20" customFormat="1" ht="12.75">
      <c r="A149" s="20" t="s">
        <v>72</v>
      </c>
      <c r="B149" s="20" t="s">
        <v>72</v>
      </c>
      <c r="C149" s="20" t="s">
        <v>99</v>
      </c>
      <c r="E149" s="20" t="s">
        <v>73</v>
      </c>
    </row>
    <row r="150" spans="3:4" s="20" customFormat="1" ht="12.75">
      <c r="C150" s="20" t="s">
        <v>238</v>
      </c>
      <c r="D150" s="20" t="s">
        <v>239</v>
      </c>
    </row>
    <row r="151" spans="1:5" s="20" customFormat="1" ht="12.75">
      <c r="A151" s="20" t="s">
        <v>235</v>
      </c>
      <c r="B151" s="20" t="s">
        <v>236</v>
      </c>
      <c r="C151" s="25">
        <v>17.91044776119403</v>
      </c>
      <c r="D151" s="25">
        <v>2.2388059701492535</v>
      </c>
      <c r="E151" s="25">
        <v>20.149253731343283</v>
      </c>
    </row>
    <row r="152" spans="2:5" s="20" customFormat="1" ht="12.75">
      <c r="B152" s="20" t="s">
        <v>237</v>
      </c>
      <c r="C152" s="25">
        <v>78.35820895522389</v>
      </c>
      <c r="D152" s="25">
        <v>16.417910447761194</v>
      </c>
      <c r="E152" s="25">
        <v>94.77611940298507</v>
      </c>
    </row>
    <row r="153" spans="2:5" s="20" customFormat="1" ht="12.75">
      <c r="B153" s="20" t="s">
        <v>108</v>
      </c>
      <c r="C153" s="25">
        <v>3.731343283582089</v>
      </c>
      <c r="D153" s="25">
        <v>0</v>
      </c>
      <c r="E153" s="25">
        <v>3.731343283582089</v>
      </c>
    </row>
    <row r="154" spans="1:5" s="20" customFormat="1" ht="13.5" customHeight="1">
      <c r="A154" s="20" t="s">
        <v>73</v>
      </c>
      <c r="C154" s="25">
        <v>100</v>
      </c>
      <c r="D154" s="25">
        <v>18.65671641791045</v>
      </c>
      <c r="E154" s="25">
        <v>118.65671641791045</v>
      </c>
    </row>
    <row r="155" spans="3:5" s="20" customFormat="1" ht="13.5" customHeight="1">
      <c r="C155" s="25"/>
      <c r="D155" s="25"/>
      <c r="E155" s="25"/>
    </row>
    <row r="156" spans="1:10" s="20" customFormat="1" ht="13.5" customHeight="1">
      <c r="A156" s="20" t="s">
        <v>72</v>
      </c>
      <c r="B156" s="20" t="s">
        <v>72</v>
      </c>
      <c r="C156" s="20" t="s">
        <v>99</v>
      </c>
      <c r="I156" s="20" t="s">
        <v>72</v>
      </c>
      <c r="J156" s="20" t="s">
        <v>72</v>
      </c>
    </row>
    <row r="157" spans="3:11" s="20" customFormat="1" ht="13.5" customHeight="1">
      <c r="C157" s="20" t="s">
        <v>103</v>
      </c>
      <c r="K157" s="20" t="s">
        <v>104</v>
      </c>
    </row>
    <row r="158" spans="1:13" s="20" customFormat="1" ht="13.5" customHeight="1">
      <c r="A158" s="20" t="s">
        <v>235</v>
      </c>
      <c r="B158" s="20" t="s">
        <v>375</v>
      </c>
      <c r="C158" s="25">
        <v>5.660377358490567</v>
      </c>
      <c r="D158" s="25"/>
      <c r="E158" s="25"/>
      <c r="I158" s="20" t="s">
        <v>235</v>
      </c>
      <c r="J158" s="20" t="s">
        <v>375</v>
      </c>
      <c r="K158" s="25">
        <v>4.918032786885246</v>
      </c>
      <c r="M158" s="25"/>
    </row>
    <row r="159" spans="2:13" s="20" customFormat="1" ht="13.5" customHeight="1">
      <c r="B159" s="20" t="s">
        <v>344</v>
      </c>
      <c r="C159" s="25">
        <v>24.764150943396228</v>
      </c>
      <c r="D159" s="25"/>
      <c r="E159" s="25"/>
      <c r="J159" s="20" t="s">
        <v>344</v>
      </c>
      <c r="K159" s="25">
        <v>36.0655737704918</v>
      </c>
      <c r="M159" s="25"/>
    </row>
    <row r="160" spans="2:13" s="20" customFormat="1" ht="13.5" customHeight="1">
      <c r="B160" s="20" t="s">
        <v>343</v>
      </c>
      <c r="C160" s="25">
        <v>68.39622641509435</v>
      </c>
      <c r="D160" s="25"/>
      <c r="E160" s="25"/>
      <c r="J160" s="20" t="s">
        <v>343</v>
      </c>
      <c r="K160" s="25">
        <v>59.01639344262295</v>
      </c>
      <c r="M160" s="25"/>
    </row>
    <row r="161" spans="2:13" s="20" customFormat="1" ht="13.5" customHeight="1">
      <c r="B161" s="20" t="s">
        <v>108</v>
      </c>
      <c r="C161" s="25">
        <v>1.179245283018868</v>
      </c>
      <c r="D161" s="25"/>
      <c r="E161" s="25"/>
      <c r="J161" s="20" t="s">
        <v>108</v>
      </c>
      <c r="K161" s="25">
        <v>0</v>
      </c>
      <c r="M161" s="25"/>
    </row>
    <row r="162" spans="2:13" s="20" customFormat="1" ht="13.5" customHeight="1">
      <c r="B162" s="20" t="s">
        <v>102</v>
      </c>
      <c r="C162" s="25">
        <v>100</v>
      </c>
      <c r="D162" s="25"/>
      <c r="E162" s="25"/>
      <c r="J162" s="20" t="s">
        <v>102</v>
      </c>
      <c r="K162" s="25">
        <v>100</v>
      </c>
      <c r="M162" s="25"/>
    </row>
    <row r="163" spans="1:5" s="29" customFormat="1" ht="13.5" customHeight="1">
      <c r="A163" s="29" t="s">
        <v>354</v>
      </c>
      <c r="C163" s="33"/>
      <c r="D163" s="33"/>
      <c r="E163" s="33"/>
    </row>
    <row r="164" spans="1:5" s="20" customFormat="1" ht="13.5" customHeight="1">
      <c r="A164" s="20" t="s">
        <v>72</v>
      </c>
      <c r="B164" s="20" t="s">
        <v>72</v>
      </c>
      <c r="C164" s="25" t="s">
        <v>99</v>
      </c>
      <c r="D164" s="25"/>
      <c r="E164" s="25"/>
    </row>
    <row r="165" spans="3:10" s="20" customFormat="1" ht="13.5" customHeight="1">
      <c r="C165" s="25" t="s">
        <v>82</v>
      </c>
      <c r="D165" s="25"/>
      <c r="E165" s="25"/>
      <c r="J165" s="25" t="s">
        <v>83</v>
      </c>
    </row>
    <row r="166" spans="3:10" s="20" customFormat="1" ht="13.5" customHeight="1">
      <c r="C166" s="25" t="s">
        <v>130</v>
      </c>
      <c r="D166" s="25"/>
      <c r="E166" s="25"/>
      <c r="J166" s="25" t="s">
        <v>130</v>
      </c>
    </row>
    <row r="167" spans="1:11" s="20" customFormat="1" ht="13.5" customHeight="1">
      <c r="A167" s="20" t="s">
        <v>329</v>
      </c>
      <c r="B167" s="20" t="s">
        <v>345</v>
      </c>
      <c r="C167" s="25">
        <v>120</v>
      </c>
      <c r="D167" s="25">
        <f aca="true" t="shared" si="2" ref="D167:D177">C167/$C$177*100</f>
        <v>28.30188679245283</v>
      </c>
      <c r="E167" s="25"/>
      <c r="I167" s="20" t="s">
        <v>345</v>
      </c>
      <c r="J167" s="25">
        <v>23</v>
      </c>
      <c r="K167" s="25">
        <f aca="true" t="shared" si="3" ref="K167:K177">J167/$J$177*100</f>
        <v>37.704918032786885</v>
      </c>
    </row>
    <row r="168" spans="2:11" s="20" customFormat="1" ht="13.5" customHeight="1">
      <c r="B168" s="20" t="s">
        <v>346</v>
      </c>
      <c r="C168" s="25">
        <v>119</v>
      </c>
      <c r="D168" s="25">
        <f t="shared" si="2"/>
        <v>28.066037735849058</v>
      </c>
      <c r="E168" s="25"/>
      <c r="I168" s="20" t="s">
        <v>346</v>
      </c>
      <c r="J168" s="25">
        <v>20</v>
      </c>
      <c r="K168" s="25">
        <f t="shared" si="3"/>
        <v>32.78688524590164</v>
      </c>
    </row>
    <row r="169" spans="2:11" s="20" customFormat="1" ht="13.5" customHeight="1">
      <c r="B169" s="20" t="s">
        <v>350</v>
      </c>
      <c r="C169" s="25">
        <v>73</v>
      </c>
      <c r="D169" s="25">
        <f t="shared" si="2"/>
        <v>17.21698113207547</v>
      </c>
      <c r="E169" s="25"/>
      <c r="I169" s="20" t="s">
        <v>350</v>
      </c>
      <c r="J169" s="25">
        <v>18</v>
      </c>
      <c r="K169" s="25">
        <f t="shared" si="3"/>
        <v>29.508196721311474</v>
      </c>
    </row>
    <row r="170" spans="2:11" s="20" customFormat="1" ht="13.5" customHeight="1">
      <c r="B170" s="20" t="s">
        <v>351</v>
      </c>
      <c r="C170" s="25">
        <v>64</v>
      </c>
      <c r="D170" s="25">
        <f t="shared" si="2"/>
        <v>15.09433962264151</v>
      </c>
      <c r="E170" s="25"/>
      <c r="I170" s="20" t="s">
        <v>352</v>
      </c>
      <c r="J170" s="25">
        <v>8</v>
      </c>
      <c r="K170" s="25">
        <f t="shared" si="3"/>
        <v>13.114754098360656</v>
      </c>
    </row>
    <row r="171" spans="2:11" s="20" customFormat="1" ht="13.5" customHeight="1">
      <c r="B171" s="20" t="s">
        <v>352</v>
      </c>
      <c r="C171" s="25">
        <v>59</v>
      </c>
      <c r="D171" s="25">
        <f t="shared" si="2"/>
        <v>13.915094339622641</v>
      </c>
      <c r="E171" s="25"/>
      <c r="I171" s="20" t="s">
        <v>351</v>
      </c>
      <c r="J171" s="25">
        <v>8</v>
      </c>
      <c r="K171" s="25">
        <f t="shared" si="3"/>
        <v>13.114754098360656</v>
      </c>
    </row>
    <row r="172" spans="2:11" s="20" customFormat="1" ht="13.5" customHeight="1">
      <c r="B172" s="20" t="s">
        <v>353</v>
      </c>
      <c r="C172" s="25">
        <v>52</v>
      </c>
      <c r="D172" s="25">
        <f t="shared" si="2"/>
        <v>12.264150943396226</v>
      </c>
      <c r="E172" s="25"/>
      <c r="I172" s="20" t="s">
        <v>347</v>
      </c>
      <c r="J172" s="25">
        <v>6</v>
      </c>
      <c r="K172" s="25">
        <f t="shared" si="3"/>
        <v>9.836065573770492</v>
      </c>
    </row>
    <row r="173" spans="2:11" s="20" customFormat="1" ht="13.5" customHeight="1">
      <c r="B173" s="20" t="s">
        <v>347</v>
      </c>
      <c r="C173" s="25">
        <v>46</v>
      </c>
      <c r="D173" s="25">
        <f t="shared" si="2"/>
        <v>10.849056603773585</v>
      </c>
      <c r="E173" s="25"/>
      <c r="I173" s="20" t="s">
        <v>348</v>
      </c>
      <c r="J173" s="25">
        <v>6</v>
      </c>
      <c r="K173" s="25">
        <f t="shared" si="3"/>
        <v>9.836065573770492</v>
      </c>
    </row>
    <row r="174" spans="2:11" s="20" customFormat="1" ht="13.5" customHeight="1">
      <c r="B174" s="20" t="s">
        <v>348</v>
      </c>
      <c r="C174" s="25">
        <v>25</v>
      </c>
      <c r="D174" s="25">
        <f t="shared" si="2"/>
        <v>5.89622641509434</v>
      </c>
      <c r="E174" s="25"/>
      <c r="I174" s="20" t="s">
        <v>353</v>
      </c>
      <c r="J174" s="25">
        <v>3</v>
      </c>
      <c r="K174" s="25">
        <f t="shared" si="3"/>
        <v>4.918032786885246</v>
      </c>
    </row>
    <row r="175" spans="2:11" s="20" customFormat="1" ht="13.5" customHeight="1">
      <c r="B175" s="20" t="s">
        <v>139</v>
      </c>
      <c r="C175" s="25">
        <v>47</v>
      </c>
      <c r="D175" s="25">
        <f t="shared" si="2"/>
        <v>11.084905660377359</v>
      </c>
      <c r="E175" s="25"/>
      <c r="I175" s="20" t="s">
        <v>139</v>
      </c>
      <c r="J175" s="25">
        <v>4</v>
      </c>
      <c r="K175" s="25">
        <f t="shared" si="3"/>
        <v>6.557377049180328</v>
      </c>
    </row>
    <row r="176" spans="2:11" s="20" customFormat="1" ht="13.5" customHeight="1">
      <c r="B176" s="20" t="s">
        <v>349</v>
      </c>
      <c r="C176" s="25">
        <v>20</v>
      </c>
      <c r="D176" s="25">
        <f t="shared" si="2"/>
        <v>4.716981132075472</v>
      </c>
      <c r="E176" s="25"/>
      <c r="I176" s="20" t="s">
        <v>349</v>
      </c>
      <c r="J176" s="25">
        <v>6</v>
      </c>
      <c r="K176" s="25">
        <f t="shared" si="3"/>
        <v>9.836065573770492</v>
      </c>
    </row>
    <row r="177" spans="2:11" s="20" customFormat="1" ht="13.5" customHeight="1">
      <c r="B177" s="20" t="s">
        <v>73</v>
      </c>
      <c r="C177" s="25">
        <v>424</v>
      </c>
      <c r="D177" s="25">
        <f t="shared" si="2"/>
        <v>100</v>
      </c>
      <c r="E177" s="25"/>
      <c r="I177" s="20" t="s">
        <v>73</v>
      </c>
      <c r="J177" s="25">
        <v>61</v>
      </c>
      <c r="K177" s="25">
        <f t="shared" si="3"/>
        <v>100</v>
      </c>
    </row>
    <row r="178" s="20" customFormat="1" ht="13.5" customHeight="1">
      <c r="E178" s="25"/>
    </row>
    <row r="179" s="20" customFormat="1" ht="13.5" customHeight="1">
      <c r="E179" s="25"/>
    </row>
    <row r="180" spans="1:11" s="29" customFormat="1" ht="13.5" customHeight="1">
      <c r="A180" s="29" t="s">
        <v>355</v>
      </c>
      <c r="E180" s="33"/>
      <c r="J180" s="33"/>
      <c r="K180" s="33"/>
    </row>
    <row r="181" spans="1:11" s="20" customFormat="1" ht="13.5" customHeight="1">
      <c r="A181" s="20" t="s">
        <v>330</v>
      </c>
      <c r="B181" s="20" t="s">
        <v>356</v>
      </c>
      <c r="C181" s="25">
        <v>50</v>
      </c>
      <c r="D181" s="25">
        <f aca="true" t="shared" si="4" ref="D181:D189">C181/$C$189*100</f>
        <v>11.79245283018868</v>
      </c>
      <c r="E181" s="25"/>
      <c r="I181" s="20" t="s">
        <v>360</v>
      </c>
      <c r="J181" s="25">
        <v>5</v>
      </c>
      <c r="K181" s="25">
        <f aca="true" t="shared" si="5" ref="K181:K188">J181/$J$188*100</f>
        <v>8.19672131147541</v>
      </c>
    </row>
    <row r="182" spans="2:11" s="20" customFormat="1" ht="13.5" customHeight="1">
      <c r="B182" s="20" t="s">
        <v>357</v>
      </c>
      <c r="C182" s="25">
        <v>32</v>
      </c>
      <c r="D182" s="25">
        <f t="shared" si="4"/>
        <v>7.547169811320755</v>
      </c>
      <c r="E182" s="25"/>
      <c r="I182" s="20" t="s">
        <v>361</v>
      </c>
      <c r="J182" s="25">
        <v>4</v>
      </c>
      <c r="K182" s="25">
        <f t="shared" si="5"/>
        <v>6.557377049180328</v>
      </c>
    </row>
    <row r="183" spans="2:11" s="20" customFormat="1" ht="13.5" customHeight="1">
      <c r="B183" s="20" t="s">
        <v>358</v>
      </c>
      <c r="C183" s="25">
        <v>29</v>
      </c>
      <c r="D183" s="25">
        <f t="shared" si="4"/>
        <v>6.839622641509433</v>
      </c>
      <c r="E183" s="25"/>
      <c r="I183" s="20" t="s">
        <v>356</v>
      </c>
      <c r="J183" s="25">
        <v>2</v>
      </c>
      <c r="K183" s="25">
        <f t="shared" si="5"/>
        <v>3.278688524590164</v>
      </c>
    </row>
    <row r="184" spans="2:11" s="20" customFormat="1" ht="13.5" customHeight="1">
      <c r="B184" s="20" t="s">
        <v>359</v>
      </c>
      <c r="C184" s="25">
        <v>26</v>
      </c>
      <c r="D184" s="25">
        <f t="shared" si="4"/>
        <v>6.132075471698113</v>
      </c>
      <c r="E184" s="25"/>
      <c r="I184" s="20" t="s">
        <v>358</v>
      </c>
      <c r="J184" s="25">
        <v>2</v>
      </c>
      <c r="K184" s="25">
        <f t="shared" si="5"/>
        <v>3.278688524590164</v>
      </c>
    </row>
    <row r="185" spans="2:11" s="20" customFormat="1" ht="13.5" customHeight="1">
      <c r="B185" s="20" t="s">
        <v>360</v>
      </c>
      <c r="C185" s="25">
        <v>24</v>
      </c>
      <c r="D185" s="25">
        <f t="shared" si="4"/>
        <v>5.660377358490567</v>
      </c>
      <c r="E185" s="25"/>
      <c r="I185" s="20" t="s">
        <v>359</v>
      </c>
      <c r="J185" s="25">
        <v>2</v>
      </c>
      <c r="K185" s="25">
        <f t="shared" si="5"/>
        <v>3.278688524590164</v>
      </c>
    </row>
    <row r="186" spans="2:11" s="20" customFormat="1" ht="13.5" customHeight="1">
      <c r="B186" s="20" t="s">
        <v>361</v>
      </c>
      <c r="C186" s="25">
        <v>20</v>
      </c>
      <c r="D186" s="25">
        <f t="shared" si="4"/>
        <v>4.716981132075472</v>
      </c>
      <c r="E186" s="25"/>
      <c r="I186" s="20" t="s">
        <v>139</v>
      </c>
      <c r="J186" s="25">
        <v>9</v>
      </c>
      <c r="K186" s="25">
        <f t="shared" si="5"/>
        <v>14.754098360655737</v>
      </c>
    </row>
    <row r="187" spans="2:11" s="20" customFormat="1" ht="13.5" customHeight="1">
      <c r="B187" s="20" t="s">
        <v>139</v>
      </c>
      <c r="C187" s="25">
        <v>69</v>
      </c>
      <c r="D187" s="25">
        <f t="shared" si="4"/>
        <v>16.27358490566038</v>
      </c>
      <c r="E187" s="25"/>
      <c r="I187" s="20" t="s">
        <v>349</v>
      </c>
      <c r="J187" s="25">
        <v>41</v>
      </c>
      <c r="K187" s="25">
        <f t="shared" si="5"/>
        <v>67.21311475409836</v>
      </c>
    </row>
    <row r="188" spans="2:11" s="20" customFormat="1" ht="13.5" customHeight="1">
      <c r="B188" s="20" t="s">
        <v>349</v>
      </c>
      <c r="C188" s="25">
        <v>207</v>
      </c>
      <c r="D188" s="25">
        <f t="shared" si="4"/>
        <v>48.82075471698113</v>
      </c>
      <c r="E188" s="25"/>
      <c r="I188" s="20" t="s">
        <v>73</v>
      </c>
      <c r="J188" s="25">
        <v>61</v>
      </c>
      <c r="K188" s="25">
        <f t="shared" si="5"/>
        <v>100</v>
      </c>
    </row>
    <row r="189" spans="2:11" s="20" customFormat="1" ht="13.5" customHeight="1">
      <c r="B189" s="20" t="s">
        <v>73</v>
      </c>
      <c r="C189" s="25">
        <v>424</v>
      </c>
      <c r="D189" s="25">
        <f t="shared" si="4"/>
        <v>100</v>
      </c>
      <c r="E189" s="25"/>
      <c r="J189" s="25"/>
      <c r="K189" s="25"/>
    </row>
    <row r="190" s="20" customFormat="1" ht="13.5" customHeight="1">
      <c r="E190" s="25"/>
    </row>
    <row r="191" s="20" customFormat="1" ht="13.5" customHeight="1">
      <c r="E191" s="25"/>
    </row>
    <row r="192" s="20" customFormat="1" ht="13.5" customHeight="1">
      <c r="E192" s="25"/>
    </row>
    <row r="193" spans="3:11" s="29" customFormat="1" ht="13.5" customHeight="1">
      <c r="C193" s="33"/>
      <c r="D193" s="33"/>
      <c r="E193" s="33"/>
      <c r="J193" s="33"/>
      <c r="K193" s="33"/>
    </row>
    <row r="194" spans="1:11" s="20" customFormat="1" ht="13.5" customHeight="1">
      <c r="A194" s="20" t="s">
        <v>331</v>
      </c>
      <c r="B194" s="20" t="s">
        <v>362</v>
      </c>
      <c r="C194" s="25">
        <v>62</v>
      </c>
      <c r="D194" s="25">
        <f aca="true" t="shared" si="6" ref="D194:D202">C194/$C$202*100</f>
        <v>14.622641509433961</v>
      </c>
      <c r="E194" s="25"/>
      <c r="I194" s="20" t="s">
        <v>364</v>
      </c>
      <c r="J194" s="25">
        <v>7</v>
      </c>
      <c r="K194" s="25">
        <f aca="true" t="shared" si="7" ref="K194:K201">J194/$J$201*100</f>
        <v>11.475409836065573</v>
      </c>
    </row>
    <row r="195" spans="2:11" s="20" customFormat="1" ht="13.5" customHeight="1">
      <c r="B195" s="20" t="s">
        <v>367</v>
      </c>
      <c r="C195" s="25">
        <v>37</v>
      </c>
      <c r="D195" s="25">
        <f t="shared" si="6"/>
        <v>8.726415094339622</v>
      </c>
      <c r="E195" s="25"/>
      <c r="I195" s="20" t="s">
        <v>362</v>
      </c>
      <c r="J195" s="25">
        <v>6</v>
      </c>
      <c r="K195" s="25">
        <f t="shared" si="7"/>
        <v>9.836065573770492</v>
      </c>
    </row>
    <row r="196" spans="2:11" s="20" customFormat="1" ht="13.5" customHeight="1">
      <c r="B196" s="20" t="s">
        <v>363</v>
      </c>
      <c r="C196" s="25">
        <v>35</v>
      </c>
      <c r="D196" s="25">
        <f t="shared" si="6"/>
        <v>8.254716981132075</v>
      </c>
      <c r="E196" s="25"/>
      <c r="I196" s="20" t="s">
        <v>363</v>
      </c>
      <c r="J196" s="25">
        <v>2</v>
      </c>
      <c r="K196" s="25">
        <f t="shared" si="7"/>
        <v>3.278688524590164</v>
      </c>
    </row>
    <row r="197" spans="2:11" s="20" customFormat="1" ht="13.5" customHeight="1">
      <c r="B197" s="20" t="s">
        <v>364</v>
      </c>
      <c r="C197" s="25">
        <v>27</v>
      </c>
      <c r="D197" s="25">
        <f t="shared" si="6"/>
        <v>6.367924528301887</v>
      </c>
      <c r="E197" s="25"/>
      <c r="I197" s="20" t="s">
        <v>366</v>
      </c>
      <c r="J197" s="25">
        <v>2</v>
      </c>
      <c r="K197" s="25">
        <f t="shared" si="7"/>
        <v>3.278688524590164</v>
      </c>
    </row>
    <row r="198" spans="2:11" s="20" customFormat="1" ht="13.5" customHeight="1">
      <c r="B198" s="20" t="s">
        <v>365</v>
      </c>
      <c r="C198" s="25">
        <v>22</v>
      </c>
      <c r="D198" s="25">
        <f t="shared" si="6"/>
        <v>5.188679245283019</v>
      </c>
      <c r="E198" s="25"/>
      <c r="I198" s="20" t="s">
        <v>367</v>
      </c>
      <c r="J198" s="25">
        <v>2</v>
      </c>
      <c r="K198" s="25">
        <f t="shared" si="7"/>
        <v>3.278688524590164</v>
      </c>
    </row>
    <row r="199" spans="2:11" s="20" customFormat="1" ht="13.5" customHeight="1">
      <c r="B199" s="20" t="s">
        <v>366</v>
      </c>
      <c r="C199" s="25">
        <v>18</v>
      </c>
      <c r="D199" s="25">
        <f t="shared" si="6"/>
        <v>4.245283018867925</v>
      </c>
      <c r="E199" s="25"/>
      <c r="I199" s="20" t="s">
        <v>139</v>
      </c>
      <c r="J199" s="25">
        <v>1</v>
      </c>
      <c r="K199" s="25">
        <f t="shared" si="7"/>
        <v>1.639344262295082</v>
      </c>
    </row>
    <row r="200" spans="2:11" s="20" customFormat="1" ht="13.5" customHeight="1">
      <c r="B200" s="20" t="s">
        <v>139</v>
      </c>
      <c r="C200" s="25">
        <v>24</v>
      </c>
      <c r="D200" s="25">
        <f t="shared" si="6"/>
        <v>5.660377358490567</v>
      </c>
      <c r="E200" s="25"/>
      <c r="I200" s="20" t="s">
        <v>349</v>
      </c>
      <c r="J200" s="25">
        <v>42</v>
      </c>
      <c r="K200" s="25">
        <f t="shared" si="7"/>
        <v>68.85245901639344</v>
      </c>
    </row>
    <row r="201" spans="2:11" s="20" customFormat="1" ht="13.5" customHeight="1">
      <c r="B201" s="20" t="s">
        <v>349</v>
      </c>
      <c r="C201" s="25">
        <v>217</v>
      </c>
      <c r="D201" s="25">
        <f t="shared" si="6"/>
        <v>51.17924528301887</v>
      </c>
      <c r="E201" s="25"/>
      <c r="I201" s="20" t="s">
        <v>73</v>
      </c>
      <c r="J201" s="25">
        <v>61</v>
      </c>
      <c r="K201" s="25">
        <f t="shared" si="7"/>
        <v>100</v>
      </c>
    </row>
    <row r="202" spans="2:5" s="20" customFormat="1" ht="13.5" customHeight="1">
      <c r="B202" s="20" t="s">
        <v>73</v>
      </c>
      <c r="C202" s="25">
        <v>424</v>
      </c>
      <c r="D202" s="25">
        <f t="shared" si="6"/>
        <v>100</v>
      </c>
      <c r="E202" s="25"/>
    </row>
    <row r="203" s="20" customFormat="1" ht="13.5" customHeight="1">
      <c r="E203" s="25"/>
    </row>
    <row r="204" s="20" customFormat="1" ht="13.5" customHeight="1">
      <c r="E204" s="25"/>
    </row>
    <row r="205" spans="3:5" s="20" customFormat="1" ht="13.5" customHeight="1">
      <c r="C205" s="25"/>
      <c r="D205" s="25"/>
      <c r="E205" s="25"/>
    </row>
    <row r="206" s="29" customFormat="1" ht="12.75">
      <c r="A206" s="29" t="s">
        <v>240</v>
      </c>
    </row>
    <row r="207" spans="4:9" s="20" customFormat="1" ht="12.75">
      <c r="D207" s="20">
        <v>1</v>
      </c>
      <c r="E207" s="20">
        <v>2</v>
      </c>
      <c r="F207" s="20">
        <v>3</v>
      </c>
      <c r="G207" s="20">
        <v>4</v>
      </c>
      <c r="H207" s="20" t="s">
        <v>259</v>
      </c>
      <c r="I207" s="20" t="s">
        <v>73</v>
      </c>
    </row>
    <row r="208" spans="1:16" s="20" customFormat="1" ht="12.75">
      <c r="A208" s="20" t="s">
        <v>241</v>
      </c>
      <c r="B208" s="46" t="s">
        <v>241</v>
      </c>
      <c r="C208" s="20" t="s">
        <v>103</v>
      </c>
      <c r="D208" s="20">
        <v>151</v>
      </c>
      <c r="E208" s="20">
        <v>122</v>
      </c>
      <c r="F208" s="20">
        <v>24</v>
      </c>
      <c r="G208" s="20">
        <v>5</v>
      </c>
      <c r="H208" s="20">
        <v>122</v>
      </c>
      <c r="I208" s="20">
        <v>424</v>
      </c>
      <c r="K208" s="20">
        <f>SUM(D208:G208)</f>
        <v>302</v>
      </c>
      <c r="L208" s="25">
        <f>SUM(D208:E208)/K208*100</f>
        <v>90.39735099337747</v>
      </c>
      <c r="N208" s="27" t="s">
        <v>249</v>
      </c>
      <c r="O208" s="20" t="s">
        <v>103</v>
      </c>
      <c r="P208" s="25">
        <v>96.01449275362319</v>
      </c>
    </row>
    <row r="209" spans="1:16" s="20" customFormat="1" ht="12.75">
      <c r="A209" s="20" t="s">
        <v>241</v>
      </c>
      <c r="B209" s="46"/>
      <c r="C209" s="20" t="s">
        <v>104</v>
      </c>
      <c r="D209" s="20">
        <v>36</v>
      </c>
      <c r="E209" s="20">
        <v>7</v>
      </c>
      <c r="F209" s="20">
        <v>2</v>
      </c>
      <c r="G209" s="20">
        <v>0</v>
      </c>
      <c r="H209" s="20">
        <v>16</v>
      </c>
      <c r="I209" s="20">
        <v>61</v>
      </c>
      <c r="K209" s="20">
        <f aca="true" t="shared" si="8" ref="K209:K227">SUM(D209:G209)</f>
        <v>45</v>
      </c>
      <c r="L209" s="25">
        <f aca="true" t="shared" si="9" ref="L209:L227">SUM(D209:E209)/K209*100</f>
        <v>95.55555555555556</v>
      </c>
      <c r="N209" s="27" t="s">
        <v>247</v>
      </c>
      <c r="O209" s="20" t="s">
        <v>103</v>
      </c>
      <c r="P209" s="25">
        <v>93.60269360269359</v>
      </c>
    </row>
    <row r="210" spans="1:16" s="20" customFormat="1" ht="12.75">
      <c r="A210" s="20" t="s">
        <v>242</v>
      </c>
      <c r="B210" s="46" t="s">
        <v>242</v>
      </c>
      <c r="C210" s="20" t="s">
        <v>103</v>
      </c>
      <c r="D210" s="20">
        <v>115</v>
      </c>
      <c r="E210" s="20">
        <v>140</v>
      </c>
      <c r="F210" s="20">
        <v>39</v>
      </c>
      <c r="G210" s="20">
        <v>4</v>
      </c>
      <c r="H210" s="20">
        <v>126</v>
      </c>
      <c r="I210" s="20">
        <v>424</v>
      </c>
      <c r="K210" s="20">
        <f t="shared" si="8"/>
        <v>298</v>
      </c>
      <c r="L210" s="25">
        <f t="shared" si="9"/>
        <v>85.57046979865773</v>
      </c>
      <c r="N210" s="27" t="s">
        <v>248</v>
      </c>
      <c r="O210" s="20" t="s">
        <v>103</v>
      </c>
      <c r="P210" s="25">
        <v>92.6056338028169</v>
      </c>
    </row>
    <row r="211" spans="1:16" s="20" customFormat="1" ht="12.75">
      <c r="A211" s="20" t="s">
        <v>242</v>
      </c>
      <c r="B211" s="46"/>
      <c r="C211" s="20" t="s">
        <v>104</v>
      </c>
      <c r="D211" s="20">
        <v>31</v>
      </c>
      <c r="E211" s="20">
        <v>11</v>
      </c>
      <c r="F211" s="20">
        <v>2</v>
      </c>
      <c r="G211" s="20">
        <v>1</v>
      </c>
      <c r="H211" s="20">
        <v>16</v>
      </c>
      <c r="I211" s="20">
        <v>61</v>
      </c>
      <c r="K211" s="20">
        <f t="shared" si="8"/>
        <v>45</v>
      </c>
      <c r="L211" s="25">
        <f t="shared" si="9"/>
        <v>93.33333333333333</v>
      </c>
      <c r="N211" s="27" t="s">
        <v>244</v>
      </c>
      <c r="O211" s="20" t="s">
        <v>103</v>
      </c>
      <c r="P211" s="25">
        <v>91</v>
      </c>
    </row>
    <row r="212" spans="1:16" s="20" customFormat="1" ht="12.75">
      <c r="A212" s="20" t="s">
        <v>243</v>
      </c>
      <c r="B212" s="46" t="s">
        <v>243</v>
      </c>
      <c r="C212" s="20" t="s">
        <v>103</v>
      </c>
      <c r="D212" s="20">
        <v>162</v>
      </c>
      <c r="E212" s="20">
        <v>110</v>
      </c>
      <c r="F212" s="20">
        <v>25</v>
      </c>
      <c r="G212" s="20">
        <v>3</v>
      </c>
      <c r="H212" s="20">
        <v>124</v>
      </c>
      <c r="I212" s="20">
        <v>424</v>
      </c>
      <c r="K212" s="20">
        <f t="shared" si="8"/>
        <v>300</v>
      </c>
      <c r="L212" s="25">
        <f t="shared" si="9"/>
        <v>90.66666666666666</v>
      </c>
      <c r="N212" s="27" t="s">
        <v>243</v>
      </c>
      <c r="O212" s="20" t="s">
        <v>103</v>
      </c>
      <c r="P212" s="25">
        <v>90.66666666666666</v>
      </c>
    </row>
    <row r="213" spans="1:16" s="20" customFormat="1" ht="12.75">
      <c r="A213" s="20" t="s">
        <v>243</v>
      </c>
      <c r="B213" s="46"/>
      <c r="C213" s="20" t="s">
        <v>104</v>
      </c>
      <c r="D213" s="20">
        <v>30</v>
      </c>
      <c r="E213" s="20">
        <v>14</v>
      </c>
      <c r="F213" s="20">
        <v>1</v>
      </c>
      <c r="G213" s="20">
        <v>0</v>
      </c>
      <c r="H213" s="20">
        <v>16</v>
      </c>
      <c r="I213" s="20">
        <v>61</v>
      </c>
      <c r="K213" s="20">
        <f t="shared" si="8"/>
        <v>45</v>
      </c>
      <c r="L213" s="25">
        <f t="shared" si="9"/>
        <v>97.77777777777777</v>
      </c>
      <c r="N213" s="27" t="s">
        <v>241</v>
      </c>
      <c r="O213" s="20" t="s">
        <v>103</v>
      </c>
      <c r="P213" s="25">
        <v>90.39735099337747</v>
      </c>
    </row>
    <row r="214" spans="1:16" s="20" customFormat="1" ht="12.75">
      <c r="A214" s="20" t="s">
        <v>244</v>
      </c>
      <c r="B214" s="46" t="s">
        <v>244</v>
      </c>
      <c r="C214" s="20" t="s">
        <v>103</v>
      </c>
      <c r="D214" s="20">
        <v>178</v>
      </c>
      <c r="E214" s="20">
        <v>95</v>
      </c>
      <c r="F214" s="20">
        <v>23</v>
      </c>
      <c r="G214" s="20">
        <v>4</v>
      </c>
      <c r="H214" s="20">
        <v>124</v>
      </c>
      <c r="I214" s="20">
        <v>424</v>
      </c>
      <c r="K214" s="20">
        <f t="shared" si="8"/>
        <v>300</v>
      </c>
      <c r="L214" s="25">
        <f t="shared" si="9"/>
        <v>91</v>
      </c>
      <c r="N214" s="27" t="s">
        <v>245</v>
      </c>
      <c r="O214" s="20" t="s">
        <v>103</v>
      </c>
      <c r="P214" s="25">
        <v>89.00709219858156</v>
      </c>
    </row>
    <row r="215" spans="1:16" s="20" customFormat="1" ht="12.75">
      <c r="A215" s="20" t="s">
        <v>244</v>
      </c>
      <c r="B215" s="46"/>
      <c r="C215" s="20" t="s">
        <v>104</v>
      </c>
      <c r="D215" s="20">
        <v>32</v>
      </c>
      <c r="E215" s="20">
        <v>12</v>
      </c>
      <c r="F215" s="20">
        <v>0</v>
      </c>
      <c r="G215" s="20">
        <v>1</v>
      </c>
      <c r="H215" s="20">
        <v>16</v>
      </c>
      <c r="I215" s="20">
        <v>61</v>
      </c>
      <c r="K215" s="20">
        <f t="shared" si="8"/>
        <v>45</v>
      </c>
      <c r="L215" s="25">
        <f t="shared" si="9"/>
        <v>97.77777777777777</v>
      </c>
      <c r="N215" s="27" t="s">
        <v>242</v>
      </c>
      <c r="O215" s="20" t="s">
        <v>103</v>
      </c>
      <c r="P215" s="25">
        <v>85.57046979865773</v>
      </c>
    </row>
    <row r="216" spans="1:16" s="20" customFormat="1" ht="12.75">
      <c r="A216" s="20" t="s">
        <v>245</v>
      </c>
      <c r="B216" s="46" t="s">
        <v>245</v>
      </c>
      <c r="C216" s="20" t="s">
        <v>103</v>
      </c>
      <c r="D216" s="20">
        <v>129</v>
      </c>
      <c r="E216" s="20">
        <v>122</v>
      </c>
      <c r="F216" s="20">
        <v>28</v>
      </c>
      <c r="G216" s="20">
        <v>3</v>
      </c>
      <c r="H216" s="20">
        <v>142</v>
      </c>
      <c r="I216" s="20">
        <v>424</v>
      </c>
      <c r="K216" s="20">
        <f t="shared" si="8"/>
        <v>282</v>
      </c>
      <c r="L216" s="25">
        <f t="shared" si="9"/>
        <v>89.00709219858156</v>
      </c>
      <c r="N216" s="27" t="s">
        <v>250</v>
      </c>
      <c r="O216" s="20" t="s">
        <v>103</v>
      </c>
      <c r="P216" s="25">
        <v>81.27853881278538</v>
      </c>
    </row>
    <row r="217" spans="1:16" s="20" customFormat="1" ht="12.75">
      <c r="A217" s="20" t="s">
        <v>245</v>
      </c>
      <c r="B217" s="46"/>
      <c r="C217" s="20" t="s">
        <v>104</v>
      </c>
      <c r="D217" s="20">
        <v>29</v>
      </c>
      <c r="E217" s="20">
        <v>11</v>
      </c>
      <c r="F217" s="20">
        <v>3</v>
      </c>
      <c r="G217" s="20">
        <v>2</v>
      </c>
      <c r="H217" s="20">
        <v>16</v>
      </c>
      <c r="I217" s="20">
        <v>61</v>
      </c>
      <c r="K217" s="20">
        <f t="shared" si="8"/>
        <v>45</v>
      </c>
      <c r="L217" s="25">
        <f t="shared" si="9"/>
        <v>88.88888888888889</v>
      </c>
      <c r="N217" s="27" t="s">
        <v>246</v>
      </c>
      <c r="O217" s="20" t="s">
        <v>103</v>
      </c>
      <c r="P217" s="25">
        <v>71.42857142857143</v>
      </c>
    </row>
    <row r="218" spans="1:16" s="20" customFormat="1" ht="12.75">
      <c r="A218" s="20" t="s">
        <v>246</v>
      </c>
      <c r="B218" s="46" t="s">
        <v>246</v>
      </c>
      <c r="C218" s="20" t="s">
        <v>103</v>
      </c>
      <c r="D218" s="20">
        <v>57</v>
      </c>
      <c r="E218" s="20">
        <v>48</v>
      </c>
      <c r="F218" s="20">
        <v>31</v>
      </c>
      <c r="G218" s="20">
        <v>11</v>
      </c>
      <c r="H218" s="20">
        <v>277</v>
      </c>
      <c r="I218" s="20">
        <v>424</v>
      </c>
      <c r="K218" s="20">
        <f t="shared" si="8"/>
        <v>147</v>
      </c>
      <c r="L218" s="25">
        <f t="shared" si="9"/>
        <v>71.42857142857143</v>
      </c>
      <c r="N218" s="27" t="s">
        <v>243</v>
      </c>
      <c r="O218" s="20" t="s">
        <v>104</v>
      </c>
      <c r="P218" s="25">
        <v>97.77777777777777</v>
      </c>
    </row>
    <row r="219" spans="1:16" s="20" customFormat="1" ht="12.75">
      <c r="A219" s="20" t="s">
        <v>246</v>
      </c>
      <c r="B219" s="46"/>
      <c r="C219" s="20" t="s">
        <v>104</v>
      </c>
      <c r="D219" s="20">
        <v>6</v>
      </c>
      <c r="E219" s="20">
        <v>11</v>
      </c>
      <c r="F219" s="20">
        <v>3</v>
      </c>
      <c r="G219" s="20">
        <v>2</v>
      </c>
      <c r="H219" s="20">
        <v>39</v>
      </c>
      <c r="I219" s="20">
        <v>61</v>
      </c>
      <c r="K219" s="20">
        <f t="shared" si="8"/>
        <v>22</v>
      </c>
      <c r="L219" s="25">
        <f t="shared" si="9"/>
        <v>77.27272727272727</v>
      </c>
      <c r="N219" s="27" t="s">
        <v>244</v>
      </c>
      <c r="O219" s="20" t="s">
        <v>104</v>
      </c>
      <c r="P219" s="25">
        <v>97.77777777777777</v>
      </c>
    </row>
    <row r="220" spans="1:16" s="20" customFormat="1" ht="12.75">
      <c r="A220" s="20" t="s">
        <v>247</v>
      </c>
      <c r="B220" s="46" t="s">
        <v>247</v>
      </c>
      <c r="C220" s="20" t="s">
        <v>103</v>
      </c>
      <c r="D220" s="20">
        <v>167</v>
      </c>
      <c r="E220" s="20">
        <v>111</v>
      </c>
      <c r="F220" s="20">
        <v>19</v>
      </c>
      <c r="G220" s="20">
        <v>0</v>
      </c>
      <c r="H220" s="20">
        <v>127</v>
      </c>
      <c r="I220" s="20">
        <v>424</v>
      </c>
      <c r="K220" s="20">
        <f t="shared" si="8"/>
        <v>297</v>
      </c>
      <c r="L220" s="25">
        <f t="shared" si="9"/>
        <v>93.60269360269359</v>
      </c>
      <c r="N220" s="27" t="s">
        <v>241</v>
      </c>
      <c r="O220" s="20" t="s">
        <v>104</v>
      </c>
      <c r="P220" s="25">
        <v>95.55555555555556</v>
      </c>
    </row>
    <row r="221" spans="1:16" s="20" customFormat="1" ht="12.75">
      <c r="A221" s="20" t="s">
        <v>247</v>
      </c>
      <c r="B221" s="46"/>
      <c r="C221" s="20" t="s">
        <v>104</v>
      </c>
      <c r="D221" s="20">
        <v>28</v>
      </c>
      <c r="E221" s="20">
        <v>11</v>
      </c>
      <c r="F221" s="20">
        <v>5</v>
      </c>
      <c r="G221" s="20">
        <v>1</v>
      </c>
      <c r="H221" s="20">
        <v>16</v>
      </c>
      <c r="I221" s="20">
        <v>61</v>
      </c>
      <c r="K221" s="20">
        <f t="shared" si="8"/>
        <v>45</v>
      </c>
      <c r="L221" s="25">
        <f t="shared" si="9"/>
        <v>86.66666666666667</v>
      </c>
      <c r="N221" s="27" t="s">
        <v>248</v>
      </c>
      <c r="O221" s="20" t="s">
        <v>104</v>
      </c>
      <c r="P221" s="25">
        <v>95.23809523809523</v>
      </c>
    </row>
    <row r="222" spans="1:16" s="20" customFormat="1" ht="12.75">
      <c r="A222" s="20" t="s">
        <v>248</v>
      </c>
      <c r="B222" s="46" t="s">
        <v>248</v>
      </c>
      <c r="C222" s="20" t="s">
        <v>103</v>
      </c>
      <c r="D222" s="20">
        <v>159</v>
      </c>
      <c r="E222" s="20">
        <v>104</v>
      </c>
      <c r="F222" s="20">
        <v>15</v>
      </c>
      <c r="G222" s="20">
        <v>6</v>
      </c>
      <c r="H222" s="20">
        <v>140</v>
      </c>
      <c r="I222" s="20">
        <v>424</v>
      </c>
      <c r="K222" s="20">
        <f t="shared" si="8"/>
        <v>284</v>
      </c>
      <c r="L222" s="25">
        <f t="shared" si="9"/>
        <v>92.6056338028169</v>
      </c>
      <c r="N222" s="27" t="s">
        <v>249</v>
      </c>
      <c r="O222" s="20" t="s">
        <v>104</v>
      </c>
      <c r="P222" s="25">
        <v>95</v>
      </c>
    </row>
    <row r="223" spans="1:16" s="20" customFormat="1" ht="12.75">
      <c r="A223" s="20" t="s">
        <v>248</v>
      </c>
      <c r="B223" s="46"/>
      <c r="C223" s="20" t="s">
        <v>104</v>
      </c>
      <c r="D223" s="20">
        <v>32</v>
      </c>
      <c r="E223" s="20">
        <v>8</v>
      </c>
      <c r="F223" s="20">
        <v>2</v>
      </c>
      <c r="G223" s="20">
        <v>0</v>
      </c>
      <c r="H223" s="20">
        <v>19</v>
      </c>
      <c r="I223" s="20">
        <v>61</v>
      </c>
      <c r="K223" s="20">
        <f t="shared" si="8"/>
        <v>42</v>
      </c>
      <c r="L223" s="25">
        <f t="shared" si="9"/>
        <v>95.23809523809523</v>
      </c>
      <c r="N223" s="27" t="s">
        <v>242</v>
      </c>
      <c r="O223" s="20" t="s">
        <v>104</v>
      </c>
      <c r="P223" s="25">
        <v>93.33333333333333</v>
      </c>
    </row>
    <row r="224" spans="1:16" s="20" customFormat="1" ht="12.75">
      <c r="A224" s="20" t="s">
        <v>249</v>
      </c>
      <c r="B224" s="46" t="s">
        <v>249</v>
      </c>
      <c r="C224" s="20" t="s">
        <v>103</v>
      </c>
      <c r="D224" s="20">
        <v>170</v>
      </c>
      <c r="E224" s="20">
        <v>95</v>
      </c>
      <c r="F224" s="20">
        <v>10</v>
      </c>
      <c r="G224" s="20">
        <v>1</v>
      </c>
      <c r="H224" s="20">
        <v>148</v>
      </c>
      <c r="I224" s="20">
        <v>424</v>
      </c>
      <c r="K224" s="20">
        <f t="shared" si="8"/>
        <v>276</v>
      </c>
      <c r="L224" s="25">
        <f t="shared" si="9"/>
        <v>96.01449275362319</v>
      </c>
      <c r="N224" s="27" t="s">
        <v>245</v>
      </c>
      <c r="O224" s="20" t="s">
        <v>104</v>
      </c>
      <c r="P224" s="25">
        <v>88.88888888888889</v>
      </c>
    </row>
    <row r="225" spans="1:16" s="20" customFormat="1" ht="12.75">
      <c r="A225" s="20" t="s">
        <v>249</v>
      </c>
      <c r="B225" s="46"/>
      <c r="C225" s="20" t="s">
        <v>104</v>
      </c>
      <c r="D225" s="20">
        <v>30</v>
      </c>
      <c r="E225" s="20">
        <v>8</v>
      </c>
      <c r="F225" s="20">
        <v>1</v>
      </c>
      <c r="G225" s="20">
        <v>1</v>
      </c>
      <c r="H225" s="20">
        <v>21</v>
      </c>
      <c r="I225" s="20">
        <v>61</v>
      </c>
      <c r="K225" s="20">
        <f t="shared" si="8"/>
        <v>40</v>
      </c>
      <c r="L225" s="25">
        <f t="shared" si="9"/>
        <v>95</v>
      </c>
      <c r="N225" s="27" t="s">
        <v>247</v>
      </c>
      <c r="O225" s="20" t="s">
        <v>104</v>
      </c>
      <c r="P225" s="25">
        <v>86.66666666666667</v>
      </c>
    </row>
    <row r="226" spans="1:16" s="20" customFormat="1" ht="12.75">
      <c r="A226" s="20" t="s">
        <v>250</v>
      </c>
      <c r="B226" s="46" t="s">
        <v>250</v>
      </c>
      <c r="C226" s="20" t="s">
        <v>103</v>
      </c>
      <c r="D226" s="20">
        <v>92</v>
      </c>
      <c r="E226" s="20">
        <v>86</v>
      </c>
      <c r="F226" s="20">
        <v>27</v>
      </c>
      <c r="G226" s="20">
        <v>14</v>
      </c>
      <c r="H226" s="20">
        <v>205</v>
      </c>
      <c r="I226" s="20">
        <v>424</v>
      </c>
      <c r="K226" s="20">
        <f t="shared" si="8"/>
        <v>219</v>
      </c>
      <c r="L226" s="25">
        <f t="shared" si="9"/>
        <v>81.27853881278538</v>
      </c>
      <c r="N226" s="27" t="s">
        <v>250</v>
      </c>
      <c r="O226" s="20" t="s">
        <v>104</v>
      </c>
      <c r="P226" s="25">
        <v>86.20689655172413</v>
      </c>
    </row>
    <row r="227" spans="1:16" s="20" customFormat="1" ht="12.75">
      <c r="A227" s="20" t="s">
        <v>250</v>
      </c>
      <c r="B227" s="46"/>
      <c r="C227" s="20" t="s">
        <v>104</v>
      </c>
      <c r="D227" s="20">
        <v>16</v>
      </c>
      <c r="E227" s="20">
        <v>9</v>
      </c>
      <c r="F227" s="20">
        <v>2</v>
      </c>
      <c r="G227" s="20">
        <v>2</v>
      </c>
      <c r="H227" s="20">
        <v>32</v>
      </c>
      <c r="I227" s="20">
        <v>61</v>
      </c>
      <c r="K227" s="20">
        <f t="shared" si="8"/>
        <v>29</v>
      </c>
      <c r="L227" s="25">
        <f t="shared" si="9"/>
        <v>86.20689655172413</v>
      </c>
      <c r="N227" s="27" t="s">
        <v>246</v>
      </c>
      <c r="O227" s="20" t="s">
        <v>104</v>
      </c>
      <c r="P227" s="25">
        <v>77.27272727272727</v>
      </c>
    </row>
    <row r="228" spans="3:12" s="20" customFormat="1" ht="12.75">
      <c r="C228" s="20" t="s">
        <v>103</v>
      </c>
      <c r="L228" s="20" t="s">
        <v>104</v>
      </c>
    </row>
    <row r="229" spans="4:19" s="20" customFormat="1" ht="12.75">
      <c r="D229" s="20">
        <v>1</v>
      </c>
      <c r="E229" s="20">
        <v>2</v>
      </c>
      <c r="F229" s="20">
        <v>3</v>
      </c>
      <c r="G229" s="20">
        <v>4</v>
      </c>
      <c r="H229" s="20" t="s">
        <v>259</v>
      </c>
      <c r="I229" s="20" t="s">
        <v>73</v>
      </c>
      <c r="J229" s="20" t="s">
        <v>265</v>
      </c>
      <c r="M229" s="20">
        <v>1</v>
      </c>
      <c r="N229" s="20">
        <v>2</v>
      </c>
      <c r="O229" s="20">
        <v>3</v>
      </c>
      <c r="P229" s="20">
        <v>4</v>
      </c>
      <c r="Q229" s="20" t="s">
        <v>259</v>
      </c>
      <c r="R229" s="20" t="s">
        <v>73</v>
      </c>
      <c r="S229" s="20" t="s">
        <v>265</v>
      </c>
    </row>
    <row r="230" spans="3:20" s="20" customFormat="1" ht="12.75">
      <c r="C230" s="27" t="s">
        <v>241</v>
      </c>
      <c r="D230" s="25">
        <v>35.613207547169814</v>
      </c>
      <c r="E230" s="25">
        <v>28.77358490566038</v>
      </c>
      <c r="F230" s="25">
        <v>5.660377358490567</v>
      </c>
      <c r="G230" s="25">
        <v>1.179245283018868</v>
      </c>
      <c r="H230" s="25">
        <v>28.77358490566038</v>
      </c>
      <c r="I230" s="25">
        <v>100</v>
      </c>
      <c r="J230" s="40">
        <v>1.6125827814569536</v>
      </c>
      <c r="K230" s="25">
        <f aca="true" t="shared" si="10" ref="K230:K239">SUM(D230:E230)</f>
        <v>64.38679245283019</v>
      </c>
      <c r="L230" s="27" t="s">
        <v>241</v>
      </c>
      <c r="M230" s="25">
        <v>59.01639344262295</v>
      </c>
      <c r="N230" s="25">
        <v>11.475409836065573</v>
      </c>
      <c r="O230" s="25">
        <v>3.278688524590164</v>
      </c>
      <c r="P230" s="25"/>
      <c r="Q230" s="25">
        <v>26.229508196721312</v>
      </c>
      <c r="R230" s="20">
        <v>100</v>
      </c>
      <c r="S230" s="40">
        <v>1.2444444444444445</v>
      </c>
      <c r="T230" s="25">
        <f aca="true" t="shared" si="11" ref="T230:T239">SUM(M230:N230)</f>
        <v>70.49180327868852</v>
      </c>
    </row>
    <row r="231" spans="3:20" s="20" customFormat="1" ht="12.75">
      <c r="C231" s="27" t="s">
        <v>247</v>
      </c>
      <c r="D231" s="25">
        <v>39.386792452830186</v>
      </c>
      <c r="E231" s="25">
        <v>26.179245283018872</v>
      </c>
      <c r="F231" s="25">
        <v>4.481132075471698</v>
      </c>
      <c r="G231" s="25"/>
      <c r="H231" s="25">
        <v>29.952830188679247</v>
      </c>
      <c r="I231" s="25">
        <v>100</v>
      </c>
      <c r="J231" s="40">
        <v>1.5016835016835017</v>
      </c>
      <c r="K231" s="25">
        <f t="shared" si="10"/>
        <v>65.56603773584905</v>
      </c>
      <c r="L231" s="27" t="s">
        <v>243</v>
      </c>
      <c r="M231" s="25">
        <v>49.18032786885246</v>
      </c>
      <c r="N231" s="25">
        <v>22.950819672131146</v>
      </c>
      <c r="O231" s="25">
        <v>1.639344262295082</v>
      </c>
      <c r="P231" s="25"/>
      <c r="Q231" s="25">
        <v>26.229508196721312</v>
      </c>
      <c r="R231" s="20">
        <v>100</v>
      </c>
      <c r="S231" s="40">
        <v>1.3555555555555556</v>
      </c>
      <c r="T231" s="25">
        <f t="shared" si="11"/>
        <v>72.1311475409836</v>
      </c>
    </row>
    <row r="232" spans="3:20" s="20" customFormat="1" ht="12.75">
      <c r="C232" s="27" t="s">
        <v>244</v>
      </c>
      <c r="D232" s="25">
        <v>41.9811320754717</v>
      </c>
      <c r="E232" s="25">
        <v>22.40566037735849</v>
      </c>
      <c r="F232" s="25">
        <v>5.4245283018867925</v>
      </c>
      <c r="G232" s="25">
        <v>0.9433962264150944</v>
      </c>
      <c r="H232" s="25">
        <v>29.245283018867923</v>
      </c>
      <c r="I232" s="25">
        <v>100</v>
      </c>
      <c r="J232" s="40">
        <v>1.51</v>
      </c>
      <c r="K232" s="25">
        <f t="shared" si="10"/>
        <v>64.38679245283019</v>
      </c>
      <c r="L232" s="27" t="s">
        <v>244</v>
      </c>
      <c r="M232" s="25">
        <v>52.459016393442624</v>
      </c>
      <c r="N232" s="25">
        <v>19.672131147540984</v>
      </c>
      <c r="O232" s="25"/>
      <c r="P232" s="25">
        <v>1.639344262295082</v>
      </c>
      <c r="Q232" s="25">
        <v>26.229508196721312</v>
      </c>
      <c r="R232" s="20">
        <v>100</v>
      </c>
      <c r="S232" s="40">
        <v>1.3333333333333333</v>
      </c>
      <c r="T232" s="25">
        <f t="shared" si="11"/>
        <v>72.1311475409836</v>
      </c>
    </row>
    <row r="233" spans="3:20" s="20" customFormat="1" ht="12.75">
      <c r="C233" s="27" t="s">
        <v>243</v>
      </c>
      <c r="D233" s="25">
        <v>38.20754716981132</v>
      </c>
      <c r="E233" s="25">
        <v>25.943396226415093</v>
      </c>
      <c r="F233" s="25">
        <v>5.89622641509434</v>
      </c>
      <c r="G233" s="25">
        <v>0.7075471698113208</v>
      </c>
      <c r="H233" s="25">
        <v>29.245283018867923</v>
      </c>
      <c r="I233" s="25">
        <v>100</v>
      </c>
      <c r="J233" s="40">
        <v>1.5633333333333332</v>
      </c>
      <c r="K233" s="25">
        <f t="shared" si="10"/>
        <v>64.15094339622641</v>
      </c>
      <c r="L233" s="27" t="s">
        <v>242</v>
      </c>
      <c r="M233" s="25">
        <v>50.81967213114754</v>
      </c>
      <c r="N233" s="25">
        <v>18.0327868852459</v>
      </c>
      <c r="O233" s="25">
        <v>3.278688524590164</v>
      </c>
      <c r="P233" s="25">
        <v>1.639344262295082</v>
      </c>
      <c r="Q233" s="25">
        <v>26.229508196721312</v>
      </c>
      <c r="R233" s="20">
        <v>100</v>
      </c>
      <c r="S233" s="40">
        <v>1.4</v>
      </c>
      <c r="T233" s="25">
        <f t="shared" si="11"/>
        <v>68.85245901639344</v>
      </c>
    </row>
    <row r="234" spans="3:20" s="20" customFormat="1" ht="12.75">
      <c r="C234" s="27" t="s">
        <v>249</v>
      </c>
      <c r="D234" s="25">
        <v>40.09433962264151</v>
      </c>
      <c r="E234" s="25">
        <v>22.40566037735849</v>
      </c>
      <c r="F234" s="25">
        <v>2.358490566037736</v>
      </c>
      <c r="G234" s="25">
        <v>0.2358490566037736</v>
      </c>
      <c r="H234" s="25">
        <v>34.90566037735849</v>
      </c>
      <c r="I234" s="25">
        <v>100</v>
      </c>
      <c r="J234" s="40">
        <v>1.4275362318840579</v>
      </c>
      <c r="K234" s="25">
        <f t="shared" si="10"/>
        <v>62.5</v>
      </c>
      <c r="L234" s="27" t="s">
        <v>248</v>
      </c>
      <c r="M234" s="25">
        <v>52.459016393442624</v>
      </c>
      <c r="N234" s="25">
        <v>13.114754098360656</v>
      </c>
      <c r="O234" s="25">
        <v>3.278688524590164</v>
      </c>
      <c r="P234" s="25"/>
      <c r="Q234" s="25">
        <v>31.147540983606557</v>
      </c>
      <c r="R234" s="20">
        <v>100</v>
      </c>
      <c r="S234" s="40">
        <v>1.2857142857142858</v>
      </c>
      <c r="T234" s="25">
        <f t="shared" si="11"/>
        <v>65.57377049180329</v>
      </c>
    </row>
    <row r="235" spans="3:20" s="20" customFormat="1" ht="12.75">
      <c r="C235" s="27" t="s">
        <v>248</v>
      </c>
      <c r="D235" s="25">
        <v>37.5</v>
      </c>
      <c r="E235" s="25">
        <v>24.528301886792452</v>
      </c>
      <c r="F235" s="25">
        <v>3.5377358490566038</v>
      </c>
      <c r="G235" s="25">
        <v>1.4150943396226416</v>
      </c>
      <c r="H235" s="25">
        <v>33.0188679245283</v>
      </c>
      <c r="I235" s="25">
        <v>100</v>
      </c>
      <c r="J235" s="40">
        <v>1.5352112676056338</v>
      </c>
      <c r="K235" s="25">
        <f t="shared" si="10"/>
        <v>62.02830188679245</v>
      </c>
      <c r="L235" s="27" t="s">
        <v>245</v>
      </c>
      <c r="M235" s="25">
        <v>47.540983606557376</v>
      </c>
      <c r="N235" s="25">
        <v>18.0327868852459</v>
      </c>
      <c r="O235" s="25">
        <v>4.918032786885246</v>
      </c>
      <c r="P235" s="25">
        <v>3.278688524590164</v>
      </c>
      <c r="Q235" s="25">
        <v>26.229508196721312</v>
      </c>
      <c r="R235" s="20">
        <v>100</v>
      </c>
      <c r="S235" s="40">
        <v>1.511111111111111</v>
      </c>
      <c r="T235" s="25">
        <f t="shared" si="11"/>
        <v>65.57377049180327</v>
      </c>
    </row>
    <row r="236" spans="3:20" s="20" customFormat="1" ht="12.75">
      <c r="C236" s="27" t="s">
        <v>242</v>
      </c>
      <c r="D236" s="25">
        <v>27.122641509433965</v>
      </c>
      <c r="E236" s="25">
        <v>33.0188679245283</v>
      </c>
      <c r="F236" s="25">
        <v>9.19811320754717</v>
      </c>
      <c r="G236" s="25">
        <v>0.9433962264150944</v>
      </c>
      <c r="H236" s="25">
        <v>29.71698113207547</v>
      </c>
      <c r="I236" s="25">
        <v>100</v>
      </c>
      <c r="J236" s="40">
        <v>1.7718120805369129</v>
      </c>
      <c r="K236" s="25">
        <f t="shared" si="10"/>
        <v>60.14150943396227</v>
      </c>
      <c r="L236" s="27" t="s">
        <v>247</v>
      </c>
      <c r="M236" s="25">
        <v>45.90163934426229</v>
      </c>
      <c r="N236" s="25">
        <v>18.0327868852459</v>
      </c>
      <c r="O236" s="25">
        <v>8.19672131147541</v>
      </c>
      <c r="P236" s="25">
        <v>1.639344262295082</v>
      </c>
      <c r="Q236" s="25">
        <v>26.229508196721312</v>
      </c>
      <c r="R236" s="20">
        <v>100</v>
      </c>
      <c r="S236" s="40">
        <v>1.5333333333333334</v>
      </c>
      <c r="T236" s="25">
        <f t="shared" si="11"/>
        <v>63.93442622950819</v>
      </c>
    </row>
    <row r="237" spans="3:20" s="20" customFormat="1" ht="12.75">
      <c r="C237" s="27" t="s">
        <v>245</v>
      </c>
      <c r="D237" s="25">
        <v>30.424528301886795</v>
      </c>
      <c r="E237" s="25">
        <v>28.77358490566038</v>
      </c>
      <c r="F237" s="25">
        <v>6.60377358490566</v>
      </c>
      <c r="G237" s="25">
        <v>0.7075471698113208</v>
      </c>
      <c r="H237" s="25">
        <v>33.490566037735846</v>
      </c>
      <c r="I237" s="25">
        <v>100</v>
      </c>
      <c r="J237" s="40">
        <v>1.6631205673758864</v>
      </c>
      <c r="K237" s="25">
        <f t="shared" si="10"/>
        <v>59.19811320754717</v>
      </c>
      <c r="L237" s="27" t="s">
        <v>249</v>
      </c>
      <c r="M237" s="25">
        <v>49.18032786885246</v>
      </c>
      <c r="N237" s="25">
        <v>13.114754098360656</v>
      </c>
      <c r="O237" s="25">
        <v>1.639344262295082</v>
      </c>
      <c r="P237" s="25">
        <v>1.639344262295082</v>
      </c>
      <c r="Q237" s="25">
        <v>34.42622950819672</v>
      </c>
      <c r="R237" s="20">
        <v>100</v>
      </c>
      <c r="S237" s="40">
        <v>1.325</v>
      </c>
      <c r="T237" s="25">
        <f t="shared" si="11"/>
        <v>62.295081967213115</v>
      </c>
    </row>
    <row r="238" spans="3:20" s="20" customFormat="1" ht="12.75">
      <c r="C238" s="27" t="s">
        <v>250</v>
      </c>
      <c r="D238" s="25">
        <v>21.69811320754717</v>
      </c>
      <c r="E238" s="25">
        <v>20.28301886792453</v>
      </c>
      <c r="F238" s="25">
        <v>6.367924528301887</v>
      </c>
      <c r="G238" s="25">
        <v>3.30188679245283</v>
      </c>
      <c r="H238" s="25">
        <v>48.34905660377358</v>
      </c>
      <c r="I238" s="25">
        <v>100</v>
      </c>
      <c r="J238" s="40">
        <v>1.8310502283105023</v>
      </c>
      <c r="K238" s="25">
        <f t="shared" si="10"/>
        <v>41.9811320754717</v>
      </c>
      <c r="L238" s="27" t="s">
        <v>250</v>
      </c>
      <c r="M238" s="25">
        <v>26.229508196721312</v>
      </c>
      <c r="N238" s="25">
        <v>14.754098360655737</v>
      </c>
      <c r="O238" s="25">
        <v>3.278688524590164</v>
      </c>
      <c r="P238" s="25">
        <v>3.278688524590164</v>
      </c>
      <c r="Q238" s="25">
        <v>52.459016393442624</v>
      </c>
      <c r="R238" s="20">
        <v>100</v>
      </c>
      <c r="S238" s="40">
        <v>1.6551724137931034</v>
      </c>
      <c r="T238" s="25">
        <f t="shared" si="11"/>
        <v>40.98360655737705</v>
      </c>
    </row>
    <row r="239" spans="2:20" s="20" customFormat="1" ht="12.75">
      <c r="B239" s="43"/>
      <c r="C239" s="27" t="s">
        <v>246</v>
      </c>
      <c r="D239" s="25">
        <v>13.443396226415095</v>
      </c>
      <c r="E239" s="25">
        <v>11.320754716981133</v>
      </c>
      <c r="F239" s="25">
        <v>7.311320754716981</v>
      </c>
      <c r="G239" s="25">
        <v>2.5943396226415096</v>
      </c>
      <c r="H239" s="25">
        <v>65.33018867924528</v>
      </c>
      <c r="I239" s="25">
        <v>100</v>
      </c>
      <c r="J239" s="40">
        <v>1.9727891156462585</v>
      </c>
      <c r="K239" s="25">
        <f t="shared" si="10"/>
        <v>24.764150943396228</v>
      </c>
      <c r="L239" s="27" t="s">
        <v>246</v>
      </c>
      <c r="M239" s="25">
        <v>9.836065573770492</v>
      </c>
      <c r="N239" s="25">
        <v>18.0327868852459</v>
      </c>
      <c r="O239" s="25">
        <v>4.918032786885246</v>
      </c>
      <c r="P239" s="25">
        <v>3.278688524590164</v>
      </c>
      <c r="Q239" s="25">
        <v>63.934426229508205</v>
      </c>
      <c r="R239" s="20">
        <v>100</v>
      </c>
      <c r="S239" s="40">
        <v>2.0454545454545454</v>
      </c>
      <c r="T239" s="25">
        <f t="shared" si="11"/>
        <v>27.868852459016395</v>
      </c>
    </row>
    <row r="240" s="29" customFormat="1" ht="12.75">
      <c r="A240" s="29" t="s">
        <v>258</v>
      </c>
    </row>
    <row r="241" spans="4:9" s="20" customFormat="1" ht="12.75">
      <c r="D241" s="20">
        <v>1</v>
      </c>
      <c r="E241" s="20">
        <v>2</v>
      </c>
      <c r="F241" s="20">
        <v>3</v>
      </c>
      <c r="G241" s="20">
        <v>4</v>
      </c>
      <c r="H241" s="20" t="s">
        <v>259</v>
      </c>
      <c r="I241" s="20" t="s">
        <v>73</v>
      </c>
    </row>
    <row r="242" spans="1:16" s="20" customFormat="1" ht="12.75">
      <c r="A242" s="20" t="s">
        <v>251</v>
      </c>
      <c r="B242" s="46" t="s">
        <v>241</v>
      </c>
      <c r="C242" s="20" t="s">
        <v>103</v>
      </c>
      <c r="D242" s="20">
        <v>70</v>
      </c>
      <c r="E242" s="20">
        <v>66</v>
      </c>
      <c r="F242" s="20">
        <v>9</v>
      </c>
      <c r="G242" s="20">
        <v>1</v>
      </c>
      <c r="H242" s="20">
        <v>278</v>
      </c>
      <c r="I242" s="20">
        <v>424</v>
      </c>
      <c r="K242" s="20">
        <f>SUM(D242:G242)</f>
        <v>146</v>
      </c>
      <c r="L242" s="25">
        <f>SUM(D242:E242)/K242*100</f>
        <v>93.15068493150685</v>
      </c>
      <c r="N242" s="27" t="s">
        <v>247</v>
      </c>
      <c r="O242" s="20" t="s">
        <v>103</v>
      </c>
      <c r="P242" s="25">
        <v>94.24460431654677</v>
      </c>
    </row>
    <row r="243" spans="1:16" s="20" customFormat="1" ht="12.75">
      <c r="A243" s="20" t="s">
        <v>251</v>
      </c>
      <c r="B243" s="46"/>
      <c r="C243" s="20" t="s">
        <v>104</v>
      </c>
      <c r="D243" s="20">
        <v>22</v>
      </c>
      <c r="E243" s="20">
        <v>7</v>
      </c>
      <c r="F243" s="20">
        <v>1</v>
      </c>
      <c r="G243" s="20">
        <v>1</v>
      </c>
      <c r="H243" s="20">
        <v>30</v>
      </c>
      <c r="I243" s="20">
        <v>61</v>
      </c>
      <c r="K243" s="20">
        <f aca="true" t="shared" si="12" ref="K243:K255">SUM(D243:G243)</f>
        <v>31</v>
      </c>
      <c r="L243" s="25">
        <f aca="true" t="shared" si="13" ref="L243:L255">SUM(D243:E243)/K243*100</f>
        <v>93.54838709677419</v>
      </c>
      <c r="N243" s="27" t="s">
        <v>241</v>
      </c>
      <c r="O243" s="20" t="s">
        <v>103</v>
      </c>
      <c r="P243" s="25">
        <v>93.15068493150685</v>
      </c>
    </row>
    <row r="244" spans="1:16" s="20" customFormat="1" ht="12.75">
      <c r="A244" s="20" t="s">
        <v>252</v>
      </c>
      <c r="B244" s="46" t="s">
        <v>242</v>
      </c>
      <c r="C244" s="20" t="s">
        <v>103</v>
      </c>
      <c r="D244" s="20">
        <v>52</v>
      </c>
      <c r="E244" s="20">
        <v>65</v>
      </c>
      <c r="F244" s="20">
        <v>21</v>
      </c>
      <c r="G244" s="20">
        <v>1</v>
      </c>
      <c r="H244" s="20">
        <v>285</v>
      </c>
      <c r="I244" s="20">
        <v>424</v>
      </c>
      <c r="K244" s="20">
        <f t="shared" si="12"/>
        <v>139</v>
      </c>
      <c r="L244" s="25">
        <f t="shared" si="13"/>
        <v>84.17266187050359</v>
      </c>
      <c r="N244" s="27" t="s">
        <v>243</v>
      </c>
      <c r="O244" s="20" t="s">
        <v>103</v>
      </c>
      <c r="P244" s="25">
        <v>92.95774647887323</v>
      </c>
    </row>
    <row r="245" spans="1:16" s="20" customFormat="1" ht="12.75">
      <c r="A245" s="20" t="s">
        <v>252</v>
      </c>
      <c r="B245" s="46"/>
      <c r="C245" s="20" t="s">
        <v>104</v>
      </c>
      <c r="D245" s="20">
        <v>23</v>
      </c>
      <c r="E245" s="20">
        <v>6</v>
      </c>
      <c r="F245" s="20">
        <v>1</v>
      </c>
      <c r="G245" s="20">
        <v>0</v>
      </c>
      <c r="H245" s="20">
        <v>31</v>
      </c>
      <c r="I245" s="20">
        <v>61</v>
      </c>
      <c r="K245" s="20">
        <f t="shared" si="12"/>
        <v>30</v>
      </c>
      <c r="L245" s="25">
        <f t="shared" si="13"/>
        <v>96.66666666666667</v>
      </c>
      <c r="N245" s="27" t="s">
        <v>248</v>
      </c>
      <c r="O245" s="20" t="s">
        <v>103</v>
      </c>
      <c r="P245" s="25">
        <v>90.83333333333333</v>
      </c>
    </row>
    <row r="246" spans="1:16" s="20" customFormat="1" ht="12.75">
      <c r="A246" s="20" t="s">
        <v>253</v>
      </c>
      <c r="B246" s="46" t="s">
        <v>243</v>
      </c>
      <c r="C246" s="20" t="s">
        <v>103</v>
      </c>
      <c r="D246" s="20">
        <v>66</v>
      </c>
      <c r="E246" s="20">
        <v>66</v>
      </c>
      <c r="F246" s="20">
        <v>9</v>
      </c>
      <c r="G246" s="20">
        <v>1</v>
      </c>
      <c r="H246" s="20">
        <v>282</v>
      </c>
      <c r="I246" s="20">
        <v>424</v>
      </c>
      <c r="K246" s="20">
        <f t="shared" si="12"/>
        <v>142</v>
      </c>
      <c r="L246" s="25">
        <f t="shared" si="13"/>
        <v>92.95774647887323</v>
      </c>
      <c r="N246" s="27" t="s">
        <v>245</v>
      </c>
      <c r="O246" s="20" t="s">
        <v>103</v>
      </c>
      <c r="P246" s="25">
        <v>88.67924528301887</v>
      </c>
    </row>
    <row r="247" spans="1:16" s="20" customFormat="1" ht="12.75">
      <c r="A247" s="20" t="s">
        <v>253</v>
      </c>
      <c r="B247" s="46"/>
      <c r="C247" s="20" t="s">
        <v>104</v>
      </c>
      <c r="D247" s="20">
        <v>21</v>
      </c>
      <c r="E247" s="20">
        <v>7</v>
      </c>
      <c r="F247" s="20">
        <v>2</v>
      </c>
      <c r="G247" s="20">
        <v>0</v>
      </c>
      <c r="H247" s="20">
        <v>31</v>
      </c>
      <c r="I247" s="20">
        <v>61</v>
      </c>
      <c r="K247" s="20">
        <f t="shared" si="12"/>
        <v>30</v>
      </c>
      <c r="L247" s="25">
        <f t="shared" si="13"/>
        <v>93.33333333333333</v>
      </c>
      <c r="N247" s="27" t="s">
        <v>242</v>
      </c>
      <c r="O247" s="20" t="s">
        <v>103</v>
      </c>
      <c r="P247" s="25">
        <v>84.17266187050359</v>
      </c>
    </row>
    <row r="248" spans="1:16" s="20" customFormat="1" ht="12.75">
      <c r="A248" s="20" t="s">
        <v>254</v>
      </c>
      <c r="B248" s="46" t="s">
        <v>245</v>
      </c>
      <c r="C248" s="20" t="s">
        <v>103</v>
      </c>
      <c r="D248" s="20">
        <v>65</v>
      </c>
      <c r="E248" s="20">
        <v>29</v>
      </c>
      <c r="F248" s="20">
        <v>10</v>
      </c>
      <c r="G248" s="20">
        <v>2</v>
      </c>
      <c r="H248" s="20">
        <v>318</v>
      </c>
      <c r="I248" s="20">
        <v>424</v>
      </c>
      <c r="K248" s="20">
        <f t="shared" si="12"/>
        <v>106</v>
      </c>
      <c r="L248" s="25">
        <f t="shared" si="13"/>
        <v>88.67924528301887</v>
      </c>
      <c r="N248" s="27" t="s">
        <v>246</v>
      </c>
      <c r="O248" s="20" t="s">
        <v>103</v>
      </c>
      <c r="P248" s="25">
        <v>79.06976744186046</v>
      </c>
    </row>
    <row r="249" spans="1:16" s="20" customFormat="1" ht="12.75">
      <c r="A249" s="20" t="s">
        <v>254</v>
      </c>
      <c r="B249" s="46"/>
      <c r="C249" s="20" t="s">
        <v>104</v>
      </c>
      <c r="D249" s="20">
        <v>19</v>
      </c>
      <c r="E249" s="20">
        <v>5</v>
      </c>
      <c r="F249" s="20">
        <v>0</v>
      </c>
      <c r="G249" s="20">
        <v>0</v>
      </c>
      <c r="H249" s="20">
        <v>37</v>
      </c>
      <c r="I249" s="20">
        <v>61</v>
      </c>
      <c r="K249" s="20">
        <f t="shared" si="12"/>
        <v>24</v>
      </c>
      <c r="L249" s="25">
        <f t="shared" si="13"/>
        <v>100</v>
      </c>
      <c r="N249" s="27" t="s">
        <v>245</v>
      </c>
      <c r="O249" s="20" t="s">
        <v>104</v>
      </c>
      <c r="P249" s="25">
        <v>100</v>
      </c>
    </row>
    <row r="250" spans="1:16" s="20" customFormat="1" ht="12.75">
      <c r="A250" s="20" t="s">
        <v>255</v>
      </c>
      <c r="B250" s="46" t="s">
        <v>246</v>
      </c>
      <c r="C250" s="20" t="s">
        <v>103</v>
      </c>
      <c r="D250" s="20">
        <v>44</v>
      </c>
      <c r="E250" s="20">
        <v>24</v>
      </c>
      <c r="F250" s="20">
        <v>14</v>
      </c>
      <c r="G250" s="20">
        <v>4</v>
      </c>
      <c r="H250" s="20">
        <v>338</v>
      </c>
      <c r="I250" s="20">
        <v>424</v>
      </c>
      <c r="K250" s="20">
        <f t="shared" si="12"/>
        <v>86</v>
      </c>
      <c r="L250" s="25">
        <f t="shared" si="13"/>
        <v>79.06976744186046</v>
      </c>
      <c r="N250" s="27" t="s">
        <v>242</v>
      </c>
      <c r="O250" s="20" t="s">
        <v>104</v>
      </c>
      <c r="P250" s="25">
        <v>96.66666666666667</v>
      </c>
    </row>
    <row r="251" spans="1:16" s="20" customFormat="1" ht="12.75">
      <c r="A251" s="20" t="s">
        <v>255</v>
      </c>
      <c r="B251" s="46"/>
      <c r="C251" s="20" t="s">
        <v>104</v>
      </c>
      <c r="D251" s="20">
        <v>5</v>
      </c>
      <c r="E251" s="20">
        <v>8</v>
      </c>
      <c r="F251" s="20">
        <v>1</v>
      </c>
      <c r="G251" s="20">
        <v>0</v>
      </c>
      <c r="H251" s="20">
        <v>47</v>
      </c>
      <c r="I251" s="20">
        <v>61</v>
      </c>
      <c r="K251" s="20">
        <f t="shared" si="12"/>
        <v>14</v>
      </c>
      <c r="L251" s="25">
        <f t="shared" si="13"/>
        <v>92.85714285714286</v>
      </c>
      <c r="N251" s="27" t="s">
        <v>241</v>
      </c>
      <c r="O251" s="20" t="s">
        <v>104</v>
      </c>
      <c r="P251" s="25">
        <v>93.54838709677419</v>
      </c>
    </row>
    <row r="252" spans="1:16" s="20" customFormat="1" ht="12.75">
      <c r="A252" s="20" t="s">
        <v>256</v>
      </c>
      <c r="B252" s="46" t="s">
        <v>247</v>
      </c>
      <c r="C252" s="20" t="s">
        <v>103</v>
      </c>
      <c r="D252" s="20">
        <v>90</v>
      </c>
      <c r="E252" s="20">
        <v>41</v>
      </c>
      <c r="F252" s="20">
        <v>8</v>
      </c>
      <c r="G252" s="20">
        <v>0</v>
      </c>
      <c r="H252" s="20">
        <v>285</v>
      </c>
      <c r="I252" s="20">
        <v>424</v>
      </c>
      <c r="K252" s="20">
        <f t="shared" si="12"/>
        <v>139</v>
      </c>
      <c r="L252" s="25">
        <f t="shared" si="13"/>
        <v>94.24460431654677</v>
      </c>
      <c r="N252" s="27" t="s">
        <v>243</v>
      </c>
      <c r="O252" s="20" t="s">
        <v>104</v>
      </c>
      <c r="P252" s="25">
        <v>93.33333333333333</v>
      </c>
    </row>
    <row r="253" spans="1:16" s="20" customFormat="1" ht="12.75">
      <c r="A253" s="20" t="s">
        <v>256</v>
      </c>
      <c r="B253" s="46"/>
      <c r="C253" s="20" t="s">
        <v>104</v>
      </c>
      <c r="D253" s="20">
        <v>18</v>
      </c>
      <c r="E253" s="20">
        <v>8</v>
      </c>
      <c r="F253" s="20">
        <v>1</v>
      </c>
      <c r="G253" s="20">
        <v>1</v>
      </c>
      <c r="H253" s="20">
        <v>33</v>
      </c>
      <c r="I253" s="20">
        <v>61</v>
      </c>
      <c r="K253" s="20">
        <f t="shared" si="12"/>
        <v>28</v>
      </c>
      <c r="L253" s="25">
        <f t="shared" si="13"/>
        <v>92.85714285714286</v>
      </c>
      <c r="N253" s="27" t="s">
        <v>247</v>
      </c>
      <c r="O253" s="20" t="s">
        <v>104</v>
      </c>
      <c r="P253" s="25">
        <v>92.85714285714286</v>
      </c>
    </row>
    <row r="254" spans="1:16" s="20" customFormat="1" ht="12.75">
      <c r="A254" s="20" t="s">
        <v>257</v>
      </c>
      <c r="B254" s="46" t="s">
        <v>248</v>
      </c>
      <c r="C254" s="20" t="s">
        <v>103</v>
      </c>
      <c r="D254" s="20">
        <v>71</v>
      </c>
      <c r="E254" s="20">
        <v>38</v>
      </c>
      <c r="F254" s="20">
        <v>10</v>
      </c>
      <c r="G254" s="20">
        <v>1</v>
      </c>
      <c r="H254" s="20">
        <v>304</v>
      </c>
      <c r="I254" s="20">
        <v>424</v>
      </c>
      <c r="K254" s="20">
        <f t="shared" si="12"/>
        <v>120</v>
      </c>
      <c r="L254" s="25">
        <f t="shared" si="13"/>
        <v>90.83333333333333</v>
      </c>
      <c r="N254" s="27" t="s">
        <v>246</v>
      </c>
      <c r="O254" s="20" t="s">
        <v>104</v>
      </c>
      <c r="P254" s="25">
        <v>92.85714285714286</v>
      </c>
    </row>
    <row r="255" spans="1:16" s="20" customFormat="1" ht="12.75">
      <c r="A255" s="20" t="s">
        <v>257</v>
      </c>
      <c r="B255" s="46"/>
      <c r="C255" s="20" t="s">
        <v>104</v>
      </c>
      <c r="D255" s="20">
        <v>22</v>
      </c>
      <c r="E255" s="20">
        <v>2</v>
      </c>
      <c r="F255" s="20">
        <v>1</v>
      </c>
      <c r="G255" s="20">
        <v>1</v>
      </c>
      <c r="H255" s="20">
        <v>35</v>
      </c>
      <c r="I255" s="20">
        <v>61</v>
      </c>
      <c r="K255" s="20">
        <f t="shared" si="12"/>
        <v>26</v>
      </c>
      <c r="L255" s="25">
        <f t="shared" si="13"/>
        <v>92.3076923076923</v>
      </c>
      <c r="N255" s="27" t="s">
        <v>248</v>
      </c>
      <c r="O255" s="20" t="s">
        <v>104</v>
      </c>
      <c r="P255" s="25">
        <v>92.3076923076923</v>
      </c>
    </row>
    <row r="256" s="20" customFormat="1" ht="12.75">
      <c r="L256" s="25"/>
    </row>
    <row r="257" spans="1:19" s="20" customFormat="1" ht="12.75">
      <c r="A257" s="20" t="s">
        <v>103</v>
      </c>
      <c r="C257" s="20">
        <v>1</v>
      </c>
      <c r="D257" s="20">
        <v>2</v>
      </c>
      <c r="E257" s="20">
        <v>3</v>
      </c>
      <c r="F257" s="20">
        <v>4</v>
      </c>
      <c r="G257" s="20" t="s">
        <v>259</v>
      </c>
      <c r="H257" s="20" t="s">
        <v>73</v>
      </c>
      <c r="I257" s="20" t="s">
        <v>265</v>
      </c>
      <c r="K257" s="20" t="s">
        <v>104</v>
      </c>
      <c r="M257" s="20">
        <v>1</v>
      </c>
      <c r="N257" s="20">
        <v>2</v>
      </c>
      <c r="O257" s="20">
        <v>3</v>
      </c>
      <c r="P257" s="20">
        <v>4</v>
      </c>
      <c r="Q257" s="20" t="s">
        <v>259</v>
      </c>
      <c r="R257" s="20" t="s">
        <v>73</v>
      </c>
      <c r="S257" s="20" t="s">
        <v>265</v>
      </c>
    </row>
    <row r="258" spans="2:20" s="20" customFormat="1" ht="12.75">
      <c r="B258" s="27" t="s">
        <v>241</v>
      </c>
      <c r="C258" s="25">
        <v>16.50943396226415</v>
      </c>
      <c r="D258" s="25">
        <v>15.566037735849056</v>
      </c>
      <c r="E258" s="25">
        <v>2.1226415094339623</v>
      </c>
      <c r="F258" s="25">
        <v>0.2358490566037736</v>
      </c>
      <c r="G258" s="25">
        <v>65.56603773584906</v>
      </c>
      <c r="H258" s="25">
        <v>100</v>
      </c>
      <c r="I258" s="40">
        <v>1.595890410958904</v>
      </c>
      <c r="J258" s="25">
        <f aca="true" t="shared" si="14" ref="J258:J264">SUM(C258:D258)</f>
        <v>32.075471698113205</v>
      </c>
      <c r="L258" s="27" t="s">
        <v>241</v>
      </c>
      <c r="M258" s="25">
        <v>36.0655737704918</v>
      </c>
      <c r="N258" s="25">
        <v>11.475409836065573</v>
      </c>
      <c r="O258" s="25">
        <v>1.639344262295082</v>
      </c>
      <c r="P258" s="25">
        <v>1.639344262295082</v>
      </c>
      <c r="Q258" s="25">
        <v>49.18032786885246</v>
      </c>
      <c r="R258" s="25">
        <v>100</v>
      </c>
      <c r="S258" s="40">
        <v>1.3870967741935485</v>
      </c>
      <c r="T258" s="25">
        <f aca="true" t="shared" si="15" ref="T258:T264">SUM(M258:N258)</f>
        <v>47.540983606557376</v>
      </c>
    </row>
    <row r="259" spans="2:20" s="20" customFormat="1" ht="12.75">
      <c r="B259" s="27" t="s">
        <v>243</v>
      </c>
      <c r="C259" s="25">
        <v>15.566037735849056</v>
      </c>
      <c r="D259" s="25">
        <v>15.566037735849056</v>
      </c>
      <c r="E259" s="25">
        <v>2.1226415094339623</v>
      </c>
      <c r="F259" s="25">
        <v>0.2358490566037736</v>
      </c>
      <c r="G259" s="25">
        <v>66.50943396226415</v>
      </c>
      <c r="H259" s="25">
        <v>100</v>
      </c>
      <c r="I259" s="40">
        <v>1.6126760563380282</v>
      </c>
      <c r="J259" s="25">
        <f t="shared" si="14"/>
        <v>31.132075471698112</v>
      </c>
      <c r="L259" s="27" t="s">
        <v>242</v>
      </c>
      <c r="M259" s="25">
        <v>37.704918032786885</v>
      </c>
      <c r="N259" s="25">
        <v>9.836065573770492</v>
      </c>
      <c r="O259" s="25">
        <v>1.639344262295082</v>
      </c>
      <c r="P259" s="25"/>
      <c r="Q259" s="25">
        <v>50.81967213114754</v>
      </c>
      <c r="R259" s="25">
        <v>100</v>
      </c>
      <c r="S259" s="40">
        <v>1.2666666666666666</v>
      </c>
      <c r="T259" s="25">
        <f t="shared" si="15"/>
        <v>47.540983606557376</v>
      </c>
    </row>
    <row r="260" spans="2:20" s="20" customFormat="1" ht="12.75">
      <c r="B260" s="27" t="s">
        <v>247</v>
      </c>
      <c r="C260" s="25">
        <v>21.22641509433962</v>
      </c>
      <c r="D260" s="25">
        <v>9.669811320754718</v>
      </c>
      <c r="E260" s="25">
        <v>1.8867924528301887</v>
      </c>
      <c r="F260" s="25"/>
      <c r="G260" s="25">
        <v>67.21698113207547</v>
      </c>
      <c r="H260" s="25">
        <v>100</v>
      </c>
      <c r="I260" s="40">
        <v>1.410071942446043</v>
      </c>
      <c r="J260" s="25">
        <f t="shared" si="14"/>
        <v>30.89622641509434</v>
      </c>
      <c r="L260" s="27" t="s">
        <v>243</v>
      </c>
      <c r="M260" s="25">
        <v>34.42622950819672</v>
      </c>
      <c r="N260" s="25">
        <v>11.475409836065573</v>
      </c>
      <c r="O260" s="25">
        <v>3.278688524590164</v>
      </c>
      <c r="P260" s="25"/>
      <c r="Q260" s="25">
        <v>50.81967213114754</v>
      </c>
      <c r="R260" s="25">
        <v>100</v>
      </c>
      <c r="S260" s="40">
        <v>1.3666666666666667</v>
      </c>
      <c r="T260" s="25">
        <f t="shared" si="15"/>
        <v>45.90163934426229</v>
      </c>
    </row>
    <row r="261" spans="2:20" s="20" customFormat="1" ht="12.75">
      <c r="B261" s="27" t="s">
        <v>242</v>
      </c>
      <c r="C261" s="25">
        <v>12.264150943396226</v>
      </c>
      <c r="D261" s="25">
        <v>15.330188679245282</v>
      </c>
      <c r="E261" s="25">
        <v>4.952830188679245</v>
      </c>
      <c r="F261" s="25">
        <v>0.2358490566037736</v>
      </c>
      <c r="G261" s="25">
        <v>67.21698113207547</v>
      </c>
      <c r="H261" s="25">
        <v>100</v>
      </c>
      <c r="I261" s="40">
        <v>1.79136690647482</v>
      </c>
      <c r="J261" s="25">
        <f t="shared" si="14"/>
        <v>27.594339622641506</v>
      </c>
      <c r="L261" s="27" t="s">
        <v>247</v>
      </c>
      <c r="M261" s="25">
        <v>29.508196721311474</v>
      </c>
      <c r="N261" s="25">
        <v>13.114754098360656</v>
      </c>
      <c r="O261" s="25">
        <v>1.639344262295082</v>
      </c>
      <c r="P261" s="25">
        <v>1.639344262295082</v>
      </c>
      <c r="Q261" s="25">
        <v>54.09836065573771</v>
      </c>
      <c r="R261" s="25">
        <v>100</v>
      </c>
      <c r="S261" s="40">
        <v>1.4642857142857142</v>
      </c>
      <c r="T261" s="25">
        <f t="shared" si="15"/>
        <v>42.62295081967213</v>
      </c>
    </row>
    <row r="262" spans="2:20" s="20" customFormat="1" ht="12.75">
      <c r="B262" s="27" t="s">
        <v>248</v>
      </c>
      <c r="C262" s="25">
        <v>16.745283018867923</v>
      </c>
      <c r="D262" s="25">
        <v>8.962264150943396</v>
      </c>
      <c r="E262" s="25">
        <v>2.358490566037736</v>
      </c>
      <c r="F262" s="25">
        <v>0.2358490566037736</v>
      </c>
      <c r="G262" s="25">
        <v>71.69811320754717</v>
      </c>
      <c r="H262" s="25">
        <v>100</v>
      </c>
      <c r="I262" s="40">
        <v>1.5083333333333333</v>
      </c>
      <c r="J262" s="25">
        <f t="shared" si="14"/>
        <v>25.70754716981132</v>
      </c>
      <c r="L262" s="27" t="s">
        <v>245</v>
      </c>
      <c r="M262" s="25">
        <v>31.147540983606557</v>
      </c>
      <c r="N262" s="25">
        <v>8.19672131147541</v>
      </c>
      <c r="O262" s="25"/>
      <c r="P262" s="25"/>
      <c r="Q262" s="25">
        <v>60.65573770491803</v>
      </c>
      <c r="R262" s="25">
        <v>100</v>
      </c>
      <c r="S262" s="40">
        <v>1.2083333333333333</v>
      </c>
      <c r="T262" s="25">
        <f t="shared" si="15"/>
        <v>39.34426229508197</v>
      </c>
    </row>
    <row r="263" spans="2:20" s="20" customFormat="1" ht="12.75">
      <c r="B263" s="27" t="s">
        <v>245</v>
      </c>
      <c r="C263" s="25">
        <v>15.330188679245282</v>
      </c>
      <c r="D263" s="25">
        <v>6.839622641509433</v>
      </c>
      <c r="E263" s="25">
        <v>2.358490566037736</v>
      </c>
      <c r="F263" s="25">
        <v>0.4716981132075472</v>
      </c>
      <c r="G263" s="25">
        <v>75</v>
      </c>
      <c r="H263" s="25">
        <v>100</v>
      </c>
      <c r="I263" s="40">
        <v>1.5188679245283019</v>
      </c>
      <c r="J263" s="25">
        <f t="shared" si="14"/>
        <v>22.169811320754715</v>
      </c>
      <c r="L263" s="27" t="s">
        <v>248</v>
      </c>
      <c r="M263" s="25">
        <v>36.0655737704918</v>
      </c>
      <c r="N263" s="25">
        <v>3.278688524590164</v>
      </c>
      <c r="O263" s="25">
        <v>1.639344262295082</v>
      </c>
      <c r="P263" s="25">
        <v>1.639344262295082</v>
      </c>
      <c r="Q263" s="25">
        <v>57.377049180327866</v>
      </c>
      <c r="R263" s="25">
        <v>100</v>
      </c>
      <c r="S263" s="40">
        <v>1.2692307692307692</v>
      </c>
      <c r="T263" s="25">
        <f t="shared" si="15"/>
        <v>39.34426229508197</v>
      </c>
    </row>
    <row r="264" spans="2:20" s="20" customFormat="1" ht="12.75">
      <c r="B264" s="27" t="s">
        <v>246</v>
      </c>
      <c r="C264" s="25">
        <v>10.377358490566039</v>
      </c>
      <c r="D264" s="25">
        <v>5.660377358490567</v>
      </c>
      <c r="E264" s="25">
        <v>3.30188679245283</v>
      </c>
      <c r="F264" s="25">
        <v>0.9433962264150944</v>
      </c>
      <c r="G264" s="25">
        <v>79.71698113207547</v>
      </c>
      <c r="H264" s="25">
        <v>100</v>
      </c>
      <c r="I264" s="40">
        <v>1.744186046511628</v>
      </c>
      <c r="J264" s="25">
        <f t="shared" si="14"/>
        <v>16.037735849056606</v>
      </c>
      <c r="L264" s="27" t="s">
        <v>246</v>
      </c>
      <c r="M264" s="25">
        <v>8.19672131147541</v>
      </c>
      <c r="N264" s="25">
        <v>13.114754098360656</v>
      </c>
      <c r="O264" s="25">
        <v>1.639344262295082</v>
      </c>
      <c r="P264" s="25"/>
      <c r="Q264" s="25">
        <v>77.04918032786885</v>
      </c>
      <c r="R264" s="25">
        <v>100</v>
      </c>
      <c r="S264" s="40">
        <v>1.7142857142857142</v>
      </c>
      <c r="T264" s="25">
        <f t="shared" si="15"/>
        <v>21.311475409836063</v>
      </c>
    </row>
    <row r="265" s="20" customFormat="1" ht="12.75">
      <c r="B265" s="46"/>
    </row>
    <row r="266" s="20" customFormat="1" ht="12.75">
      <c r="B266" s="46"/>
    </row>
    <row r="267" s="20" customFormat="1" ht="12.75"/>
    <row r="268" s="29" customFormat="1" ht="12.75">
      <c r="A268" s="29" t="s">
        <v>262</v>
      </c>
    </row>
    <row r="269" s="20" customFormat="1" ht="12.75">
      <c r="A269" s="20" t="s">
        <v>368</v>
      </c>
    </row>
    <row r="270" s="20" customFormat="1" ht="12.75">
      <c r="A270" s="20" t="s">
        <v>94</v>
      </c>
    </row>
    <row r="271" spans="1:12" s="20" customFormat="1" ht="12.75">
      <c r="A271" s="20" t="s">
        <v>99</v>
      </c>
      <c r="B271" s="20" t="s">
        <v>72</v>
      </c>
      <c r="C271" s="20" t="s">
        <v>72</v>
      </c>
      <c r="D271" s="20" t="s">
        <v>73</v>
      </c>
      <c r="E271" s="20" t="s">
        <v>336</v>
      </c>
      <c r="K271" s="20" t="s">
        <v>73</v>
      </c>
      <c r="L271" s="20" t="s">
        <v>336</v>
      </c>
    </row>
    <row r="272" spans="4:13" s="20" customFormat="1" ht="12.75">
      <c r="D272" s="20" t="s">
        <v>102</v>
      </c>
      <c r="E272" s="20" t="s">
        <v>337</v>
      </c>
      <c r="F272" s="20" t="s">
        <v>338</v>
      </c>
      <c r="K272" s="20" t="s">
        <v>102</v>
      </c>
      <c r="L272" s="20" t="s">
        <v>337</v>
      </c>
      <c r="M272" s="20" t="s">
        <v>338</v>
      </c>
    </row>
    <row r="273" spans="1:13" s="20" customFormat="1" ht="12.75">
      <c r="A273" s="25" t="s">
        <v>100</v>
      </c>
      <c r="B273" s="20" t="s">
        <v>261</v>
      </c>
      <c r="C273" s="20">
        <v>1</v>
      </c>
      <c r="D273" s="20">
        <v>87</v>
      </c>
      <c r="E273" s="20">
        <v>48</v>
      </c>
      <c r="F273" s="20">
        <v>39</v>
      </c>
      <c r="H273" s="20" t="s">
        <v>101</v>
      </c>
      <c r="I273" s="20" t="s">
        <v>261</v>
      </c>
      <c r="J273" s="20">
        <v>1</v>
      </c>
      <c r="K273" s="20">
        <v>23</v>
      </c>
      <c r="L273" s="20">
        <v>8</v>
      </c>
      <c r="M273" s="20">
        <v>15</v>
      </c>
    </row>
    <row r="274" spans="1:13" s="20" customFormat="1" ht="12.75">
      <c r="A274" s="25"/>
      <c r="C274" s="20">
        <v>2</v>
      </c>
      <c r="D274" s="20">
        <v>195</v>
      </c>
      <c r="E274" s="20">
        <v>112</v>
      </c>
      <c r="F274" s="20">
        <v>83</v>
      </c>
      <c r="J274" s="20">
        <v>2</v>
      </c>
      <c r="K274" s="20">
        <v>16</v>
      </c>
      <c r="L274" s="20">
        <v>2</v>
      </c>
      <c r="M274" s="20">
        <v>14</v>
      </c>
    </row>
    <row r="275" spans="1:13" s="20" customFormat="1" ht="12.75">
      <c r="A275" s="25"/>
      <c r="C275" s="20">
        <v>3</v>
      </c>
      <c r="D275" s="20">
        <v>89</v>
      </c>
      <c r="E275" s="20">
        <v>49</v>
      </c>
      <c r="F275" s="20">
        <v>40</v>
      </c>
      <c r="J275" s="20">
        <v>3</v>
      </c>
      <c r="K275" s="20">
        <v>4</v>
      </c>
      <c r="L275" s="20">
        <v>2</v>
      </c>
      <c r="M275" s="20">
        <v>2</v>
      </c>
    </row>
    <row r="276" spans="1:13" s="20" customFormat="1" ht="12.75">
      <c r="A276" s="25"/>
      <c r="C276" s="20">
        <v>4</v>
      </c>
      <c r="D276" s="20">
        <v>16</v>
      </c>
      <c r="E276" s="20">
        <v>9</v>
      </c>
      <c r="F276" s="20">
        <v>7</v>
      </c>
      <c r="J276" s="20">
        <v>4</v>
      </c>
      <c r="K276" s="20">
        <v>3</v>
      </c>
      <c r="L276" s="20">
        <v>0</v>
      </c>
      <c r="M276" s="20">
        <v>3</v>
      </c>
    </row>
    <row r="277" spans="1:10" s="20" customFormat="1" ht="12.75">
      <c r="A277" s="25"/>
      <c r="C277" s="20">
        <v>5</v>
      </c>
      <c r="D277" s="20">
        <v>7</v>
      </c>
      <c r="E277" s="20">
        <v>2</v>
      </c>
      <c r="F277" s="20">
        <v>5</v>
      </c>
      <c r="J277" s="20">
        <v>5</v>
      </c>
    </row>
    <row r="278" spans="1:13" s="20" customFormat="1" ht="12.75">
      <c r="A278" s="25"/>
      <c r="C278" s="20" t="s">
        <v>108</v>
      </c>
      <c r="D278" s="20">
        <v>30</v>
      </c>
      <c r="E278" s="20">
        <v>19</v>
      </c>
      <c r="F278" s="20">
        <v>11</v>
      </c>
      <c r="J278" s="20" t="s">
        <v>108</v>
      </c>
      <c r="K278" s="20">
        <v>15</v>
      </c>
      <c r="L278" s="20">
        <v>4</v>
      </c>
      <c r="M278" s="20">
        <v>11</v>
      </c>
    </row>
    <row r="279" spans="1:13" s="20" customFormat="1" ht="12.75">
      <c r="A279" s="25"/>
      <c r="B279" s="20" t="s">
        <v>73</v>
      </c>
      <c r="D279" s="20">
        <v>424</v>
      </c>
      <c r="E279" s="20">
        <v>239</v>
      </c>
      <c r="F279" s="20">
        <v>185</v>
      </c>
      <c r="I279" s="20" t="s">
        <v>73</v>
      </c>
      <c r="K279" s="20">
        <v>61</v>
      </c>
      <c r="L279" s="20">
        <v>16</v>
      </c>
      <c r="M279" s="20">
        <v>45</v>
      </c>
    </row>
    <row r="280" s="20" customFormat="1" ht="12.75">
      <c r="A280" s="25"/>
    </row>
    <row r="281" spans="1:12" s="20" customFormat="1" ht="12.75">
      <c r="A281" s="20" t="s">
        <v>99</v>
      </c>
      <c r="B281" s="20" t="s">
        <v>72</v>
      </c>
      <c r="C281" s="20" t="s">
        <v>72</v>
      </c>
      <c r="D281" s="20" t="s">
        <v>73</v>
      </c>
      <c r="E281" s="20" t="s">
        <v>336</v>
      </c>
      <c r="K281" s="20" t="s">
        <v>73</v>
      </c>
      <c r="L281" s="20" t="s">
        <v>336</v>
      </c>
    </row>
    <row r="282" spans="4:13" s="20" customFormat="1" ht="12.75">
      <c r="D282" s="20" t="s">
        <v>102</v>
      </c>
      <c r="E282" s="20" t="s">
        <v>376</v>
      </c>
      <c r="F282" s="20" t="s">
        <v>377</v>
      </c>
      <c r="K282" s="20" t="s">
        <v>102</v>
      </c>
      <c r="L282" s="20" t="s">
        <v>376</v>
      </c>
      <c r="M282" s="20" t="s">
        <v>377</v>
      </c>
    </row>
    <row r="283" spans="1:13" s="20" customFormat="1" ht="12.75">
      <c r="A283" s="25" t="s">
        <v>100</v>
      </c>
      <c r="B283" s="20" t="s">
        <v>261</v>
      </c>
      <c r="C283" s="20">
        <v>1</v>
      </c>
      <c r="D283" s="25">
        <f aca="true" t="shared" si="16" ref="D283:F289">D273/D$279*100</f>
        <v>20.5188679245283</v>
      </c>
      <c r="E283" s="25">
        <f t="shared" si="16"/>
        <v>20.0836820083682</v>
      </c>
      <c r="F283" s="25">
        <f t="shared" si="16"/>
        <v>21.08108108108108</v>
      </c>
      <c r="H283" s="20" t="s">
        <v>101</v>
      </c>
      <c r="I283" s="20" t="s">
        <v>261</v>
      </c>
      <c r="J283" s="20">
        <v>1</v>
      </c>
      <c r="K283" s="25">
        <f aca="true" t="shared" si="17" ref="K283:M289">K273/K$279*100</f>
        <v>37.704918032786885</v>
      </c>
      <c r="L283" s="25">
        <f t="shared" si="17"/>
        <v>50</v>
      </c>
      <c r="M283" s="25">
        <f t="shared" si="17"/>
        <v>33.33333333333333</v>
      </c>
    </row>
    <row r="284" spans="1:13" s="20" customFormat="1" ht="12.75">
      <c r="A284" s="25"/>
      <c r="C284" s="20">
        <v>2</v>
      </c>
      <c r="D284" s="25">
        <f t="shared" si="16"/>
        <v>45.990566037735846</v>
      </c>
      <c r="E284" s="25">
        <f t="shared" si="16"/>
        <v>46.86192468619247</v>
      </c>
      <c r="F284" s="25">
        <f t="shared" si="16"/>
        <v>44.86486486486487</v>
      </c>
      <c r="J284" s="20">
        <v>2</v>
      </c>
      <c r="K284" s="25">
        <f t="shared" si="17"/>
        <v>26.229508196721312</v>
      </c>
      <c r="L284" s="25">
        <f t="shared" si="17"/>
        <v>12.5</v>
      </c>
      <c r="M284" s="25">
        <f t="shared" si="17"/>
        <v>31.11111111111111</v>
      </c>
    </row>
    <row r="285" spans="1:13" s="20" customFormat="1" ht="12.75">
      <c r="A285" s="25"/>
      <c r="C285" s="20">
        <v>3</v>
      </c>
      <c r="D285" s="25">
        <f t="shared" si="16"/>
        <v>20.99056603773585</v>
      </c>
      <c r="E285" s="25">
        <f t="shared" si="16"/>
        <v>20.502092050209207</v>
      </c>
      <c r="F285" s="25">
        <f t="shared" si="16"/>
        <v>21.62162162162162</v>
      </c>
      <c r="J285" s="20">
        <v>3</v>
      </c>
      <c r="K285" s="25">
        <f t="shared" si="17"/>
        <v>6.557377049180328</v>
      </c>
      <c r="L285" s="25">
        <f t="shared" si="17"/>
        <v>12.5</v>
      </c>
      <c r="M285" s="25">
        <f t="shared" si="17"/>
        <v>4.444444444444445</v>
      </c>
    </row>
    <row r="286" spans="1:13" s="20" customFormat="1" ht="12.75">
      <c r="A286" s="25"/>
      <c r="C286" s="20">
        <v>4</v>
      </c>
      <c r="D286" s="25">
        <f t="shared" si="16"/>
        <v>3.7735849056603774</v>
      </c>
      <c r="E286" s="25">
        <f t="shared" si="16"/>
        <v>3.765690376569038</v>
      </c>
      <c r="F286" s="25">
        <f t="shared" si="16"/>
        <v>3.783783783783784</v>
      </c>
      <c r="J286" s="20">
        <v>4</v>
      </c>
      <c r="K286" s="25">
        <f t="shared" si="17"/>
        <v>4.918032786885246</v>
      </c>
      <c r="L286" s="25">
        <f t="shared" si="17"/>
        <v>0</v>
      </c>
      <c r="M286" s="25">
        <f t="shared" si="17"/>
        <v>6.666666666666667</v>
      </c>
    </row>
    <row r="287" spans="1:13" s="20" customFormat="1" ht="12.75">
      <c r="A287" s="25"/>
      <c r="C287" s="20">
        <v>5</v>
      </c>
      <c r="D287" s="25">
        <f t="shared" si="16"/>
        <v>1.650943396226415</v>
      </c>
      <c r="E287" s="25">
        <f t="shared" si="16"/>
        <v>0.8368200836820083</v>
      </c>
      <c r="F287" s="25">
        <f t="shared" si="16"/>
        <v>2.7027027027027026</v>
      </c>
      <c r="J287" s="20">
        <v>5</v>
      </c>
      <c r="K287" s="25">
        <f t="shared" si="17"/>
        <v>0</v>
      </c>
      <c r="L287" s="25">
        <f t="shared" si="17"/>
        <v>0</v>
      </c>
      <c r="M287" s="25">
        <f t="shared" si="17"/>
        <v>0</v>
      </c>
    </row>
    <row r="288" spans="1:13" s="20" customFormat="1" ht="12.75">
      <c r="A288" s="25"/>
      <c r="C288" s="20" t="s">
        <v>108</v>
      </c>
      <c r="D288" s="25">
        <f t="shared" si="16"/>
        <v>7.0754716981132075</v>
      </c>
      <c r="E288" s="25">
        <f t="shared" si="16"/>
        <v>7.949790794979079</v>
      </c>
      <c r="F288" s="25">
        <f t="shared" si="16"/>
        <v>5.9459459459459465</v>
      </c>
      <c r="J288" s="20" t="s">
        <v>108</v>
      </c>
      <c r="K288" s="25">
        <f t="shared" si="17"/>
        <v>24.59016393442623</v>
      </c>
      <c r="L288" s="25">
        <f t="shared" si="17"/>
        <v>25</v>
      </c>
      <c r="M288" s="25">
        <f t="shared" si="17"/>
        <v>24.444444444444443</v>
      </c>
    </row>
    <row r="289" spans="1:13" s="20" customFormat="1" ht="12.75">
      <c r="A289" s="25"/>
      <c r="B289" s="20" t="s">
        <v>73</v>
      </c>
      <c r="D289" s="25">
        <f t="shared" si="16"/>
        <v>100</v>
      </c>
      <c r="E289" s="25">
        <f t="shared" si="16"/>
        <v>100</v>
      </c>
      <c r="F289" s="25">
        <f t="shared" si="16"/>
        <v>100</v>
      </c>
      <c r="I289" s="20" t="s">
        <v>73</v>
      </c>
      <c r="K289" s="25">
        <f t="shared" si="17"/>
        <v>100</v>
      </c>
      <c r="L289" s="25">
        <f t="shared" si="17"/>
        <v>100</v>
      </c>
      <c r="M289" s="25">
        <f t="shared" si="17"/>
        <v>100</v>
      </c>
    </row>
    <row r="290" spans="3:13" s="20" customFormat="1" ht="12.75">
      <c r="C290" s="20" t="s">
        <v>369</v>
      </c>
      <c r="D290" s="40">
        <f>SUMPRODUCT($C$273:$C$277,D273:D277)/SUM(D273:D277)</f>
        <v>2.1395939086294415</v>
      </c>
      <c r="E290" s="40">
        <f>SUMPRODUCT($C$273:$C$277,E273:E277)/SUM(E273:E277)</f>
        <v>2.1136363636363638</v>
      </c>
      <c r="F290" s="40">
        <f>SUMPRODUCT($C$273:$C$277,F273:F277)/SUM(F273:F277)</f>
        <v>2.1724137931034484</v>
      </c>
      <c r="J290" s="20" t="s">
        <v>369</v>
      </c>
      <c r="K290" s="40">
        <f>SUMPRODUCT($C$273:$C$277,K273:K277)/SUM(K273:K277)</f>
        <v>1.7173913043478262</v>
      </c>
      <c r="L290" s="40">
        <f>SUMPRODUCT($C$273:$C$277,L273:L277)/SUM(L273:L277)</f>
        <v>1.5</v>
      </c>
      <c r="M290" s="40">
        <f>SUMPRODUCT($C$273:$C$277,M273:M277)/SUM(M273:M277)</f>
        <v>1.7941176470588236</v>
      </c>
    </row>
    <row r="291" s="20" customFormat="1" ht="12.75"/>
    <row r="292" s="20" customFormat="1" ht="12.75"/>
    <row r="293" s="20" customFormat="1" ht="12.75"/>
    <row r="294" s="20" customFormat="1" ht="12.75"/>
    <row r="295" s="29" customFormat="1" ht="12.75">
      <c r="A295" s="29" t="s">
        <v>266</v>
      </c>
    </row>
    <row r="296" spans="1:9" s="20" customFormat="1" ht="12.75">
      <c r="A296" s="20" t="s">
        <v>72</v>
      </c>
      <c r="B296" s="20" t="s">
        <v>72</v>
      </c>
      <c r="C296" s="20" t="s">
        <v>99</v>
      </c>
      <c r="I296" s="20" t="s">
        <v>72</v>
      </c>
    </row>
    <row r="297" spans="3:10" s="20" customFormat="1" ht="12.75">
      <c r="C297" s="20" t="s">
        <v>103</v>
      </c>
      <c r="J297" s="20" t="s">
        <v>104</v>
      </c>
    </row>
    <row r="298" spans="3:10" s="20" customFormat="1" ht="12.75">
      <c r="C298" s="20" t="s">
        <v>130</v>
      </c>
      <c r="J298" s="20" t="s">
        <v>130</v>
      </c>
    </row>
    <row r="299" spans="1:12" s="20" customFormat="1" ht="12.75">
      <c r="A299" s="20" t="s">
        <v>267</v>
      </c>
      <c r="B299" s="20" t="s">
        <v>268</v>
      </c>
      <c r="C299" s="25">
        <v>73.58490566037736</v>
      </c>
      <c r="D299" s="25"/>
      <c r="E299" s="25"/>
      <c r="I299" s="20" t="s">
        <v>268</v>
      </c>
      <c r="J299" s="25">
        <v>60.65573770491803</v>
      </c>
      <c r="L299" s="25"/>
    </row>
    <row r="300" spans="2:12" s="20" customFormat="1" ht="12.75">
      <c r="B300" s="20" t="s">
        <v>269</v>
      </c>
      <c r="C300" s="25">
        <v>11.084905660377359</v>
      </c>
      <c r="D300" s="25"/>
      <c r="E300" s="25"/>
      <c r="I300" s="20" t="s">
        <v>270</v>
      </c>
      <c r="J300" s="25">
        <v>18.0327868852459</v>
      </c>
      <c r="L300" s="25"/>
    </row>
    <row r="301" spans="2:12" s="20" customFormat="1" ht="12.75">
      <c r="B301" s="20" t="s">
        <v>270</v>
      </c>
      <c r="C301" s="25">
        <v>8.49056603773585</v>
      </c>
      <c r="D301" s="25"/>
      <c r="E301" s="25"/>
      <c r="I301" s="20" t="s">
        <v>269</v>
      </c>
      <c r="J301" s="25">
        <v>8.19672131147541</v>
      </c>
      <c r="L301" s="25"/>
    </row>
    <row r="302" spans="2:12" s="20" customFormat="1" ht="12.75">
      <c r="B302" s="20" t="s">
        <v>271</v>
      </c>
      <c r="C302" s="25">
        <v>4.245283018867925</v>
      </c>
      <c r="D302" s="25"/>
      <c r="E302" s="25"/>
      <c r="I302" s="20" t="s">
        <v>273</v>
      </c>
      <c r="J302" s="25">
        <v>11.475409836065573</v>
      </c>
      <c r="L302" s="25"/>
    </row>
    <row r="303" spans="2:12" s="20" customFormat="1" ht="12.75">
      <c r="B303" s="20" t="s">
        <v>272</v>
      </c>
      <c r="C303" s="25">
        <v>2.5943396226415096</v>
      </c>
      <c r="D303" s="25"/>
      <c r="E303" s="25"/>
      <c r="I303" s="20" t="s">
        <v>108</v>
      </c>
      <c r="J303" s="25">
        <v>1.639344262295082</v>
      </c>
      <c r="L303" s="25"/>
    </row>
    <row r="304" spans="2:12" s="20" customFormat="1" ht="12.75">
      <c r="B304" s="20" t="s">
        <v>273</v>
      </c>
      <c r="C304" s="25">
        <v>1.179245283018868</v>
      </c>
      <c r="D304" s="25"/>
      <c r="E304" s="25"/>
      <c r="I304" s="20" t="s">
        <v>73</v>
      </c>
      <c r="J304" s="25">
        <v>100</v>
      </c>
      <c r="L304" s="25"/>
    </row>
    <row r="305" spans="2:12" s="20" customFormat="1" ht="12.75">
      <c r="B305" s="20" t="s">
        <v>108</v>
      </c>
      <c r="C305" s="25">
        <v>0.4716981132075472</v>
      </c>
      <c r="D305" s="25"/>
      <c r="E305" s="25"/>
      <c r="L305" s="25"/>
    </row>
    <row r="306" spans="2:12" s="20" customFormat="1" ht="12.75">
      <c r="B306" s="20" t="s">
        <v>73</v>
      </c>
      <c r="C306" s="25">
        <v>100</v>
      </c>
      <c r="D306" s="25"/>
      <c r="E306" s="25"/>
      <c r="L306" s="25"/>
    </row>
    <row r="307" s="29" customFormat="1" ht="12.75">
      <c r="A307" s="29" t="s">
        <v>274</v>
      </c>
    </row>
    <row r="308" s="20" customFormat="1" ht="12.75">
      <c r="A308" s="20" t="s">
        <v>275</v>
      </c>
    </row>
    <row r="309" s="20" customFormat="1" ht="12.75">
      <c r="A309" s="20" t="s">
        <v>94</v>
      </c>
    </row>
    <row r="310" spans="1:8" s="20" customFormat="1" ht="12.75">
      <c r="A310" s="20" t="s">
        <v>72</v>
      </c>
      <c r="B310" s="20" t="s">
        <v>72</v>
      </c>
      <c r="C310" s="20" t="s">
        <v>99</v>
      </c>
      <c r="H310" s="20" t="s">
        <v>72</v>
      </c>
    </row>
    <row r="311" spans="3:9" s="20" customFormat="1" ht="12.75">
      <c r="C311" s="20" t="s">
        <v>103</v>
      </c>
      <c r="I311" s="20" t="s">
        <v>104</v>
      </c>
    </row>
    <row r="312" spans="2:11" s="20" customFormat="1" ht="12.75">
      <c r="B312" s="20" t="s">
        <v>370</v>
      </c>
      <c r="C312" s="25">
        <v>20.5188679245283</v>
      </c>
      <c r="D312" s="25"/>
      <c r="E312" s="25"/>
      <c r="H312" s="20" t="s">
        <v>370</v>
      </c>
      <c r="I312" s="25">
        <v>0</v>
      </c>
      <c r="K312" s="25"/>
    </row>
    <row r="313" spans="2:11" s="20" customFormat="1" ht="12.75">
      <c r="B313" s="20" t="s">
        <v>371</v>
      </c>
      <c r="C313" s="25">
        <v>19.81132075471698</v>
      </c>
      <c r="D313" s="25"/>
      <c r="E313" s="25"/>
      <c r="H313" s="20" t="s">
        <v>371</v>
      </c>
      <c r="I313" s="25">
        <v>0</v>
      </c>
      <c r="K313" s="25"/>
    </row>
    <row r="314" spans="2:11" s="20" customFormat="1" ht="12.75">
      <c r="B314" s="20" t="s">
        <v>372</v>
      </c>
      <c r="C314" s="25">
        <v>12.028301886792454</v>
      </c>
      <c r="D314" s="25"/>
      <c r="E314" s="25"/>
      <c r="H314" s="20" t="s">
        <v>372</v>
      </c>
      <c r="I314" s="25">
        <v>3.278688524590164</v>
      </c>
      <c r="K314" s="25"/>
    </row>
    <row r="315" spans="2:11" s="20" customFormat="1" ht="12.75">
      <c r="B315" s="20" t="s">
        <v>373</v>
      </c>
      <c r="C315" s="25">
        <v>9.669811320754718</v>
      </c>
      <c r="D315" s="25"/>
      <c r="E315" s="25"/>
      <c r="H315" s="20" t="s">
        <v>373</v>
      </c>
      <c r="I315" s="25">
        <v>1.639344262295082</v>
      </c>
      <c r="K315" s="25"/>
    </row>
    <row r="316" spans="2:11" s="20" customFormat="1" ht="12.75">
      <c r="B316" s="20" t="s">
        <v>374</v>
      </c>
      <c r="C316" s="25">
        <v>37.735849056603776</v>
      </c>
      <c r="D316" s="25"/>
      <c r="E316" s="25"/>
      <c r="H316" s="20" t="s">
        <v>374</v>
      </c>
      <c r="I316" s="25">
        <v>93.44262295081968</v>
      </c>
      <c r="K316" s="25"/>
    </row>
    <row r="317" spans="2:11" s="20" customFormat="1" ht="12.75">
      <c r="B317" s="20" t="s">
        <v>108</v>
      </c>
      <c r="C317" s="25">
        <v>0.2358490566037736</v>
      </c>
      <c r="D317" s="25"/>
      <c r="E317" s="25"/>
      <c r="H317" s="20" t="s">
        <v>108</v>
      </c>
      <c r="I317" s="25">
        <v>1.639344262295082</v>
      </c>
      <c r="K317" s="25"/>
    </row>
    <row r="318" spans="1:11" s="20" customFormat="1" ht="12.75">
      <c r="A318" s="20" t="s">
        <v>73</v>
      </c>
      <c r="C318" s="25">
        <v>100</v>
      </c>
      <c r="D318" s="25"/>
      <c r="E318" s="25"/>
      <c r="I318" s="25">
        <v>100</v>
      </c>
      <c r="K318" s="25"/>
    </row>
    <row r="319" s="29" customFormat="1" ht="12.75"/>
  </sheetData>
  <mergeCells count="20">
    <mergeCell ref="D13:E13"/>
    <mergeCell ref="J13:K13"/>
    <mergeCell ref="B208:B209"/>
    <mergeCell ref="B210:B211"/>
    <mergeCell ref="B212:B213"/>
    <mergeCell ref="B214:B215"/>
    <mergeCell ref="B216:B217"/>
    <mergeCell ref="B218:B219"/>
    <mergeCell ref="B242:B243"/>
    <mergeCell ref="B244:B245"/>
    <mergeCell ref="B220:B221"/>
    <mergeCell ref="B222:B223"/>
    <mergeCell ref="B224:B225"/>
    <mergeCell ref="B226:B227"/>
    <mergeCell ref="B265:B266"/>
    <mergeCell ref="B254:B255"/>
    <mergeCell ref="B246:B247"/>
    <mergeCell ref="B248:B249"/>
    <mergeCell ref="B250:B251"/>
    <mergeCell ref="B252:B25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stemmark</dc:creator>
  <cp:keywords/>
  <dc:description/>
  <cp:lastModifiedBy>svalbova</cp:lastModifiedBy>
  <dcterms:created xsi:type="dcterms:W3CDTF">2007-01-03T14:52:34Z</dcterms:created>
  <dcterms:modified xsi:type="dcterms:W3CDTF">2011-10-12T06:27:38Z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