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chválený rozpočet" sheetId="1" r:id="rId1"/>
  </sheets>
  <definedNames>
    <definedName name="_xlnm.Print_Area" localSheetId="0">'schválený rozpočet'!$A$1:$U$113</definedName>
  </definedNames>
  <calcPr fullCalcOnLoad="1"/>
</workbook>
</file>

<file path=xl/sharedStrings.xml><?xml version="1.0" encoding="utf-8"?>
<sst xmlns="http://schemas.openxmlformats.org/spreadsheetml/2006/main" count="165" uniqueCount="104">
  <si>
    <t>Limit:</t>
  </si>
  <si>
    <t>Limit celkem od poč. roku:</t>
  </si>
  <si>
    <t xml:space="preserve">I. uvolnění </t>
  </si>
  <si>
    <t>zůstatek k rozdělení</t>
  </si>
  <si>
    <t>§</t>
  </si>
  <si>
    <t>Položka</t>
  </si>
  <si>
    <t>Číslo
akce</t>
  </si>
  <si>
    <t>Organizace
Název akce</t>
  </si>
  <si>
    <t>Rozděleno:</t>
  </si>
  <si>
    <t>Rekapitulace:</t>
  </si>
  <si>
    <t>PS</t>
  </si>
  <si>
    <r>
      <t xml:space="preserve">Upravený
rozpočet
</t>
    </r>
    <r>
      <rPr>
        <sz val="10"/>
        <rFont val="Arial"/>
        <family val="2"/>
      </rPr>
      <t>v tis. Kč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</si>
  <si>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</si>
  <si>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t>investiční transfery PO</t>
  </si>
  <si>
    <t>Č. org.</t>
  </si>
  <si>
    <t>nerozdělena rezerva v limitu odvětví</t>
  </si>
  <si>
    <t>celkem</t>
  </si>
  <si>
    <t>Domov na Stříbrném vrchu - Rokytnice v Orl.h.</t>
  </si>
  <si>
    <t>kapitálové výdaje - investiční transfery PO</t>
  </si>
  <si>
    <t>běžné výdaje - neinvestiční příspěvky PO</t>
  </si>
  <si>
    <t>neinvestiční transfery PO</t>
  </si>
  <si>
    <t>kapitálové výdaje - rezervy kapitálových výdajů</t>
  </si>
  <si>
    <t xml:space="preserve">Domov sociálních služeb Skřivany </t>
  </si>
  <si>
    <t>SV/08/601</t>
  </si>
  <si>
    <t>SV/06/620</t>
  </si>
  <si>
    <t>Domov důchodců Police nad Metují</t>
  </si>
  <si>
    <t>ÚSP pro mentálně postiženou mládež Chotělice</t>
  </si>
  <si>
    <t>SV/07/636</t>
  </si>
  <si>
    <t>Domov důchodců Černožice</t>
  </si>
  <si>
    <t>SV/07/623</t>
  </si>
  <si>
    <t>SV/06/630</t>
  </si>
  <si>
    <t>SV/08/602</t>
  </si>
  <si>
    <t>SV/08/603</t>
  </si>
  <si>
    <t xml:space="preserve">Domov důchodců Albrechtice nad Orlicí </t>
  </si>
  <si>
    <t xml:space="preserve">Domov důchodců Humburky </t>
  </si>
  <si>
    <t>položka</t>
  </si>
  <si>
    <t>Odvětví: sociálních věcí ( kap. 28)</t>
  </si>
  <si>
    <t>v tis. Kč na 1 deset. místo</t>
  </si>
  <si>
    <r>
      <t xml:space="preserve">změna dle usnesení Rady KHK a Zastupitelstva KHK č.         </t>
    </r>
    <r>
      <rPr>
        <b/>
        <sz val="10"/>
        <rFont val="Arial"/>
        <family val="2"/>
      </rPr>
      <t xml:space="preserve">                                   1. </t>
    </r>
    <r>
      <rPr>
        <b/>
        <i/>
        <sz val="10"/>
        <rFont val="Arial"/>
        <family val="2"/>
      </rPr>
      <t>změna rozpočtu KHK</t>
    </r>
  </si>
  <si>
    <t>Zateplení objektu ústavu - II.etapa (hl.objekt)</t>
  </si>
  <si>
    <t>Vytápění objektů a vrty pro tepelná čerpadla</t>
  </si>
  <si>
    <t>Celkem</t>
  </si>
  <si>
    <t>SV/07/632</t>
  </si>
  <si>
    <t>SV/07/628</t>
  </si>
  <si>
    <t>Zateplení objektu ústavu - I.etapa (vedlejší objekty)</t>
  </si>
  <si>
    <t xml:space="preserve">Nové limity: </t>
  </si>
  <si>
    <t>Kontroly:</t>
  </si>
  <si>
    <t xml:space="preserve">Zpracoval: </t>
  </si>
  <si>
    <t>Michal Žehan</t>
  </si>
  <si>
    <t>celkem pozemky</t>
  </si>
  <si>
    <t>kapitálové výdaje - pozemky</t>
  </si>
  <si>
    <t>SV/08/614</t>
  </si>
  <si>
    <t>Úprava</t>
  </si>
  <si>
    <t>UR</t>
  </si>
  <si>
    <t xml:space="preserve">DD Police nad Metují - rekonstrukce a přístavba </t>
  </si>
  <si>
    <t>navýšení - Zastupitelstvo ze dne 28. 1. 2010</t>
  </si>
  <si>
    <t>Zastupitelstvo 2.12.2009 -ZK/10/637/2009</t>
  </si>
  <si>
    <t>I. úprava - zvýšení - převod nedočerp. fin. prostř. k 31.12.09 na schvál. akce do r. 2010 Zast. z 28.1.10</t>
  </si>
  <si>
    <t>II. uvolnění - zapojení nedočerp. fin. prostř. k 31.12.09 na schvál. akce do rozpočtu 2010 Zast. z 28.1.10</t>
  </si>
  <si>
    <t>Dostavba domova důchodců Albrechtice nad Orlicí</t>
  </si>
  <si>
    <t>DD Černožice - přístavba ubytovacího objektu</t>
  </si>
  <si>
    <t>SV/10/601</t>
  </si>
  <si>
    <t>Rekonstrukce  vodovodních rozvodů - pokračování</t>
  </si>
  <si>
    <t>Domov pro seniory Pilníkov</t>
  </si>
  <si>
    <t>SV/09/604</t>
  </si>
  <si>
    <t>Provedení disp. úprav objektu - soc. a hyg. zař.</t>
  </si>
  <si>
    <t>Domov pro seniory Vrchlabí</t>
  </si>
  <si>
    <t>Rekonstrukce č. p. 506</t>
  </si>
  <si>
    <t>Rekonstrukce a modernizace hlavního objektu</t>
  </si>
  <si>
    <t>Barevné domky Hajnice</t>
  </si>
  <si>
    <t>Doplnění území areálu Domova na Stříbrném vrchu</t>
  </si>
  <si>
    <t>SV/09/603</t>
  </si>
  <si>
    <t>Rekonstrukce č. p. 10</t>
  </si>
  <si>
    <t>Nová výstavba - II. etapa</t>
  </si>
  <si>
    <t>SV/10/602</t>
  </si>
  <si>
    <t>Dodávka vnitřního vybavení DD Police n/M. - II. etapa</t>
  </si>
  <si>
    <t>SV/09/605</t>
  </si>
  <si>
    <t>Obnova areálové kanalizace Domova Dolní zámek - havárie</t>
  </si>
  <si>
    <t>Domov Dolní zámek Teplice nad Metují</t>
  </si>
  <si>
    <t>Přestavba domova  - dispoz.úpravy (změny klientely)</t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</si>
  <si>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>2010</t>
    </r>
    <r>
      <rPr>
        <sz val="10"/>
        <rFont val="Arial"/>
        <family val="2"/>
      </rPr>
      <t xml:space="preserve"> Zastupitelstvo 2.12.2009-ZK/10/637/09</t>
    </r>
    <r>
      <rPr>
        <b/>
        <sz val="10"/>
        <rFont val="Arial"/>
        <family val="2"/>
      </rPr>
      <t xml:space="preserve">
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</si>
  <si>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6.1.10 Zastupitelstva konaného dne 28.1.10  </t>
    </r>
  </si>
  <si>
    <t>Schválil: Ing. Ludmila Lorencová, vedoucí odboru sociálních věcí</t>
  </si>
  <si>
    <t>Budovy, haly a stavby</t>
  </si>
  <si>
    <t>Drobný hmotný dlouhodobý majetek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</si>
  <si>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 17. 3. 2010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</si>
  <si>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 3.2.2010</t>
    </r>
  </si>
  <si>
    <t>SV/10/603</t>
  </si>
  <si>
    <t>DD Černožice - rekonstrukce stávajícího ubyt. objektu</t>
  </si>
  <si>
    <t>Výstavba a rekonstrukce Domova Dolní zámek Teplice nad Metují na zvl. režim</t>
  </si>
  <si>
    <t>SV/10/604</t>
  </si>
  <si>
    <t>budovy, haly a stavby</t>
  </si>
  <si>
    <t>drobný hmotný dlouhodobý majetek</t>
  </si>
  <si>
    <t>SV/10/605</t>
  </si>
  <si>
    <t>Zahradní altán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</si>
  <si>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14.4.2010  Zastupitelstva konaného dne 6.5.2010    </t>
    </r>
  </si>
  <si>
    <t>Kapitola 50 - Fond rozvoje a reprodukce Královéhradeckého kraje rok 2010 - sumář -  2. návrh změn</t>
  </si>
  <si>
    <t>SV/08/618</t>
  </si>
  <si>
    <r>
      <t>změna dle usnesení Rady KHK a Zastupitelstva KHK č.</t>
    </r>
    <r>
      <rPr>
        <b/>
        <sz val="10"/>
        <rFont val="Arial"/>
        <family val="2"/>
      </rPr>
      <t xml:space="preserve"> 2. </t>
    </r>
    <r>
      <rPr>
        <b/>
        <i/>
        <sz val="10"/>
        <rFont val="Arial"/>
        <family val="2"/>
      </rPr>
      <t>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</si>
  <si>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12.5.2010  Zastupitelstva konaného dne 17.6.2010   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</si>
  <si>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26.5.2010  Zastupitelstva konaného dne 17.6.2010    </t>
    </r>
  </si>
  <si>
    <t>Zateplení budov ÚSP Hajnice</t>
  </si>
  <si>
    <t>SV/10/606</t>
  </si>
  <si>
    <t>Vestavba do půd. prostor č.p. 104 a přístavba únik. schod.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</si>
</sst>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</numFmts>
  <fonts count="52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i/>
      <sz val="10"/>
      <color indexed="4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12"/>
      <color indexed="12"/>
      <name val="Arial"/>
      <family val="2"/>
    </font>
    <font>
      <b/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0" fillId="0" borderId="8" applyAlignment="0">
      <protection/>
    </xf>
    <xf numFmtId="0" fontId="46" fillId="0" borderId="0" applyNumberFormat="0" applyFill="0" applyBorder="0" applyAlignment="0" applyProtection="0"/>
    <xf numFmtId="0" fontId="47" fillId="25" borderId="9" applyNumberFormat="0" applyAlignment="0" applyProtection="0"/>
    <xf numFmtId="0" fontId="48" fillId="26" borderId="9" applyNumberFormat="0" applyAlignment="0" applyProtection="0"/>
    <xf numFmtId="0" fontId="49" fillId="26" borderId="10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4" fillId="33" borderId="14" xfId="0" applyNumberFormat="1" applyFont="1" applyFill="1" applyBorder="1" applyAlignment="1">
      <alignment horizontal="right"/>
    </xf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5" fillId="0" borderId="16" xfId="0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0" fillId="0" borderId="17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4" fontId="0" fillId="0" borderId="19" xfId="0" applyNumberFormat="1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4" fontId="0" fillId="0" borderId="29" xfId="0" applyNumberFormat="1" applyFont="1" applyBorder="1" applyAlignment="1">
      <alignment horizontal="left"/>
    </xf>
    <xf numFmtId="164" fontId="7" fillId="0" borderId="30" xfId="0" applyNumberFormat="1" applyFont="1" applyBorder="1" applyAlignment="1">
      <alignment horizontal="right"/>
    </xf>
    <xf numFmtId="164" fontId="0" fillId="33" borderId="31" xfId="0" applyNumberFormat="1" applyFont="1" applyFill="1" applyBorder="1" applyAlignment="1">
      <alignment horizontal="right"/>
    </xf>
    <xf numFmtId="164" fontId="0" fillId="33" borderId="14" xfId="0" applyNumberFormat="1" applyFont="1" applyFill="1" applyBorder="1" applyAlignment="1">
      <alignment horizontal="right"/>
    </xf>
    <xf numFmtId="164" fontId="0" fillId="33" borderId="32" xfId="0" applyNumberFormat="1" applyFont="1" applyFill="1" applyBorder="1" applyAlignment="1">
      <alignment horizontal="right"/>
    </xf>
    <xf numFmtId="164" fontId="0" fillId="33" borderId="33" xfId="0" applyNumberFormat="1" applyFont="1" applyFill="1" applyBorder="1" applyAlignment="1">
      <alignment horizontal="right"/>
    </xf>
    <xf numFmtId="164" fontId="0" fillId="33" borderId="34" xfId="0" applyNumberFormat="1" applyFon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4" fontId="8" fillId="33" borderId="36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/>
    </xf>
    <xf numFmtId="164" fontId="4" fillId="33" borderId="33" xfId="0" applyNumberFormat="1" applyFont="1" applyFill="1" applyBorder="1" applyAlignment="1">
      <alignment horizontal="right"/>
    </xf>
    <xf numFmtId="0" fontId="4" fillId="0" borderId="3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left"/>
    </xf>
    <xf numFmtId="164" fontId="0" fillId="0" borderId="24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left"/>
    </xf>
    <xf numFmtId="0" fontId="4" fillId="0" borderId="3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left" wrapText="1"/>
    </xf>
    <xf numFmtId="4" fontId="0" fillId="0" borderId="26" xfId="0" applyNumberFormat="1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left" wrapText="1"/>
    </xf>
    <xf numFmtId="164" fontId="0" fillId="0" borderId="25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left"/>
    </xf>
    <xf numFmtId="0" fontId="4" fillId="0" borderId="34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left" wrapText="1"/>
    </xf>
    <xf numFmtId="4" fontId="0" fillId="0" borderId="27" xfId="0" applyNumberFormat="1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4" fillId="34" borderId="25" xfId="0" applyNumberFormat="1" applyFont="1" applyFill="1" applyBorder="1" applyAlignment="1">
      <alignment horizontal="right"/>
    </xf>
    <xf numFmtId="164" fontId="4" fillId="34" borderId="26" xfId="0" applyNumberFormat="1" applyFont="1" applyFill="1" applyBorder="1" applyAlignment="1">
      <alignment horizontal="right"/>
    </xf>
    <xf numFmtId="164" fontId="4" fillId="34" borderId="8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164" fontId="8" fillId="33" borderId="37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4" fillId="0" borderId="3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 wrapText="1"/>
    </xf>
    <xf numFmtId="164" fontId="0" fillId="33" borderId="40" xfId="0" applyNumberFormat="1" applyFont="1" applyFill="1" applyBorder="1" applyAlignment="1">
      <alignment horizontal="right"/>
    </xf>
    <xf numFmtId="164" fontId="4" fillId="35" borderId="26" xfId="0" applyNumberFormat="1" applyFont="1" applyFill="1" applyBorder="1" applyAlignment="1">
      <alignment horizontal="right"/>
    </xf>
    <xf numFmtId="4" fontId="4" fillId="0" borderId="29" xfId="0" applyNumberFormat="1" applyFont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164" fontId="4" fillId="36" borderId="23" xfId="0" applyNumberFormat="1" applyFont="1" applyFill="1" applyBorder="1" applyAlignment="1">
      <alignment horizontal="right"/>
    </xf>
    <xf numFmtId="164" fontId="4" fillId="0" borderId="41" xfId="0" applyNumberFormat="1" applyFont="1" applyFill="1" applyBorder="1" applyAlignment="1">
      <alignment horizontal="right"/>
    </xf>
    <xf numFmtId="164" fontId="4" fillId="0" borderId="42" xfId="0" applyNumberFormat="1" applyFont="1" applyFill="1" applyBorder="1" applyAlignment="1">
      <alignment horizontal="right"/>
    </xf>
    <xf numFmtId="164" fontId="4" fillId="33" borderId="35" xfId="0" applyNumberFormat="1" applyFont="1" applyFill="1" applyBorder="1" applyAlignment="1">
      <alignment horizontal="right"/>
    </xf>
    <xf numFmtId="0" fontId="0" fillId="0" borderId="4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164" fontId="9" fillId="0" borderId="3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164" fontId="11" fillId="0" borderId="24" xfId="0" applyNumberFormat="1" applyFont="1" applyBorder="1" applyAlignment="1">
      <alignment horizontal="right"/>
    </xf>
    <xf numFmtId="164" fontId="11" fillId="0" borderId="26" xfId="0" applyNumberFormat="1" applyFont="1" applyFill="1" applyBorder="1" applyAlignment="1">
      <alignment horizontal="right"/>
    </xf>
    <xf numFmtId="164" fontId="11" fillId="0" borderId="24" xfId="0" applyNumberFormat="1" applyFont="1" applyFill="1" applyBorder="1" applyAlignment="1">
      <alignment horizontal="right"/>
    </xf>
    <xf numFmtId="164" fontId="11" fillId="0" borderId="24" xfId="0" applyNumberFormat="1" applyFont="1" applyFill="1" applyBorder="1" applyAlignment="1">
      <alignment horizontal="right" wrapText="1"/>
    </xf>
    <xf numFmtId="164" fontId="11" fillId="0" borderId="27" xfId="0" applyNumberFormat="1" applyFont="1" applyFill="1" applyBorder="1" applyAlignment="1">
      <alignment horizontal="right"/>
    </xf>
    <xf numFmtId="164" fontId="7" fillId="0" borderId="44" xfId="0" applyNumberFormat="1" applyFont="1" applyBorder="1" applyAlignment="1">
      <alignment horizontal="right"/>
    </xf>
    <xf numFmtId="164" fontId="0" fillId="0" borderId="27" xfId="0" applyNumberFormat="1" applyFont="1" applyFill="1" applyBorder="1" applyAlignment="1">
      <alignment horizontal="center" vertical="center"/>
    </xf>
    <xf numFmtId="164" fontId="4" fillId="36" borderId="45" xfId="0" applyNumberFormat="1" applyFont="1" applyFill="1" applyBorder="1" applyAlignment="1">
      <alignment horizontal="right"/>
    </xf>
    <xf numFmtId="164" fontId="4" fillId="34" borderId="42" xfId="0" applyNumberFormat="1" applyFont="1" applyFill="1" applyBorder="1" applyAlignment="1">
      <alignment horizontal="right"/>
    </xf>
    <xf numFmtId="4" fontId="0" fillId="0" borderId="46" xfId="0" applyNumberFormat="1" applyFont="1" applyBorder="1" applyAlignment="1">
      <alignment horizontal="left"/>
    </xf>
    <xf numFmtId="0" fontId="6" fillId="0" borderId="27" xfId="0" applyFont="1" applyFill="1" applyBorder="1" applyAlignment="1">
      <alignment/>
    </xf>
    <xf numFmtId="0" fontId="0" fillId="0" borderId="8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41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9" fillId="0" borderId="44" xfId="0" applyNumberFormat="1" applyFont="1" applyBorder="1" applyAlignment="1">
      <alignment horizontal="right"/>
    </xf>
    <xf numFmtId="0" fontId="0" fillId="0" borderId="47" xfId="0" applyBorder="1" applyAlignment="1">
      <alignment horizontal="left"/>
    </xf>
    <xf numFmtId="164" fontId="12" fillId="0" borderId="48" xfId="0" applyNumberFormat="1" applyFont="1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49" xfId="0" applyBorder="1" applyAlignment="1">
      <alignment horizontal="left"/>
    </xf>
    <xf numFmtId="164" fontId="12" fillId="0" borderId="50" xfId="0" applyNumberFormat="1" applyFont="1" applyBorder="1" applyAlignment="1">
      <alignment horizontal="right"/>
    </xf>
    <xf numFmtId="164" fontId="8" fillId="0" borderId="48" xfId="0" applyNumberFormat="1" applyFont="1" applyBorder="1" applyAlignment="1">
      <alignment horizontal="right"/>
    </xf>
    <xf numFmtId="164" fontId="13" fillId="33" borderId="33" xfId="0" applyNumberFormat="1" applyFont="1" applyFill="1" applyBorder="1" applyAlignment="1">
      <alignment horizontal="right"/>
    </xf>
    <xf numFmtId="164" fontId="4" fillId="36" borderId="21" xfId="0" applyNumberFormat="1" applyFont="1" applyFill="1" applyBorder="1" applyAlignment="1">
      <alignment horizontal="right"/>
    </xf>
    <xf numFmtId="164" fontId="14" fillId="33" borderId="14" xfId="0" applyNumberFormat="1" applyFont="1" applyFill="1" applyBorder="1" applyAlignment="1">
      <alignment horizontal="right"/>
    </xf>
    <xf numFmtId="164" fontId="13" fillId="33" borderId="31" xfId="0" applyNumberFormat="1" applyFont="1" applyFill="1" applyBorder="1" applyAlignment="1">
      <alignment horizontal="right"/>
    </xf>
    <xf numFmtId="164" fontId="13" fillId="33" borderId="32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 horizontal="center"/>
    </xf>
    <xf numFmtId="164" fontId="13" fillId="33" borderId="35" xfId="0" applyNumberFormat="1" applyFont="1" applyFill="1" applyBorder="1" applyAlignment="1">
      <alignment horizontal="righ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164" fontId="12" fillId="0" borderId="54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/>
    </xf>
    <xf numFmtId="164" fontId="7" fillId="0" borderId="5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0" fontId="0" fillId="0" borderId="5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0" fillId="0" borderId="47" xfId="0" applyNumberFormat="1" applyFont="1" applyBorder="1" applyAlignment="1">
      <alignment horizontal="right"/>
    </xf>
    <xf numFmtId="164" fontId="0" fillId="0" borderId="49" xfId="0" applyNumberFormat="1" applyFont="1" applyBorder="1" applyAlignment="1">
      <alignment horizontal="right"/>
    </xf>
    <xf numFmtId="164" fontId="3" fillId="0" borderId="56" xfId="0" applyNumberFormat="1" applyFont="1" applyBorder="1" applyAlignment="1">
      <alignment horizontal="right"/>
    </xf>
    <xf numFmtId="0" fontId="0" fillId="0" borderId="5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4" fillId="33" borderId="15" xfId="0" applyFont="1" applyFill="1" applyBorder="1" applyAlignment="1">
      <alignment horizontal="center" wrapText="1"/>
    </xf>
    <xf numFmtId="0" fontId="0" fillId="0" borderId="43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164" fontId="12" fillId="0" borderId="59" xfId="0" applyNumberFormat="1" applyFont="1" applyBorder="1" applyAlignment="1">
      <alignment horizontal="right"/>
    </xf>
    <xf numFmtId="164" fontId="4" fillId="34" borderId="24" xfId="0" applyNumberFormat="1" applyFont="1" applyFill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37" borderId="60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wrapText="1"/>
    </xf>
    <xf numFmtId="4" fontId="0" fillId="33" borderId="31" xfId="0" applyNumberFormat="1" applyFont="1" applyFill="1" applyBorder="1" applyAlignment="1">
      <alignment horizontal="right"/>
    </xf>
    <xf numFmtId="164" fontId="4" fillId="36" borderId="8" xfId="0" applyNumberFormat="1" applyFont="1" applyFill="1" applyBorder="1" applyAlignment="1">
      <alignment horizontal="right"/>
    </xf>
    <xf numFmtId="0" fontId="16" fillId="0" borderId="26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left"/>
    </xf>
    <xf numFmtId="164" fontId="16" fillId="33" borderId="35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left" wrapText="1"/>
    </xf>
    <xf numFmtId="0" fontId="0" fillId="0" borderId="61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164" fontId="0" fillId="0" borderId="62" xfId="0" applyNumberFormat="1" applyFont="1" applyBorder="1" applyAlignment="1">
      <alignment horizontal="right"/>
    </xf>
    <xf numFmtId="164" fontId="0" fillId="0" borderId="42" xfId="0" applyNumberFormat="1" applyFont="1" applyFill="1" applyBorder="1" applyAlignment="1">
      <alignment horizontal="right"/>
    </xf>
    <xf numFmtId="164" fontId="0" fillId="0" borderId="41" xfId="0" applyNumberFormat="1" applyFont="1" applyBorder="1" applyAlignment="1">
      <alignment horizontal="right"/>
    </xf>
    <xf numFmtId="0" fontId="0" fillId="0" borderId="6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left"/>
    </xf>
    <xf numFmtId="4" fontId="0" fillId="0" borderId="8" xfId="0" applyNumberFormat="1" applyFont="1" applyFill="1" applyBorder="1" applyAlignment="1">
      <alignment horizontal="left" vertical="distributed" wrapText="1"/>
    </xf>
    <xf numFmtId="167" fontId="16" fillId="38" borderId="26" xfId="0" applyNumberFormat="1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164" fontId="51" fillId="33" borderId="31" xfId="0" applyNumberFormat="1" applyFont="1" applyFill="1" applyBorder="1" applyAlignment="1">
      <alignment horizontal="right"/>
    </xf>
    <xf numFmtId="164" fontId="51" fillId="33" borderId="32" xfId="0" applyNumberFormat="1" applyFont="1" applyFill="1" applyBorder="1" applyAlignment="1">
      <alignment horizontal="right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51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46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4" fontId="0" fillId="0" borderId="52" xfId="0" applyNumberFormat="1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164" fontId="0" fillId="0" borderId="53" xfId="0" applyNumberFormat="1" applyFont="1" applyBorder="1" applyAlignment="1">
      <alignment horizontal="right"/>
    </xf>
    <xf numFmtId="164" fontId="3" fillId="37" borderId="13" xfId="0" applyNumberFormat="1" applyFont="1" applyFill="1" applyBorder="1" applyAlignment="1">
      <alignment horizontal="right"/>
    </xf>
    <xf numFmtId="164" fontId="3" fillId="0" borderId="37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center"/>
    </xf>
    <xf numFmtId="164" fontId="0" fillId="33" borderId="64" xfId="0" applyNumberFormat="1" applyFont="1" applyFill="1" applyBorder="1" applyAlignment="1">
      <alignment horizontal="right"/>
    </xf>
    <xf numFmtId="164" fontId="0" fillId="33" borderId="32" xfId="0" applyNumberForma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0" fillId="33" borderId="40" xfId="0" applyNumberFormat="1" applyFill="1" applyBorder="1" applyAlignment="1">
      <alignment horizontal="right"/>
    </xf>
    <xf numFmtId="164" fontId="0" fillId="0" borderId="65" xfId="0" applyNumberFormat="1" applyFont="1" applyBorder="1" applyAlignment="1">
      <alignment horizontal="right"/>
    </xf>
    <xf numFmtId="164" fontId="4" fillId="0" borderId="24" xfId="0" applyNumberFormat="1" applyFont="1" applyFill="1" applyBorder="1" applyAlignment="1">
      <alignment horizontal="right"/>
    </xf>
    <xf numFmtId="164" fontId="0" fillId="0" borderId="8" xfId="0" applyNumberFormat="1" applyFont="1" applyFill="1" applyBorder="1" applyAlignment="1">
      <alignment horizontal="right" vertical="distributed" wrapText="1"/>
    </xf>
    <xf numFmtId="164" fontId="0" fillId="0" borderId="66" xfId="0" applyNumberFormat="1" applyFont="1" applyBorder="1" applyAlignment="1">
      <alignment horizontal="right"/>
    </xf>
    <xf numFmtId="164" fontId="0" fillId="0" borderId="42" xfId="0" applyNumberFormat="1" applyFont="1" applyBorder="1" applyAlignment="1">
      <alignment horizontal="right"/>
    </xf>
    <xf numFmtId="164" fontId="0" fillId="0" borderId="60" xfId="0" applyNumberFormat="1" applyFont="1" applyFill="1" applyBorder="1" applyAlignment="1">
      <alignment horizontal="right"/>
    </xf>
    <xf numFmtId="164" fontId="0" fillId="0" borderId="26" xfId="0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 horizontal="center"/>
    </xf>
    <xf numFmtId="164" fontId="4" fillId="34" borderId="67" xfId="0" applyNumberFormat="1" applyFont="1" applyFill="1" applyBorder="1" applyAlignment="1">
      <alignment horizontal="right"/>
    </xf>
    <xf numFmtId="164" fontId="4" fillId="34" borderId="41" xfId="0" applyNumberFormat="1" applyFont="1" applyFill="1" applyBorder="1" applyAlignment="1">
      <alignment horizontal="right"/>
    </xf>
    <xf numFmtId="164" fontId="4" fillId="36" borderId="41" xfId="0" applyNumberFormat="1" applyFont="1" applyFill="1" applyBorder="1" applyAlignment="1">
      <alignment horizontal="right"/>
    </xf>
    <xf numFmtId="164" fontId="4" fillId="33" borderId="32" xfId="0" applyNumberFormat="1" applyFont="1" applyFill="1" applyBorder="1" applyAlignment="1">
      <alignment horizontal="right"/>
    </xf>
    <xf numFmtId="164" fontId="14" fillId="33" borderId="32" xfId="0" applyNumberFormat="1" applyFont="1" applyFill="1" applyBorder="1" applyAlignment="1">
      <alignment horizontal="right"/>
    </xf>
    <xf numFmtId="164" fontId="51" fillId="33" borderId="33" xfId="0" applyNumberFormat="1" applyFont="1" applyFill="1" applyBorder="1" applyAlignment="1">
      <alignment horizontal="right"/>
    </xf>
    <xf numFmtId="0" fontId="4" fillId="0" borderId="40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left"/>
    </xf>
    <xf numFmtId="4" fontId="0" fillId="0" borderId="39" xfId="0" applyNumberFormat="1" applyFont="1" applyFill="1" applyBorder="1" applyAlignment="1">
      <alignment horizontal="left"/>
    </xf>
    <xf numFmtId="164" fontId="0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56" xfId="0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9"/>
  <sheetViews>
    <sheetView tabSelected="1" view="pageBreakPreview" zoomScale="60" zoomScalePageLayoutView="0" workbookViewId="0" topLeftCell="A1">
      <selection activeCell="A3" sqref="A3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49.00390625" style="0" customWidth="1"/>
    <col min="6" max="21" width="13.00390625" style="0" customWidth="1"/>
  </cols>
  <sheetData>
    <row r="1" spans="1:15" s="1" customFormat="1" ht="19.5" customHeight="1">
      <c r="A1" s="15" t="s">
        <v>96</v>
      </c>
      <c r="B1" s="16"/>
      <c r="C1" s="16"/>
      <c r="D1" s="16"/>
      <c r="E1" s="16"/>
      <c r="F1" s="16"/>
      <c r="G1" s="16"/>
      <c r="H1" s="14"/>
      <c r="I1" s="14"/>
      <c r="J1" s="14"/>
      <c r="K1" s="14"/>
      <c r="L1" s="14"/>
      <c r="M1" s="14"/>
      <c r="N1" s="14"/>
      <c r="O1" s="14"/>
    </row>
    <row r="2" spans="1:15" ht="13.5" thickBot="1">
      <c r="A2" s="14"/>
      <c r="B2" s="14"/>
      <c r="C2" s="14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5" customHeight="1" thickBot="1">
      <c r="A3" s="14"/>
      <c r="B3" s="14"/>
      <c r="C3" s="14"/>
      <c r="D3" s="17"/>
      <c r="E3" s="18" t="s">
        <v>1</v>
      </c>
      <c r="F3" s="19"/>
      <c r="G3" s="131">
        <v>69031</v>
      </c>
      <c r="H3" s="20"/>
      <c r="I3" s="20"/>
      <c r="J3" s="17"/>
      <c r="K3" s="17"/>
      <c r="L3" s="17"/>
      <c r="M3" s="17"/>
      <c r="N3" s="17"/>
      <c r="O3" s="17"/>
    </row>
    <row r="4" spans="1:15" ht="15" customHeight="1">
      <c r="A4" s="14"/>
      <c r="B4" s="14"/>
      <c r="C4" s="14"/>
      <c r="D4" s="17"/>
      <c r="E4" s="21" t="s">
        <v>55</v>
      </c>
      <c r="F4" s="22"/>
      <c r="G4" s="157">
        <v>71853.1</v>
      </c>
      <c r="H4" s="20"/>
      <c r="I4" s="20"/>
      <c r="J4" s="17"/>
      <c r="K4" s="17"/>
      <c r="L4" s="17"/>
      <c r="M4" s="17"/>
      <c r="N4" s="17"/>
      <c r="O4" s="17"/>
    </row>
    <row r="5" spans="1:15" ht="15" customHeight="1" thickBot="1">
      <c r="A5" s="14"/>
      <c r="B5" s="14"/>
      <c r="C5" s="14"/>
      <c r="D5" s="17"/>
      <c r="E5" s="27" t="s">
        <v>41</v>
      </c>
      <c r="F5" s="28"/>
      <c r="G5" s="150">
        <f>SUM(G3:G4)</f>
        <v>140884.1</v>
      </c>
      <c r="H5" s="20"/>
      <c r="I5" s="20"/>
      <c r="J5" s="17"/>
      <c r="K5" s="17"/>
      <c r="L5" s="17"/>
      <c r="M5" s="17"/>
      <c r="N5" s="17"/>
      <c r="O5" s="17"/>
    </row>
    <row r="6" spans="1:15" ht="15" customHeight="1">
      <c r="A6" s="42" t="s">
        <v>36</v>
      </c>
      <c r="B6" s="17"/>
      <c r="C6" s="17"/>
      <c r="D6" s="17"/>
      <c r="E6" s="132"/>
      <c r="F6" s="132"/>
      <c r="G6" s="133"/>
      <c r="H6" s="20"/>
      <c r="I6" s="20"/>
      <c r="J6" s="17"/>
      <c r="K6" s="17"/>
      <c r="L6" s="17"/>
      <c r="M6" s="17"/>
      <c r="N6" s="17"/>
      <c r="O6" s="17"/>
    </row>
    <row r="7" spans="1:15" ht="15" customHeight="1" thickBot="1">
      <c r="A7" s="17"/>
      <c r="B7" s="17"/>
      <c r="C7" s="17"/>
      <c r="D7" s="17"/>
      <c r="E7" s="17"/>
      <c r="F7" s="17"/>
      <c r="G7" s="24"/>
      <c r="H7" s="20"/>
      <c r="I7" s="20"/>
      <c r="J7" s="17"/>
      <c r="K7" s="17"/>
      <c r="L7" s="17"/>
      <c r="M7" s="17"/>
      <c r="N7" s="17"/>
      <c r="O7" s="17"/>
    </row>
    <row r="8" spans="1:15" ht="15" customHeight="1" thickBot="1">
      <c r="A8" s="23" t="s">
        <v>0</v>
      </c>
      <c r="B8" s="25"/>
      <c r="C8" s="25"/>
      <c r="D8" s="25"/>
      <c r="E8" s="25"/>
      <c r="F8" s="25"/>
      <c r="G8" s="51">
        <v>69031</v>
      </c>
      <c r="H8" s="149" t="s">
        <v>45</v>
      </c>
      <c r="I8" s="171" t="s">
        <v>46</v>
      </c>
      <c r="J8" s="13"/>
      <c r="K8" s="13"/>
      <c r="L8" s="13"/>
      <c r="M8" s="13"/>
      <c r="N8" s="17"/>
      <c r="O8" s="17"/>
    </row>
    <row r="9" spans="1:15" ht="15" customHeight="1">
      <c r="A9" s="21" t="s">
        <v>2</v>
      </c>
      <c r="B9" s="22"/>
      <c r="C9" s="22"/>
      <c r="D9" s="22"/>
      <c r="E9" s="22" t="s">
        <v>56</v>
      </c>
      <c r="F9" s="151"/>
      <c r="G9" s="152">
        <v>-69031</v>
      </c>
      <c r="H9" s="20"/>
      <c r="I9" s="20"/>
      <c r="J9" s="13"/>
      <c r="K9" s="13"/>
      <c r="L9" s="13"/>
      <c r="M9" s="13"/>
      <c r="N9" s="17"/>
      <c r="O9" s="17"/>
    </row>
    <row r="10" spans="1:15" ht="15" customHeight="1">
      <c r="A10" s="169" t="s">
        <v>3</v>
      </c>
      <c r="B10" s="154"/>
      <c r="C10" s="154"/>
      <c r="D10" s="154"/>
      <c r="E10" s="154"/>
      <c r="F10" s="155"/>
      <c r="G10" s="170">
        <f>SUM(G8+G9)</f>
        <v>0</v>
      </c>
      <c r="H10" s="20"/>
      <c r="I10" s="20"/>
      <c r="J10" s="13"/>
      <c r="K10" s="13"/>
      <c r="L10" s="13"/>
      <c r="M10" s="13"/>
      <c r="N10" s="17"/>
      <c r="O10" s="17"/>
    </row>
    <row r="11" spans="1:15" ht="15" customHeight="1">
      <c r="A11" s="165" t="s">
        <v>57</v>
      </c>
      <c r="B11" s="166"/>
      <c r="C11" s="166"/>
      <c r="D11" s="166"/>
      <c r="E11" s="166"/>
      <c r="F11" s="167"/>
      <c r="G11" s="168">
        <v>71853.1</v>
      </c>
      <c r="H11" s="172">
        <f>SUM(G8+G11)</f>
        <v>140884.1</v>
      </c>
      <c r="I11" s="20"/>
      <c r="J11" s="13"/>
      <c r="K11" s="13"/>
      <c r="L11" s="13"/>
      <c r="M11" s="13"/>
      <c r="N11" s="17"/>
      <c r="O11" s="17"/>
    </row>
    <row r="12" spans="1:15" ht="15" customHeight="1">
      <c r="A12" s="153" t="s">
        <v>58</v>
      </c>
      <c r="B12" s="154"/>
      <c r="C12" s="154"/>
      <c r="D12" s="154"/>
      <c r="E12" s="154"/>
      <c r="F12" s="155"/>
      <c r="G12" s="156">
        <v>-71853.1</v>
      </c>
      <c r="H12" s="20"/>
      <c r="I12" s="20"/>
      <c r="J12" s="13"/>
      <c r="K12" s="13"/>
      <c r="L12" s="13"/>
      <c r="M12" s="13"/>
      <c r="N12" s="17"/>
      <c r="O12" s="17"/>
    </row>
    <row r="13" spans="1:15" ht="15" customHeight="1">
      <c r="A13" s="186"/>
      <c r="B13" s="187"/>
      <c r="C13" s="187"/>
      <c r="D13" s="187"/>
      <c r="E13" s="187"/>
      <c r="F13" s="188"/>
      <c r="G13" s="189"/>
      <c r="H13" s="172"/>
      <c r="I13" s="20"/>
      <c r="J13" s="13"/>
      <c r="K13" s="13"/>
      <c r="L13" s="13"/>
      <c r="M13" s="13"/>
      <c r="N13" s="17"/>
      <c r="O13" s="17"/>
    </row>
    <row r="14" spans="1:15" ht="15" customHeight="1">
      <c r="A14" s="186"/>
      <c r="B14" s="187"/>
      <c r="C14" s="187"/>
      <c r="D14" s="187"/>
      <c r="E14" s="187"/>
      <c r="F14" s="188"/>
      <c r="G14" s="189"/>
      <c r="H14" s="172"/>
      <c r="I14" s="20"/>
      <c r="J14" s="13"/>
      <c r="K14" s="13"/>
      <c r="L14" s="13"/>
      <c r="M14" s="13"/>
      <c r="N14" s="17"/>
      <c r="O14" s="17"/>
    </row>
    <row r="15" spans="1:15" ht="15" customHeight="1">
      <c r="A15" s="186"/>
      <c r="B15" s="187"/>
      <c r="C15" s="187"/>
      <c r="D15" s="187"/>
      <c r="E15" s="187"/>
      <c r="F15" s="188"/>
      <c r="G15" s="189"/>
      <c r="H15" s="172"/>
      <c r="I15" s="20"/>
      <c r="J15" s="13"/>
      <c r="K15" s="13"/>
      <c r="L15" s="13"/>
      <c r="M15" s="13"/>
      <c r="N15" s="17"/>
      <c r="O15" s="17"/>
    </row>
    <row r="16" spans="1:15" ht="15" customHeight="1">
      <c r="A16" s="186"/>
      <c r="B16" s="187"/>
      <c r="C16" s="187"/>
      <c r="D16" s="187"/>
      <c r="E16" s="187"/>
      <c r="F16" s="188"/>
      <c r="G16" s="189"/>
      <c r="H16" s="172"/>
      <c r="I16" s="20"/>
      <c r="J16" s="13"/>
      <c r="K16" s="13"/>
      <c r="L16" s="13"/>
      <c r="M16" s="13"/>
      <c r="N16" s="17"/>
      <c r="O16" s="17"/>
    </row>
    <row r="17" spans="1:15" ht="15" customHeight="1">
      <c r="A17" s="186"/>
      <c r="B17" s="187"/>
      <c r="C17" s="187"/>
      <c r="D17" s="187"/>
      <c r="E17" s="187"/>
      <c r="F17" s="188"/>
      <c r="G17" s="189"/>
      <c r="H17" s="172"/>
      <c r="I17" s="20"/>
      <c r="J17" s="13"/>
      <c r="K17" s="13"/>
      <c r="L17" s="13"/>
      <c r="M17" s="13"/>
      <c r="N17" s="17"/>
      <c r="O17" s="17"/>
    </row>
    <row r="18" spans="1:15" ht="15" customHeight="1">
      <c r="A18" s="186"/>
      <c r="B18" s="187"/>
      <c r="C18" s="187"/>
      <c r="D18" s="187"/>
      <c r="E18" s="187"/>
      <c r="F18" s="188"/>
      <c r="G18" s="189"/>
      <c r="H18" s="172"/>
      <c r="I18" s="20"/>
      <c r="J18" s="13"/>
      <c r="K18" s="13"/>
      <c r="L18" s="13"/>
      <c r="M18" s="13"/>
      <c r="N18" s="17"/>
      <c r="O18" s="17"/>
    </row>
    <row r="19" spans="1:15" ht="15" customHeight="1">
      <c r="A19" s="186"/>
      <c r="B19" s="187"/>
      <c r="C19" s="187"/>
      <c r="D19" s="187"/>
      <c r="E19" s="187"/>
      <c r="F19" s="188"/>
      <c r="G19" s="189"/>
      <c r="H19" s="172"/>
      <c r="I19" s="20"/>
      <c r="J19" s="13"/>
      <c r="K19" s="13"/>
      <c r="L19" s="13"/>
      <c r="M19" s="13"/>
      <c r="N19" s="17"/>
      <c r="O19" s="17"/>
    </row>
    <row r="20" spans="1:15" ht="15" customHeight="1">
      <c r="A20" s="186"/>
      <c r="B20" s="187"/>
      <c r="C20" s="187"/>
      <c r="D20" s="187"/>
      <c r="E20" s="187"/>
      <c r="F20" s="188"/>
      <c r="G20" s="189"/>
      <c r="H20" s="172"/>
      <c r="I20" s="20"/>
      <c r="J20" s="13"/>
      <c r="K20" s="13"/>
      <c r="L20" s="13"/>
      <c r="M20" s="13"/>
      <c r="N20" s="17"/>
      <c r="O20" s="17"/>
    </row>
    <row r="21" spans="1:15" ht="15" customHeight="1">
      <c r="A21" s="186"/>
      <c r="B21" s="187"/>
      <c r="C21" s="187"/>
      <c r="D21" s="187"/>
      <c r="E21" s="187"/>
      <c r="F21" s="188"/>
      <c r="G21" s="189"/>
      <c r="H21" s="172"/>
      <c r="I21" s="20"/>
      <c r="J21" s="13"/>
      <c r="K21" s="13"/>
      <c r="L21" s="13"/>
      <c r="M21" s="13"/>
      <c r="N21" s="17"/>
      <c r="O21" s="17"/>
    </row>
    <row r="22" spans="1:15" ht="15" customHeight="1">
      <c r="A22" s="186"/>
      <c r="B22" s="187"/>
      <c r="C22" s="187"/>
      <c r="D22" s="187"/>
      <c r="E22" s="187"/>
      <c r="F22" s="188"/>
      <c r="G22" s="189"/>
      <c r="H22" s="172"/>
      <c r="I22" s="20"/>
      <c r="J22" s="13"/>
      <c r="K22" s="13"/>
      <c r="L22" s="13"/>
      <c r="M22" s="13"/>
      <c r="N22" s="17"/>
      <c r="O22" s="17"/>
    </row>
    <row r="23" spans="1:15" ht="15" customHeight="1">
      <c r="A23" s="186"/>
      <c r="B23" s="187"/>
      <c r="C23" s="187"/>
      <c r="D23" s="187"/>
      <c r="E23" s="187"/>
      <c r="F23" s="188"/>
      <c r="G23" s="189"/>
      <c r="H23" s="172"/>
      <c r="I23" s="20"/>
      <c r="J23" s="13"/>
      <c r="K23" s="13"/>
      <c r="L23" s="13"/>
      <c r="M23" s="13"/>
      <c r="N23" s="17"/>
      <c r="O23" s="17"/>
    </row>
    <row r="24" spans="1:15" ht="15" customHeight="1">
      <c r="A24" s="186"/>
      <c r="B24" s="187"/>
      <c r="C24" s="187"/>
      <c r="D24" s="187"/>
      <c r="E24" s="187"/>
      <c r="F24" s="188"/>
      <c r="G24" s="189"/>
      <c r="H24" s="172"/>
      <c r="I24" s="20"/>
      <c r="J24" s="13"/>
      <c r="K24" s="13"/>
      <c r="L24" s="13"/>
      <c r="M24" s="13"/>
      <c r="N24" s="17"/>
      <c r="O24" s="17"/>
    </row>
    <row r="25" spans="1:15" ht="15" customHeight="1" thickBot="1">
      <c r="A25" s="27" t="s">
        <v>3</v>
      </c>
      <c r="B25" s="28"/>
      <c r="C25" s="28"/>
      <c r="D25" s="28"/>
      <c r="E25" s="28"/>
      <c r="F25" s="29"/>
      <c r="G25" s="139">
        <f>SUM(G10)</f>
        <v>0</v>
      </c>
      <c r="H25" s="172">
        <f>SUM(G8+G11)</f>
        <v>140884.1</v>
      </c>
      <c r="I25" s="149">
        <f>H11+G9+G12</f>
        <v>0</v>
      </c>
      <c r="J25" s="13"/>
      <c r="K25" s="13"/>
      <c r="L25" s="13"/>
      <c r="M25" s="13"/>
      <c r="N25" s="17"/>
      <c r="O25" s="17"/>
    </row>
    <row r="26" spans="1:15" ht="15" customHeight="1">
      <c r="A26" s="40"/>
      <c r="B26" s="13"/>
      <c r="C26" s="13"/>
      <c r="D26" s="13"/>
      <c r="E26" s="13"/>
      <c r="F26" s="13"/>
      <c r="G26" s="133"/>
      <c r="H26" s="20"/>
      <c r="I26" s="149"/>
      <c r="J26" s="13"/>
      <c r="K26" s="13"/>
      <c r="L26" s="13"/>
      <c r="M26" s="13"/>
      <c r="N26" s="17"/>
      <c r="O26" s="17"/>
    </row>
    <row r="27" spans="1:15" ht="12" customHeight="1" thickBot="1">
      <c r="A27" s="13"/>
      <c r="B27" s="13"/>
      <c r="C27" s="13"/>
      <c r="D27" s="13"/>
      <c r="E27" s="13"/>
      <c r="F27" s="13"/>
      <c r="G27" s="26"/>
      <c r="H27" s="20" t="s">
        <v>37</v>
      </c>
      <c r="I27" s="20"/>
      <c r="J27" s="17"/>
      <c r="K27" s="17"/>
      <c r="L27" s="17"/>
      <c r="M27" s="17"/>
      <c r="N27" s="17"/>
      <c r="O27" s="17"/>
    </row>
    <row r="28" spans="1:21" ht="57.75" customHeight="1" thickBot="1">
      <c r="A28" s="13"/>
      <c r="B28" s="13"/>
      <c r="C28" s="13"/>
      <c r="D28" s="13"/>
      <c r="E28" s="13"/>
      <c r="F28" s="13"/>
      <c r="G28" s="26"/>
      <c r="H28" s="251" t="s">
        <v>38</v>
      </c>
      <c r="I28" s="252"/>
      <c r="J28" s="253"/>
      <c r="K28" s="254"/>
      <c r="L28" s="251" t="s">
        <v>98</v>
      </c>
      <c r="M28" s="253"/>
      <c r="N28" s="253"/>
      <c r="O28" s="253"/>
      <c r="P28" s="255"/>
      <c r="Q28" s="255"/>
      <c r="R28" s="255"/>
      <c r="S28" s="255"/>
      <c r="T28" s="255"/>
      <c r="U28" s="256"/>
    </row>
    <row r="29" spans="1:21" ht="107.25" customHeight="1" thickBot="1">
      <c r="A29" s="2" t="s">
        <v>14</v>
      </c>
      <c r="B29" s="3" t="s">
        <v>4</v>
      </c>
      <c r="C29" s="11" t="s">
        <v>5</v>
      </c>
      <c r="D29" s="4" t="s">
        <v>6</v>
      </c>
      <c r="E29" s="4" t="s">
        <v>7</v>
      </c>
      <c r="F29" s="4" t="s">
        <v>12</v>
      </c>
      <c r="G29" s="70" t="s">
        <v>80</v>
      </c>
      <c r="H29" s="185" t="s">
        <v>81</v>
      </c>
      <c r="I29" s="70" t="s">
        <v>11</v>
      </c>
      <c r="J29" s="69" t="s">
        <v>86</v>
      </c>
      <c r="K29" s="5" t="s">
        <v>11</v>
      </c>
      <c r="L29" s="69" t="s">
        <v>85</v>
      </c>
      <c r="M29" s="5" t="s">
        <v>11</v>
      </c>
      <c r="N29" s="193" t="s">
        <v>95</v>
      </c>
      <c r="O29" s="5" t="s">
        <v>11</v>
      </c>
      <c r="P29" s="193" t="s">
        <v>99</v>
      </c>
      <c r="Q29" s="5" t="s">
        <v>11</v>
      </c>
      <c r="R29" s="193" t="s">
        <v>100</v>
      </c>
      <c r="S29" s="5" t="s">
        <v>11</v>
      </c>
      <c r="T29" s="193" t="s">
        <v>100</v>
      </c>
      <c r="U29" s="5" t="s">
        <v>11</v>
      </c>
    </row>
    <row r="30" spans="1:21" ht="14.25" customHeight="1">
      <c r="A30" s="99">
        <v>1</v>
      </c>
      <c r="B30" s="100">
        <v>4357</v>
      </c>
      <c r="C30" s="87"/>
      <c r="D30" s="71"/>
      <c r="E30" s="88" t="s">
        <v>33</v>
      </c>
      <c r="F30" s="89"/>
      <c r="G30" s="135">
        <f>SUM(G38+G36+G35)</f>
        <v>6330</v>
      </c>
      <c r="H30" s="56"/>
      <c r="I30" s="135">
        <f>SUM(I38+I36+I35)</f>
        <v>14590.2</v>
      </c>
      <c r="J30" s="56"/>
      <c r="K30" s="135">
        <f>SUM(K38+K36+K35)</f>
        <v>14590.2</v>
      </c>
      <c r="L30" s="56"/>
      <c r="M30" s="135">
        <f>SUM(M38+M36+M35)</f>
        <v>14590.2</v>
      </c>
      <c r="N30" s="194"/>
      <c r="O30" s="135">
        <f>SUM(O38+O36+O35+O37)</f>
        <v>14590.2</v>
      </c>
      <c r="P30" s="194"/>
      <c r="Q30" s="135">
        <f>SUM(Q38+Q36+Q35+Q37)</f>
        <v>14590.2</v>
      </c>
      <c r="R30" s="194"/>
      <c r="S30" s="135">
        <f>SUM(S38+S36+S35+S37)</f>
        <v>14590.2</v>
      </c>
      <c r="T30" s="194"/>
      <c r="U30" s="135">
        <f>SUM(U38+U36+U35+U37)</f>
        <v>16590.2</v>
      </c>
    </row>
    <row r="31" spans="1:21" ht="14.25" customHeight="1">
      <c r="A31" s="78"/>
      <c r="B31" s="68"/>
      <c r="C31" s="68">
        <v>6121</v>
      </c>
      <c r="D31" s="30" t="s">
        <v>42</v>
      </c>
      <c r="E31" s="30" t="s">
        <v>59</v>
      </c>
      <c r="F31" s="79"/>
      <c r="G31" s="147">
        <v>4440</v>
      </c>
      <c r="H31" s="54">
        <v>7960.2</v>
      </c>
      <c r="I31" s="124">
        <v>12400.2</v>
      </c>
      <c r="J31" s="54"/>
      <c r="K31" s="124">
        <v>12400.2</v>
      </c>
      <c r="L31" s="54"/>
      <c r="M31" s="124">
        <v>12400.2</v>
      </c>
      <c r="N31" s="54">
        <v>-1200</v>
      </c>
      <c r="O31" s="124">
        <v>11200.2</v>
      </c>
      <c r="P31" s="54"/>
      <c r="Q31" s="124">
        <v>11200.2</v>
      </c>
      <c r="R31" s="54"/>
      <c r="S31" s="124">
        <v>11200.2</v>
      </c>
      <c r="T31" s="54"/>
      <c r="U31" s="124">
        <v>11200.2</v>
      </c>
    </row>
    <row r="32" spans="1:21" ht="14.25" customHeight="1">
      <c r="A32" s="78"/>
      <c r="B32" s="68"/>
      <c r="C32" s="103">
        <v>5137</v>
      </c>
      <c r="D32" s="38" t="s">
        <v>42</v>
      </c>
      <c r="E32" s="38" t="s">
        <v>59</v>
      </c>
      <c r="F32" s="75"/>
      <c r="G32" s="206">
        <v>1890</v>
      </c>
      <c r="H32" s="55"/>
      <c r="I32" s="206">
        <v>1890</v>
      </c>
      <c r="J32" s="55"/>
      <c r="K32" s="206">
        <v>1890</v>
      </c>
      <c r="L32" s="55"/>
      <c r="M32" s="206">
        <v>1890</v>
      </c>
      <c r="N32" s="55"/>
      <c r="O32" s="206">
        <v>1890</v>
      </c>
      <c r="P32" s="55"/>
      <c r="Q32" s="206">
        <v>1890</v>
      </c>
      <c r="R32" s="55"/>
      <c r="S32" s="206">
        <v>1890</v>
      </c>
      <c r="T32" s="55"/>
      <c r="U32" s="206">
        <v>1890</v>
      </c>
    </row>
    <row r="33" spans="1:21" ht="14.25" customHeight="1">
      <c r="A33" s="78"/>
      <c r="B33" s="68"/>
      <c r="C33" s="103">
        <v>6351</v>
      </c>
      <c r="D33" s="38" t="s">
        <v>93</v>
      </c>
      <c r="E33" s="38" t="s">
        <v>94</v>
      </c>
      <c r="F33" s="75"/>
      <c r="G33" s="206">
        <v>0</v>
      </c>
      <c r="H33" s="55"/>
      <c r="I33" s="125">
        <v>0</v>
      </c>
      <c r="J33" s="55"/>
      <c r="K33" s="125">
        <v>0</v>
      </c>
      <c r="L33" s="55"/>
      <c r="M33" s="125">
        <v>0</v>
      </c>
      <c r="N33" s="55">
        <v>1200</v>
      </c>
      <c r="O33" s="206">
        <v>1200</v>
      </c>
      <c r="P33" s="55"/>
      <c r="Q33" s="206">
        <v>1200</v>
      </c>
      <c r="R33" s="55"/>
      <c r="S33" s="206">
        <v>1200</v>
      </c>
      <c r="T33" s="55"/>
      <c r="U33" s="206">
        <v>1200</v>
      </c>
    </row>
    <row r="34" spans="1:21" ht="14.25" customHeight="1">
      <c r="A34" s="78"/>
      <c r="B34" s="68"/>
      <c r="C34" s="103">
        <v>6351</v>
      </c>
      <c r="D34" s="38" t="s">
        <v>102</v>
      </c>
      <c r="E34" s="38" t="s">
        <v>103</v>
      </c>
      <c r="F34" s="75"/>
      <c r="G34" s="206">
        <v>0</v>
      </c>
      <c r="H34" s="55"/>
      <c r="I34" s="125">
        <v>0</v>
      </c>
      <c r="J34" s="55"/>
      <c r="K34" s="125">
        <v>0</v>
      </c>
      <c r="L34" s="55"/>
      <c r="M34" s="125">
        <v>0</v>
      </c>
      <c r="N34" s="55"/>
      <c r="O34" s="206">
        <v>0</v>
      </c>
      <c r="P34" s="55"/>
      <c r="Q34" s="206">
        <v>0</v>
      </c>
      <c r="R34" s="55"/>
      <c r="S34" s="206">
        <v>0</v>
      </c>
      <c r="T34" s="55">
        <v>2000</v>
      </c>
      <c r="U34" s="206">
        <v>2000</v>
      </c>
    </row>
    <row r="35" spans="1:21" ht="14.25" customHeight="1">
      <c r="A35" s="78"/>
      <c r="B35" s="68"/>
      <c r="C35" s="92">
        <v>6121</v>
      </c>
      <c r="D35" s="38"/>
      <c r="E35" s="32" t="s">
        <v>91</v>
      </c>
      <c r="F35" s="75"/>
      <c r="G35" s="142">
        <v>4440</v>
      </c>
      <c r="H35" s="158">
        <v>7960.2</v>
      </c>
      <c r="I35" s="142">
        <v>12400.2</v>
      </c>
      <c r="J35" s="158"/>
      <c r="K35" s="142">
        <v>12400.2</v>
      </c>
      <c r="L35" s="158"/>
      <c r="M35" s="142">
        <v>12400.2</v>
      </c>
      <c r="N35" s="158">
        <v>-1200</v>
      </c>
      <c r="O35" s="142">
        <v>11200.2</v>
      </c>
      <c r="P35" s="158"/>
      <c r="Q35" s="142">
        <v>11200.2</v>
      </c>
      <c r="R35" s="158"/>
      <c r="S35" s="142">
        <v>11200.2</v>
      </c>
      <c r="T35" s="158"/>
      <c r="U35" s="142">
        <v>11200.2</v>
      </c>
    </row>
    <row r="36" spans="1:21" ht="14.25" customHeight="1">
      <c r="A36" s="78"/>
      <c r="B36" s="68"/>
      <c r="C36" s="96">
        <v>5137</v>
      </c>
      <c r="D36" s="30"/>
      <c r="E36" s="121" t="s">
        <v>92</v>
      </c>
      <c r="F36" s="79"/>
      <c r="G36" s="195">
        <v>1890</v>
      </c>
      <c r="H36" s="54"/>
      <c r="I36" s="195">
        <v>1890</v>
      </c>
      <c r="J36" s="54"/>
      <c r="K36" s="195">
        <v>1890</v>
      </c>
      <c r="L36" s="54"/>
      <c r="M36" s="195">
        <v>1890</v>
      </c>
      <c r="N36" s="54"/>
      <c r="O36" s="195">
        <v>1890</v>
      </c>
      <c r="P36" s="54"/>
      <c r="Q36" s="195">
        <v>1890</v>
      </c>
      <c r="R36" s="54"/>
      <c r="S36" s="195">
        <v>1890</v>
      </c>
      <c r="T36" s="54"/>
      <c r="U36" s="195">
        <v>1890</v>
      </c>
    </row>
    <row r="37" spans="1:21" ht="14.25" customHeight="1">
      <c r="A37" s="78"/>
      <c r="B37" s="68"/>
      <c r="C37" s="96">
        <v>6351</v>
      </c>
      <c r="D37" s="30"/>
      <c r="E37" s="35" t="s">
        <v>13</v>
      </c>
      <c r="F37" s="79"/>
      <c r="G37" s="242">
        <v>0</v>
      </c>
      <c r="H37" s="54"/>
      <c r="I37" s="242">
        <v>0</v>
      </c>
      <c r="J37" s="54"/>
      <c r="K37" s="242">
        <v>0</v>
      </c>
      <c r="L37" s="54"/>
      <c r="M37" s="242">
        <v>0</v>
      </c>
      <c r="N37" s="214">
        <v>1200</v>
      </c>
      <c r="O37" s="242">
        <v>1200</v>
      </c>
      <c r="P37" s="214"/>
      <c r="Q37" s="242">
        <v>1200</v>
      </c>
      <c r="R37" s="214"/>
      <c r="S37" s="242">
        <v>1200</v>
      </c>
      <c r="T37" s="214">
        <v>2000</v>
      </c>
      <c r="U37" s="242">
        <v>3200</v>
      </c>
    </row>
    <row r="38" spans="1:21" ht="14.25" customHeight="1" thickBot="1">
      <c r="A38" s="85"/>
      <c r="B38" s="86"/>
      <c r="C38" s="196">
        <v>6130</v>
      </c>
      <c r="D38" s="71"/>
      <c r="E38" s="197" t="s">
        <v>49</v>
      </c>
      <c r="F38" s="89"/>
      <c r="G38" s="211">
        <v>0</v>
      </c>
      <c r="H38" s="211">
        <v>300</v>
      </c>
      <c r="I38" s="211">
        <v>300</v>
      </c>
      <c r="J38" s="211"/>
      <c r="K38" s="211">
        <v>300</v>
      </c>
      <c r="L38" s="211"/>
      <c r="M38" s="211">
        <v>300</v>
      </c>
      <c r="N38" s="198"/>
      <c r="O38" s="211">
        <v>300</v>
      </c>
      <c r="P38" s="198"/>
      <c r="Q38" s="211">
        <v>300</v>
      </c>
      <c r="R38" s="198"/>
      <c r="S38" s="211">
        <v>300</v>
      </c>
      <c r="T38" s="198"/>
      <c r="U38" s="211">
        <v>300</v>
      </c>
    </row>
    <row r="39" spans="1:21" ht="14.25" customHeight="1">
      <c r="A39" s="99">
        <v>3</v>
      </c>
      <c r="B39" s="100">
        <v>4357</v>
      </c>
      <c r="C39" s="100"/>
      <c r="D39" s="36"/>
      <c r="E39" s="101" t="s">
        <v>28</v>
      </c>
      <c r="F39" s="102"/>
      <c r="G39" s="138">
        <f>SUM(G44+G43)</f>
        <v>8109</v>
      </c>
      <c r="H39" s="56"/>
      <c r="I39" s="138">
        <f>SUM(I44+I43)</f>
        <v>19216.2</v>
      </c>
      <c r="J39" s="56"/>
      <c r="K39" s="138">
        <f>SUM(K44+K43)</f>
        <v>19216.2</v>
      </c>
      <c r="L39" s="56"/>
      <c r="M39" s="138">
        <f>SUM(M44+M43)</f>
        <v>19336.2</v>
      </c>
      <c r="N39" s="56"/>
      <c r="O39" s="138">
        <f>SUM(O44+O43)</f>
        <v>19336.2</v>
      </c>
      <c r="P39" s="56"/>
      <c r="Q39" s="138">
        <f>SUM(Q44+Q43)</f>
        <v>19336.2</v>
      </c>
      <c r="R39" s="56"/>
      <c r="S39" s="138">
        <f>SUM(S44+S43)</f>
        <v>19336.2</v>
      </c>
      <c r="T39" s="56"/>
      <c r="U39" s="138">
        <f>SUM(U44+U43)</f>
        <v>19336.2</v>
      </c>
    </row>
    <row r="40" spans="1:21" ht="14.25" customHeight="1">
      <c r="A40" s="78"/>
      <c r="B40" s="68"/>
      <c r="C40" s="68">
        <v>6121</v>
      </c>
      <c r="D40" s="38" t="s">
        <v>29</v>
      </c>
      <c r="E40" s="118" t="s">
        <v>60</v>
      </c>
      <c r="F40" s="79"/>
      <c r="G40" s="80">
        <v>3685</v>
      </c>
      <c r="H40" s="55">
        <v>11107.2</v>
      </c>
      <c r="I40" s="80">
        <v>14792.2</v>
      </c>
      <c r="J40" s="55"/>
      <c r="K40" s="80">
        <v>14792.2</v>
      </c>
      <c r="L40" s="55"/>
      <c r="M40" s="80">
        <v>14792.2</v>
      </c>
      <c r="N40" s="55"/>
      <c r="O40" s="80">
        <v>14792.2</v>
      </c>
      <c r="P40" s="55"/>
      <c r="Q40" s="80">
        <v>14792.2</v>
      </c>
      <c r="R40" s="55"/>
      <c r="S40" s="80">
        <v>14792.2</v>
      </c>
      <c r="T40" s="55"/>
      <c r="U40" s="80">
        <v>14792.2</v>
      </c>
    </row>
    <row r="41" spans="1:21" ht="14.25" customHeight="1">
      <c r="A41" s="91"/>
      <c r="B41" s="103"/>
      <c r="C41" s="68">
        <v>5137</v>
      </c>
      <c r="D41" s="38" t="s">
        <v>29</v>
      </c>
      <c r="E41" s="118" t="s">
        <v>60</v>
      </c>
      <c r="F41" s="79"/>
      <c r="G41" s="80">
        <v>4424</v>
      </c>
      <c r="H41" s="55"/>
      <c r="I41" s="80">
        <v>4424</v>
      </c>
      <c r="J41" s="55"/>
      <c r="K41" s="80">
        <v>4424</v>
      </c>
      <c r="L41" s="55"/>
      <c r="M41" s="80">
        <v>4424</v>
      </c>
      <c r="N41" s="55"/>
      <c r="O41" s="80">
        <v>4424</v>
      </c>
      <c r="P41" s="55"/>
      <c r="Q41" s="80">
        <v>4424</v>
      </c>
      <c r="R41" s="55"/>
      <c r="S41" s="80">
        <v>4424</v>
      </c>
      <c r="T41" s="55"/>
      <c r="U41" s="80">
        <v>4424</v>
      </c>
    </row>
    <row r="42" spans="1:21" ht="14.25" customHeight="1">
      <c r="A42" s="91"/>
      <c r="B42" s="103"/>
      <c r="C42" s="68">
        <v>6121</v>
      </c>
      <c r="D42" s="38" t="s">
        <v>90</v>
      </c>
      <c r="E42" s="118" t="s">
        <v>88</v>
      </c>
      <c r="F42" s="79"/>
      <c r="G42" s="80"/>
      <c r="H42" s="55"/>
      <c r="I42" s="80"/>
      <c r="J42" s="55"/>
      <c r="K42" s="80"/>
      <c r="L42" s="55">
        <v>120</v>
      </c>
      <c r="M42" s="80">
        <v>120</v>
      </c>
      <c r="N42" s="55"/>
      <c r="O42" s="80">
        <v>120</v>
      </c>
      <c r="P42" s="55"/>
      <c r="Q42" s="80">
        <v>120</v>
      </c>
      <c r="R42" s="55"/>
      <c r="S42" s="80">
        <v>120</v>
      </c>
      <c r="T42" s="55"/>
      <c r="U42" s="80">
        <v>120</v>
      </c>
    </row>
    <row r="43" spans="1:21" ht="14.25" customHeight="1">
      <c r="A43" s="91"/>
      <c r="B43" s="103"/>
      <c r="C43" s="96">
        <v>6121</v>
      </c>
      <c r="D43" s="35"/>
      <c r="E43" s="32" t="s">
        <v>91</v>
      </c>
      <c r="F43" s="79"/>
      <c r="G43" s="110">
        <v>3685</v>
      </c>
      <c r="H43" s="158">
        <v>11107.2</v>
      </c>
      <c r="I43" s="110">
        <v>14792.2</v>
      </c>
      <c r="J43" s="158"/>
      <c r="K43" s="110">
        <v>14792.2</v>
      </c>
      <c r="L43" s="158">
        <v>120</v>
      </c>
      <c r="M43" s="110">
        <v>14912.2</v>
      </c>
      <c r="N43" s="72"/>
      <c r="O43" s="110">
        <v>14912.2</v>
      </c>
      <c r="P43" s="72"/>
      <c r="Q43" s="110">
        <v>14912.2</v>
      </c>
      <c r="R43" s="72"/>
      <c r="S43" s="110">
        <v>14912.2</v>
      </c>
      <c r="T43" s="72"/>
      <c r="U43" s="110">
        <v>14912.2</v>
      </c>
    </row>
    <row r="44" spans="1:21" ht="14.25" customHeight="1" thickBot="1">
      <c r="A44" s="81"/>
      <c r="B44" s="82"/>
      <c r="C44" s="83">
        <v>5137</v>
      </c>
      <c r="D44" s="31"/>
      <c r="E44" s="121" t="s">
        <v>92</v>
      </c>
      <c r="F44" s="84"/>
      <c r="G44" s="141">
        <v>4424</v>
      </c>
      <c r="H44" s="7"/>
      <c r="I44" s="141">
        <v>4424</v>
      </c>
      <c r="J44" s="7"/>
      <c r="K44" s="141">
        <v>4424</v>
      </c>
      <c r="L44" s="7"/>
      <c r="M44" s="141">
        <v>4424</v>
      </c>
      <c r="N44" s="7"/>
      <c r="O44" s="141">
        <v>4424</v>
      </c>
      <c r="P44" s="7"/>
      <c r="Q44" s="141">
        <v>4424</v>
      </c>
      <c r="R44" s="7"/>
      <c r="S44" s="141">
        <v>4424</v>
      </c>
      <c r="T44" s="7"/>
      <c r="U44" s="141">
        <v>4424</v>
      </c>
    </row>
    <row r="45" spans="1:21" ht="14.25" customHeight="1">
      <c r="A45" s="91">
        <v>6</v>
      </c>
      <c r="B45" s="92">
        <v>4357</v>
      </c>
      <c r="C45" s="92"/>
      <c r="D45" s="38"/>
      <c r="E45" s="101" t="s">
        <v>34</v>
      </c>
      <c r="F45" s="234">
        <v>1700</v>
      </c>
      <c r="G45" s="136">
        <f>SUM(G48+G47)</f>
        <v>1700</v>
      </c>
      <c r="H45" s="52"/>
      <c r="I45" s="136">
        <f>SUM(I48+I47)</f>
        <v>1700</v>
      </c>
      <c r="J45" s="52"/>
      <c r="K45" s="136">
        <f>SUM(K48+K47)</f>
        <v>1700</v>
      </c>
      <c r="L45" s="52"/>
      <c r="M45" s="136">
        <f>SUM(M48+M47)</f>
        <v>1700</v>
      </c>
      <c r="N45" s="52"/>
      <c r="O45" s="136">
        <f>SUM(O48+O47)</f>
        <v>1700</v>
      </c>
      <c r="P45" s="52"/>
      <c r="Q45" s="136">
        <f>SUM(Q48+Q47)</f>
        <v>1700</v>
      </c>
      <c r="R45" s="52"/>
      <c r="S45" s="136">
        <f>SUM(S48+S47)</f>
        <v>1700</v>
      </c>
      <c r="T45" s="52"/>
      <c r="U45" s="136">
        <f>SUM(U48+U47)</f>
        <v>1700</v>
      </c>
    </row>
    <row r="46" spans="1:21" ht="14.25" customHeight="1">
      <c r="A46" s="78"/>
      <c r="B46" s="68"/>
      <c r="C46" s="68">
        <v>6351</v>
      </c>
      <c r="D46" s="30" t="s">
        <v>61</v>
      </c>
      <c r="E46" s="38" t="s">
        <v>62</v>
      </c>
      <c r="F46" s="80">
        <v>1700</v>
      </c>
      <c r="G46" s="80">
        <v>1700</v>
      </c>
      <c r="H46" s="54"/>
      <c r="I46" s="80">
        <v>1700</v>
      </c>
      <c r="J46" s="54"/>
      <c r="K46" s="80">
        <v>1700</v>
      </c>
      <c r="L46" s="54"/>
      <c r="M46" s="80">
        <v>1700</v>
      </c>
      <c r="N46" s="54"/>
      <c r="O46" s="80">
        <v>1700</v>
      </c>
      <c r="P46" s="54"/>
      <c r="Q46" s="80">
        <v>1700</v>
      </c>
      <c r="R46" s="54"/>
      <c r="S46" s="80">
        <v>1700</v>
      </c>
      <c r="T46" s="54"/>
      <c r="U46" s="80">
        <v>1700</v>
      </c>
    </row>
    <row r="47" spans="1:21" ht="14.25" customHeight="1">
      <c r="A47" s="78"/>
      <c r="B47" s="68"/>
      <c r="C47" s="87">
        <v>6351</v>
      </c>
      <c r="D47" s="71"/>
      <c r="E47" s="34" t="s">
        <v>13</v>
      </c>
      <c r="F47" s="89"/>
      <c r="G47" s="109">
        <v>1700</v>
      </c>
      <c r="H47" s="55"/>
      <c r="I47" s="109">
        <v>1700</v>
      </c>
      <c r="J47" s="55"/>
      <c r="K47" s="109">
        <v>1700</v>
      </c>
      <c r="L47" s="55"/>
      <c r="M47" s="109">
        <v>1700</v>
      </c>
      <c r="N47" s="55"/>
      <c r="O47" s="109">
        <v>1700</v>
      </c>
      <c r="P47" s="55"/>
      <c r="Q47" s="109">
        <v>1700</v>
      </c>
      <c r="R47" s="55"/>
      <c r="S47" s="109">
        <v>1700</v>
      </c>
      <c r="T47" s="55"/>
      <c r="U47" s="109">
        <v>1700</v>
      </c>
    </row>
    <row r="48" spans="1:21" ht="14.25" customHeight="1" thickBot="1">
      <c r="A48" s="81"/>
      <c r="B48" s="82"/>
      <c r="C48" s="83">
        <v>5331</v>
      </c>
      <c r="D48" s="31"/>
      <c r="E48" s="31" t="s">
        <v>20</v>
      </c>
      <c r="F48" s="84"/>
      <c r="G48" s="123">
        <v>0</v>
      </c>
      <c r="H48" s="53"/>
      <c r="I48" s="123">
        <v>0</v>
      </c>
      <c r="J48" s="53"/>
      <c r="K48" s="123">
        <v>0</v>
      </c>
      <c r="L48" s="53"/>
      <c r="M48" s="123">
        <v>0</v>
      </c>
      <c r="N48" s="53"/>
      <c r="O48" s="123">
        <v>0</v>
      </c>
      <c r="P48" s="53"/>
      <c r="Q48" s="123">
        <v>0</v>
      </c>
      <c r="R48" s="53"/>
      <c r="S48" s="123">
        <v>0</v>
      </c>
      <c r="T48" s="53"/>
      <c r="U48" s="123">
        <v>0</v>
      </c>
    </row>
    <row r="49" spans="1:21" ht="14.25" customHeight="1">
      <c r="A49" s="85">
        <v>10</v>
      </c>
      <c r="B49" s="87">
        <v>4357</v>
      </c>
      <c r="C49" s="87"/>
      <c r="D49" s="36"/>
      <c r="E49" s="88" t="s">
        <v>63</v>
      </c>
      <c r="F49" s="75"/>
      <c r="G49" s="136">
        <f>SUM(G52+G51)</f>
        <v>0</v>
      </c>
      <c r="H49" s="56"/>
      <c r="I49" s="136">
        <f>SUM(I52+I51)</f>
        <v>924.1</v>
      </c>
      <c r="J49" s="56"/>
      <c r="K49" s="136">
        <f>SUM(K52+K51)</f>
        <v>924.1</v>
      </c>
      <c r="L49" s="56"/>
      <c r="M49" s="136">
        <f>SUM(M52+M51)</f>
        <v>924.1</v>
      </c>
      <c r="N49" s="56"/>
      <c r="O49" s="136">
        <f>SUM(O52+O51)</f>
        <v>924.1</v>
      </c>
      <c r="P49" s="56"/>
      <c r="Q49" s="136">
        <f>SUM(Q52+Q51)</f>
        <v>924.1</v>
      </c>
      <c r="R49" s="56"/>
      <c r="S49" s="136">
        <f>SUM(S52+S51)</f>
        <v>924.1</v>
      </c>
      <c r="T49" s="56"/>
      <c r="U49" s="136">
        <f>SUM(U52+U51)</f>
        <v>924.1</v>
      </c>
    </row>
    <row r="50" spans="1:21" ht="14.25" customHeight="1">
      <c r="A50" s="73"/>
      <c r="B50" s="74"/>
      <c r="C50" s="68">
        <v>6351</v>
      </c>
      <c r="D50" s="38" t="s">
        <v>64</v>
      </c>
      <c r="E50" s="33" t="s">
        <v>65</v>
      </c>
      <c r="F50" s="75"/>
      <c r="G50" s="76">
        <v>0</v>
      </c>
      <c r="H50" s="54">
        <v>924.1</v>
      </c>
      <c r="I50" s="76">
        <v>924.1</v>
      </c>
      <c r="J50" s="54"/>
      <c r="K50" s="76">
        <v>924.1</v>
      </c>
      <c r="L50" s="54"/>
      <c r="M50" s="76">
        <v>924.1</v>
      </c>
      <c r="N50" s="54"/>
      <c r="O50" s="76">
        <v>924.1</v>
      </c>
      <c r="P50" s="54"/>
      <c r="Q50" s="76">
        <v>924.1</v>
      </c>
      <c r="R50" s="54"/>
      <c r="S50" s="76">
        <v>924.1</v>
      </c>
      <c r="T50" s="54"/>
      <c r="U50" s="76">
        <v>924.1</v>
      </c>
    </row>
    <row r="51" spans="1:21" ht="14.25" customHeight="1">
      <c r="A51" s="73"/>
      <c r="B51" s="74"/>
      <c r="C51" s="96">
        <v>6351</v>
      </c>
      <c r="D51" s="30"/>
      <c r="E51" s="35" t="s">
        <v>13</v>
      </c>
      <c r="F51" s="79"/>
      <c r="G51" s="110">
        <v>0</v>
      </c>
      <c r="H51" s="161">
        <v>924.1</v>
      </c>
      <c r="I51" s="110">
        <v>924.1</v>
      </c>
      <c r="J51" s="161"/>
      <c r="K51" s="110">
        <v>924.1</v>
      </c>
      <c r="L51" s="161"/>
      <c r="M51" s="110">
        <v>924.1</v>
      </c>
      <c r="N51" s="57"/>
      <c r="O51" s="110">
        <v>924.1</v>
      </c>
      <c r="P51" s="57"/>
      <c r="Q51" s="110">
        <v>924.1</v>
      </c>
      <c r="R51" s="57"/>
      <c r="S51" s="110">
        <v>924.1</v>
      </c>
      <c r="T51" s="57"/>
      <c r="U51" s="110">
        <v>924.1</v>
      </c>
    </row>
    <row r="52" spans="1:21" ht="14.25" customHeight="1" thickBot="1">
      <c r="A52" s="81"/>
      <c r="B52" s="82"/>
      <c r="C52" s="83">
        <v>5331</v>
      </c>
      <c r="D52" s="31"/>
      <c r="E52" s="31" t="s">
        <v>20</v>
      </c>
      <c r="F52" s="84"/>
      <c r="G52" s="123">
        <v>0</v>
      </c>
      <c r="H52" s="52"/>
      <c r="I52" s="123">
        <v>0</v>
      </c>
      <c r="J52" s="52"/>
      <c r="K52" s="123">
        <v>0</v>
      </c>
      <c r="L52" s="52"/>
      <c r="M52" s="123">
        <v>0</v>
      </c>
      <c r="N52" s="53"/>
      <c r="O52" s="123">
        <v>0</v>
      </c>
      <c r="P52" s="53"/>
      <c r="Q52" s="123">
        <v>0</v>
      </c>
      <c r="R52" s="53"/>
      <c r="S52" s="123">
        <v>0</v>
      </c>
      <c r="T52" s="53"/>
      <c r="U52" s="123">
        <v>0</v>
      </c>
    </row>
    <row r="53" spans="1:21" ht="14.25" customHeight="1">
      <c r="A53" s="85">
        <v>11</v>
      </c>
      <c r="B53" s="87">
        <v>4357</v>
      </c>
      <c r="C53" s="87"/>
      <c r="D53" s="36"/>
      <c r="E53" s="88" t="s">
        <v>66</v>
      </c>
      <c r="F53" s="234">
        <v>38000</v>
      </c>
      <c r="G53" s="136">
        <f>SUM(G58+G56)</f>
        <v>38000</v>
      </c>
      <c r="H53" s="56"/>
      <c r="I53" s="136">
        <f>SUM(I58+I56)</f>
        <v>38000</v>
      </c>
      <c r="J53" s="56"/>
      <c r="K53" s="136">
        <f>SUM(K58+K56)</f>
        <v>38000</v>
      </c>
      <c r="L53" s="56"/>
      <c r="M53" s="136">
        <f>SUM(M58+M56)</f>
        <v>38000</v>
      </c>
      <c r="N53" s="56"/>
      <c r="O53" s="136">
        <f>SUM(O58+O56)</f>
        <v>38000</v>
      </c>
      <c r="P53" s="56"/>
      <c r="Q53" s="136">
        <f>SUM(Q58+Q56)</f>
        <v>38000</v>
      </c>
      <c r="R53" s="56"/>
      <c r="S53" s="136">
        <f>SUM(S58+S56)</f>
        <v>38000</v>
      </c>
      <c r="T53" s="56"/>
      <c r="U53" s="136">
        <f>SUM(U58+U56)</f>
        <v>38000</v>
      </c>
    </row>
    <row r="54" spans="1:21" ht="14.25" customHeight="1">
      <c r="A54" s="73"/>
      <c r="B54" s="74"/>
      <c r="C54" s="68">
        <v>6351</v>
      </c>
      <c r="D54" s="38" t="s">
        <v>97</v>
      </c>
      <c r="E54" s="33" t="s">
        <v>67</v>
      </c>
      <c r="F54" s="76">
        <v>38000</v>
      </c>
      <c r="G54" s="76">
        <v>38000</v>
      </c>
      <c r="H54" s="54"/>
      <c r="I54" s="76">
        <v>38000</v>
      </c>
      <c r="J54" s="54"/>
      <c r="K54" s="76">
        <v>38000</v>
      </c>
      <c r="L54" s="54"/>
      <c r="M54" s="76">
        <v>38000</v>
      </c>
      <c r="N54" s="54"/>
      <c r="O54" s="76">
        <v>38000</v>
      </c>
      <c r="P54" s="54">
        <v>-38000</v>
      </c>
      <c r="Q54" s="76">
        <v>0</v>
      </c>
      <c r="R54" s="54"/>
      <c r="S54" s="76">
        <v>0</v>
      </c>
      <c r="T54" s="54"/>
      <c r="U54" s="76">
        <v>0</v>
      </c>
    </row>
    <row r="55" spans="1:21" ht="14.25" customHeight="1">
      <c r="A55" s="78"/>
      <c r="B55" s="68"/>
      <c r="C55" s="68">
        <v>6121</v>
      </c>
      <c r="D55" s="30" t="s">
        <v>97</v>
      </c>
      <c r="E55" s="30" t="s">
        <v>67</v>
      </c>
      <c r="F55" s="80"/>
      <c r="G55" s="80">
        <v>0</v>
      </c>
      <c r="H55" s="54"/>
      <c r="I55" s="80">
        <v>0</v>
      </c>
      <c r="J55" s="54"/>
      <c r="K55" s="80">
        <v>0</v>
      </c>
      <c r="L55" s="54"/>
      <c r="M55" s="80">
        <v>0</v>
      </c>
      <c r="N55" s="54"/>
      <c r="O55" s="80">
        <v>0</v>
      </c>
      <c r="P55" s="54">
        <v>38000</v>
      </c>
      <c r="Q55" s="80">
        <v>38000</v>
      </c>
      <c r="R55" s="54"/>
      <c r="S55" s="80">
        <v>38000</v>
      </c>
      <c r="T55" s="54"/>
      <c r="U55" s="80">
        <v>38000</v>
      </c>
    </row>
    <row r="56" spans="1:21" ht="14.25" customHeight="1">
      <c r="A56" s="91"/>
      <c r="B56" s="103"/>
      <c r="C56" s="92">
        <v>6351</v>
      </c>
      <c r="D56" s="38"/>
      <c r="E56" s="32" t="s">
        <v>13</v>
      </c>
      <c r="F56" s="75"/>
      <c r="G56" s="190">
        <v>38000</v>
      </c>
      <c r="H56" s="161"/>
      <c r="I56" s="190">
        <v>38000</v>
      </c>
      <c r="J56" s="161"/>
      <c r="K56" s="190">
        <v>38000</v>
      </c>
      <c r="L56" s="161"/>
      <c r="M56" s="190">
        <v>38000</v>
      </c>
      <c r="N56" s="52"/>
      <c r="O56" s="190">
        <v>38000</v>
      </c>
      <c r="P56" s="213">
        <v>-38000</v>
      </c>
      <c r="Q56" s="190">
        <v>0</v>
      </c>
      <c r="R56" s="213"/>
      <c r="S56" s="190">
        <v>0</v>
      </c>
      <c r="T56" s="213"/>
      <c r="U56" s="190">
        <v>0</v>
      </c>
    </row>
    <row r="57" spans="1:21" ht="14.25" customHeight="1">
      <c r="A57" s="78"/>
      <c r="B57" s="68"/>
      <c r="C57" s="96">
        <v>5331</v>
      </c>
      <c r="D57" s="35"/>
      <c r="E57" s="35" t="s">
        <v>20</v>
      </c>
      <c r="F57" s="79"/>
      <c r="G57" s="195">
        <v>0</v>
      </c>
      <c r="H57" s="54"/>
      <c r="I57" s="195">
        <v>0</v>
      </c>
      <c r="J57" s="54"/>
      <c r="K57" s="195">
        <v>0</v>
      </c>
      <c r="L57" s="54"/>
      <c r="M57" s="195">
        <v>0</v>
      </c>
      <c r="N57" s="54"/>
      <c r="O57" s="195">
        <v>0</v>
      </c>
      <c r="P57" s="54"/>
      <c r="Q57" s="195">
        <v>0</v>
      </c>
      <c r="R57" s="54"/>
      <c r="S57" s="195">
        <v>0</v>
      </c>
      <c r="T57" s="54"/>
      <c r="U57" s="195">
        <v>0</v>
      </c>
    </row>
    <row r="58" spans="1:21" ht="14.25" customHeight="1" thickBot="1">
      <c r="A58" s="247"/>
      <c r="B58" s="248"/>
      <c r="C58" s="117">
        <v>6121</v>
      </c>
      <c r="D58" s="249"/>
      <c r="E58" s="32" t="s">
        <v>91</v>
      </c>
      <c r="F58" s="250"/>
      <c r="G58" s="190">
        <v>0</v>
      </c>
      <c r="H58" s="161"/>
      <c r="I58" s="190">
        <v>0</v>
      </c>
      <c r="J58" s="161"/>
      <c r="K58" s="190">
        <v>0</v>
      </c>
      <c r="L58" s="161"/>
      <c r="M58" s="190">
        <v>0</v>
      </c>
      <c r="N58" s="52"/>
      <c r="O58" s="190">
        <v>0</v>
      </c>
      <c r="P58" s="213">
        <v>38000</v>
      </c>
      <c r="Q58" s="190">
        <v>38000</v>
      </c>
      <c r="R58" s="213"/>
      <c r="S58" s="190">
        <v>38000</v>
      </c>
      <c r="T58" s="213"/>
      <c r="U58" s="190">
        <v>38000</v>
      </c>
    </row>
    <row r="59" spans="1:21" ht="14.25" customHeight="1">
      <c r="A59" s="99">
        <v>13</v>
      </c>
      <c r="B59" s="100">
        <v>4357</v>
      </c>
      <c r="C59" s="100"/>
      <c r="D59" s="36"/>
      <c r="E59" s="101" t="s">
        <v>69</v>
      </c>
      <c r="F59" s="102"/>
      <c r="G59" s="138">
        <f>SUM(G66+G65)</f>
        <v>0</v>
      </c>
      <c r="H59" s="56"/>
      <c r="I59" s="138">
        <f>SUM(I66+I65)</f>
        <v>8468</v>
      </c>
      <c r="J59" s="56"/>
      <c r="K59" s="138">
        <f>SUM(K66+K65)</f>
        <v>8468</v>
      </c>
      <c r="L59" s="56"/>
      <c r="M59" s="138">
        <f>SUM(M66+M65)</f>
        <v>8468</v>
      </c>
      <c r="N59" s="56"/>
      <c r="O59" s="138">
        <f>SUM(O66+O65)</f>
        <v>8468</v>
      </c>
      <c r="P59" s="56"/>
      <c r="Q59" s="138">
        <f>SUM(Q66+Q65)</f>
        <v>8468</v>
      </c>
      <c r="R59" s="56"/>
      <c r="S59" s="138">
        <f>SUM(S66+S65+S64)</f>
        <v>8468</v>
      </c>
      <c r="T59" s="56"/>
      <c r="U59" s="138">
        <f>SUM(U66+U65+U64)</f>
        <v>6468</v>
      </c>
    </row>
    <row r="60" spans="1:21" ht="14.25" customHeight="1">
      <c r="A60" s="78"/>
      <c r="B60" s="68"/>
      <c r="C60" s="68">
        <v>6351</v>
      </c>
      <c r="D60" s="38" t="s">
        <v>31</v>
      </c>
      <c r="E60" s="118" t="s">
        <v>39</v>
      </c>
      <c r="F60" s="79"/>
      <c r="G60" s="80">
        <v>0</v>
      </c>
      <c r="H60" s="54">
        <v>3530</v>
      </c>
      <c r="I60" s="80">
        <v>3530</v>
      </c>
      <c r="J60" s="54"/>
      <c r="K60" s="80">
        <v>3530</v>
      </c>
      <c r="L60" s="54"/>
      <c r="M60" s="80">
        <v>3530</v>
      </c>
      <c r="N60" s="54"/>
      <c r="O60" s="80">
        <v>3530</v>
      </c>
      <c r="P60" s="54"/>
      <c r="Q60" s="80">
        <v>3530</v>
      </c>
      <c r="R60" s="54">
        <v>-3530</v>
      </c>
      <c r="S60" s="80">
        <v>3530</v>
      </c>
      <c r="T60" s="54"/>
      <c r="U60" s="80">
        <v>3530</v>
      </c>
    </row>
    <row r="61" spans="1:21" ht="14.25" customHeight="1">
      <c r="A61" s="73"/>
      <c r="B61" s="74"/>
      <c r="C61" s="68">
        <v>6351</v>
      </c>
      <c r="D61" s="38" t="s">
        <v>32</v>
      </c>
      <c r="E61" s="118" t="s">
        <v>40</v>
      </c>
      <c r="F61" s="79"/>
      <c r="G61" s="80">
        <v>0</v>
      </c>
      <c r="H61" s="54">
        <v>450</v>
      </c>
      <c r="I61" s="80">
        <v>450</v>
      </c>
      <c r="J61" s="54"/>
      <c r="K61" s="80">
        <v>450</v>
      </c>
      <c r="L61" s="54"/>
      <c r="M61" s="80">
        <v>450</v>
      </c>
      <c r="N61" s="54"/>
      <c r="O61" s="80">
        <v>450</v>
      </c>
      <c r="P61" s="54"/>
      <c r="Q61" s="80">
        <v>450</v>
      </c>
      <c r="R61" s="54">
        <v>-450</v>
      </c>
      <c r="S61" s="80">
        <v>450</v>
      </c>
      <c r="T61" s="54"/>
      <c r="U61" s="80">
        <v>450</v>
      </c>
    </row>
    <row r="62" spans="1:21" ht="14.25" customHeight="1">
      <c r="A62" s="73"/>
      <c r="B62" s="74"/>
      <c r="C62" s="68">
        <v>6351</v>
      </c>
      <c r="D62" s="38" t="s">
        <v>43</v>
      </c>
      <c r="E62" s="118" t="s">
        <v>44</v>
      </c>
      <c r="F62" s="79"/>
      <c r="G62" s="90">
        <v>0</v>
      </c>
      <c r="H62" s="52">
        <v>4488</v>
      </c>
      <c r="I62" s="80">
        <v>4488</v>
      </c>
      <c r="J62" s="52"/>
      <c r="K62" s="80">
        <v>4488</v>
      </c>
      <c r="L62" s="52"/>
      <c r="M62" s="80">
        <v>4488</v>
      </c>
      <c r="N62" s="52"/>
      <c r="O62" s="80">
        <v>4488</v>
      </c>
      <c r="P62" s="52"/>
      <c r="Q62" s="80">
        <v>4488</v>
      </c>
      <c r="R62" s="52">
        <v>-4488</v>
      </c>
      <c r="S62" s="80">
        <v>4488</v>
      </c>
      <c r="T62" s="52"/>
      <c r="U62" s="80">
        <v>4488</v>
      </c>
    </row>
    <row r="63" spans="1:21" ht="14.25" customHeight="1">
      <c r="A63" s="73"/>
      <c r="B63" s="74"/>
      <c r="C63" s="68">
        <v>6121</v>
      </c>
      <c r="D63" s="38" t="s">
        <v>43</v>
      </c>
      <c r="E63" s="118" t="s">
        <v>101</v>
      </c>
      <c r="F63" s="79"/>
      <c r="G63" s="90">
        <v>0</v>
      </c>
      <c r="H63" s="52"/>
      <c r="I63" s="80">
        <v>0</v>
      </c>
      <c r="J63" s="52"/>
      <c r="K63" s="80">
        <v>0</v>
      </c>
      <c r="L63" s="52"/>
      <c r="M63" s="80">
        <v>0</v>
      </c>
      <c r="N63" s="52"/>
      <c r="O63" s="80">
        <v>0</v>
      </c>
      <c r="P63" s="52"/>
      <c r="Q63" s="80">
        <v>0</v>
      </c>
      <c r="R63" s="52">
        <v>8468</v>
      </c>
      <c r="S63" s="80">
        <v>8468</v>
      </c>
      <c r="T63" s="52">
        <v>-2000</v>
      </c>
      <c r="U63" s="80">
        <v>8468</v>
      </c>
    </row>
    <row r="64" spans="1:21" ht="14.25" customHeight="1">
      <c r="A64" s="73"/>
      <c r="B64" s="74"/>
      <c r="C64" s="96">
        <v>6121</v>
      </c>
      <c r="D64" s="30"/>
      <c r="E64" s="35" t="s">
        <v>91</v>
      </c>
      <c r="F64" s="79"/>
      <c r="G64" s="110">
        <v>0</v>
      </c>
      <c r="H64" s="161"/>
      <c r="I64" s="110">
        <v>0</v>
      </c>
      <c r="J64" s="161"/>
      <c r="K64" s="110">
        <v>0</v>
      </c>
      <c r="L64" s="161"/>
      <c r="M64" s="110">
        <v>0</v>
      </c>
      <c r="N64" s="52"/>
      <c r="O64" s="110">
        <v>0</v>
      </c>
      <c r="P64" s="52"/>
      <c r="Q64" s="110">
        <v>0</v>
      </c>
      <c r="R64" s="213">
        <v>8468</v>
      </c>
      <c r="S64" s="110">
        <v>8468</v>
      </c>
      <c r="T64" s="213">
        <v>-2000</v>
      </c>
      <c r="U64" s="110">
        <v>6468</v>
      </c>
    </row>
    <row r="65" spans="1:21" ht="14.25" customHeight="1">
      <c r="A65" s="73"/>
      <c r="B65" s="74"/>
      <c r="C65" s="96">
        <v>6351</v>
      </c>
      <c r="D65" s="30"/>
      <c r="E65" s="35" t="s">
        <v>13</v>
      </c>
      <c r="F65" s="79"/>
      <c r="G65" s="110">
        <v>0</v>
      </c>
      <c r="H65" s="161">
        <v>8468</v>
      </c>
      <c r="I65" s="110">
        <v>8468</v>
      </c>
      <c r="J65" s="161"/>
      <c r="K65" s="110">
        <v>8468</v>
      </c>
      <c r="L65" s="161"/>
      <c r="M65" s="110">
        <v>8468</v>
      </c>
      <c r="N65" s="52"/>
      <c r="O65" s="110">
        <v>8468</v>
      </c>
      <c r="P65" s="52"/>
      <c r="Q65" s="110">
        <v>8468</v>
      </c>
      <c r="R65" s="213">
        <v>-8468</v>
      </c>
      <c r="S65" s="110">
        <v>0</v>
      </c>
      <c r="T65" s="213"/>
      <c r="U65" s="110">
        <v>0</v>
      </c>
    </row>
    <row r="66" spans="1:21" ht="14.25" customHeight="1" thickBot="1">
      <c r="A66" s="81"/>
      <c r="B66" s="82"/>
      <c r="C66" s="83">
        <v>5331</v>
      </c>
      <c r="D66" s="37"/>
      <c r="E66" s="31" t="s">
        <v>20</v>
      </c>
      <c r="F66" s="84"/>
      <c r="G66" s="123">
        <v>0</v>
      </c>
      <c r="H66" s="53"/>
      <c r="I66" s="123">
        <v>0</v>
      </c>
      <c r="J66" s="53"/>
      <c r="K66" s="123">
        <v>0</v>
      </c>
      <c r="L66" s="53"/>
      <c r="M66" s="123">
        <v>0</v>
      </c>
      <c r="N66" s="53"/>
      <c r="O66" s="123">
        <v>0</v>
      </c>
      <c r="P66" s="53"/>
      <c r="Q66" s="123">
        <v>0</v>
      </c>
      <c r="R66" s="53"/>
      <c r="S66" s="123">
        <v>0</v>
      </c>
      <c r="T66" s="53"/>
      <c r="U66" s="123">
        <v>0</v>
      </c>
    </row>
    <row r="67" spans="1:21" ht="14.25" customHeight="1">
      <c r="A67" s="91">
        <v>15</v>
      </c>
      <c r="B67" s="92">
        <v>4357</v>
      </c>
      <c r="C67" s="92"/>
      <c r="D67" s="32"/>
      <c r="E67" s="93" t="s">
        <v>26</v>
      </c>
      <c r="F67" s="38"/>
      <c r="G67" s="137">
        <f>SUM(G74+G73)</f>
        <v>0</v>
      </c>
      <c r="H67" s="52"/>
      <c r="I67" s="137">
        <f>SUM(I74+I73)</f>
        <v>5213.1</v>
      </c>
      <c r="J67" s="52"/>
      <c r="K67" s="137">
        <f>SUM(K74+K73)</f>
        <v>5213.1</v>
      </c>
      <c r="L67" s="52"/>
      <c r="M67" s="137">
        <f>SUM(M74+M73)</f>
        <v>5213.1</v>
      </c>
      <c r="N67" s="52"/>
      <c r="O67" s="137">
        <f>SUM(O74+O73+O72+O71)</f>
        <v>5213.1</v>
      </c>
      <c r="P67" s="52"/>
      <c r="Q67" s="137">
        <f>SUM(Q74+Q73+Q72+Q71)</f>
        <v>5213.1</v>
      </c>
      <c r="R67" s="52"/>
      <c r="S67" s="137">
        <f>SUM(S74+S73+S72+S71)</f>
        <v>5213.1</v>
      </c>
      <c r="T67" s="52"/>
      <c r="U67" s="137">
        <f>SUM(U74+U73+U72+U71)</f>
        <v>5213.1</v>
      </c>
    </row>
    <row r="68" spans="1:21" ht="14.25" customHeight="1">
      <c r="A68" s="78"/>
      <c r="B68" s="68"/>
      <c r="C68" s="68">
        <v>6351</v>
      </c>
      <c r="D68" s="30" t="s">
        <v>27</v>
      </c>
      <c r="E68" s="30" t="s">
        <v>68</v>
      </c>
      <c r="F68" s="98"/>
      <c r="G68" s="80">
        <v>0</v>
      </c>
      <c r="H68" s="52">
        <v>5213.1</v>
      </c>
      <c r="I68" s="80">
        <v>5213.1</v>
      </c>
      <c r="J68" s="52"/>
      <c r="K68" s="80">
        <v>5213.1</v>
      </c>
      <c r="L68" s="52"/>
      <c r="M68" s="80">
        <v>5213.1</v>
      </c>
      <c r="N68" s="52">
        <v>-2200</v>
      </c>
      <c r="O68" s="80">
        <v>3013.1</v>
      </c>
      <c r="P68" s="52"/>
      <c r="Q68" s="80">
        <v>3013.1</v>
      </c>
      <c r="R68" s="52"/>
      <c r="S68" s="80">
        <v>3013.1</v>
      </c>
      <c r="T68" s="52"/>
      <c r="U68" s="80">
        <v>3013.1</v>
      </c>
    </row>
    <row r="69" spans="1:21" ht="14.25" customHeight="1">
      <c r="A69" s="78"/>
      <c r="B69" s="68"/>
      <c r="C69" s="68">
        <v>6121</v>
      </c>
      <c r="D69" s="30" t="s">
        <v>27</v>
      </c>
      <c r="E69" s="30" t="s">
        <v>68</v>
      </c>
      <c r="F69" s="98"/>
      <c r="G69" s="80"/>
      <c r="H69" s="54"/>
      <c r="I69" s="80"/>
      <c r="J69" s="54"/>
      <c r="K69" s="80"/>
      <c r="L69" s="54"/>
      <c r="M69" s="80"/>
      <c r="N69" s="54">
        <v>2081</v>
      </c>
      <c r="O69" s="80">
        <v>2081</v>
      </c>
      <c r="P69" s="54"/>
      <c r="Q69" s="80">
        <v>2081</v>
      </c>
      <c r="R69" s="54"/>
      <c r="S69" s="80">
        <v>2081</v>
      </c>
      <c r="T69" s="54"/>
      <c r="U69" s="80">
        <v>2081</v>
      </c>
    </row>
    <row r="70" spans="1:21" ht="14.25" customHeight="1">
      <c r="A70" s="78"/>
      <c r="B70" s="68"/>
      <c r="C70" s="68">
        <v>5137</v>
      </c>
      <c r="D70" s="30" t="s">
        <v>27</v>
      </c>
      <c r="E70" s="30" t="s">
        <v>68</v>
      </c>
      <c r="F70" s="98"/>
      <c r="G70" s="80"/>
      <c r="H70" s="54"/>
      <c r="I70" s="80"/>
      <c r="J70" s="54"/>
      <c r="K70" s="80"/>
      <c r="L70" s="54"/>
      <c r="M70" s="80"/>
      <c r="N70" s="54">
        <v>119</v>
      </c>
      <c r="O70" s="80">
        <v>119</v>
      </c>
      <c r="P70" s="54"/>
      <c r="Q70" s="80">
        <v>119</v>
      </c>
      <c r="R70" s="54"/>
      <c r="S70" s="80">
        <v>119</v>
      </c>
      <c r="T70" s="54"/>
      <c r="U70" s="80">
        <v>119</v>
      </c>
    </row>
    <row r="71" spans="1:21" ht="14.25" customHeight="1">
      <c r="A71" s="91"/>
      <c r="B71" s="103"/>
      <c r="C71" s="96">
        <v>6121</v>
      </c>
      <c r="D71" s="35"/>
      <c r="E71" s="32" t="s">
        <v>91</v>
      </c>
      <c r="F71" s="79"/>
      <c r="G71" s="110">
        <v>0</v>
      </c>
      <c r="H71" s="158"/>
      <c r="I71" s="110">
        <v>0</v>
      </c>
      <c r="J71" s="158"/>
      <c r="K71" s="110">
        <v>0</v>
      </c>
      <c r="L71" s="158"/>
      <c r="M71" s="110">
        <v>0</v>
      </c>
      <c r="N71" s="246">
        <v>2081</v>
      </c>
      <c r="O71" s="110">
        <v>2081</v>
      </c>
      <c r="P71" s="246"/>
      <c r="Q71" s="110">
        <v>2081</v>
      </c>
      <c r="R71" s="246"/>
      <c r="S71" s="110">
        <v>2081</v>
      </c>
      <c r="T71" s="246"/>
      <c r="U71" s="110">
        <v>2081</v>
      </c>
    </row>
    <row r="72" spans="1:21" ht="14.25" customHeight="1">
      <c r="A72" s="78"/>
      <c r="B72" s="68"/>
      <c r="C72" s="96">
        <v>5137</v>
      </c>
      <c r="D72" s="35"/>
      <c r="E72" s="121" t="s">
        <v>92</v>
      </c>
      <c r="F72" s="79"/>
      <c r="G72" s="243">
        <v>0</v>
      </c>
      <c r="H72" s="244"/>
      <c r="I72" s="243">
        <v>0</v>
      </c>
      <c r="J72" s="244"/>
      <c r="K72" s="243">
        <v>0</v>
      </c>
      <c r="L72" s="244"/>
      <c r="M72" s="243">
        <v>0</v>
      </c>
      <c r="N72" s="245">
        <v>119</v>
      </c>
      <c r="O72" s="243">
        <v>119</v>
      </c>
      <c r="P72" s="245"/>
      <c r="Q72" s="243">
        <v>119</v>
      </c>
      <c r="R72" s="245"/>
      <c r="S72" s="243">
        <v>119</v>
      </c>
      <c r="T72" s="245"/>
      <c r="U72" s="243">
        <v>119</v>
      </c>
    </row>
    <row r="73" spans="1:21" ht="13.5" customHeight="1">
      <c r="A73" s="199"/>
      <c r="B73" s="87"/>
      <c r="C73" s="92">
        <v>6351</v>
      </c>
      <c r="D73" s="38"/>
      <c r="E73" s="32" t="s">
        <v>13</v>
      </c>
      <c r="F73" s="200"/>
      <c r="G73" s="190">
        <v>0</v>
      </c>
      <c r="H73" s="164">
        <v>5213.1</v>
      </c>
      <c r="I73" s="190">
        <v>5213.1</v>
      </c>
      <c r="J73" s="164"/>
      <c r="K73" s="190">
        <v>5213.1</v>
      </c>
      <c r="L73" s="164"/>
      <c r="M73" s="190">
        <v>5213.1</v>
      </c>
      <c r="N73" s="164">
        <v>-2200</v>
      </c>
      <c r="O73" s="190">
        <v>3013.1</v>
      </c>
      <c r="P73" s="164"/>
      <c r="Q73" s="190">
        <v>3013.1</v>
      </c>
      <c r="R73" s="164"/>
      <c r="S73" s="190">
        <v>3013.1</v>
      </c>
      <c r="T73" s="164"/>
      <c r="U73" s="190">
        <v>3013.1</v>
      </c>
    </row>
    <row r="74" spans="1:21" ht="14.25" customHeight="1" thickBot="1">
      <c r="A74" s="97"/>
      <c r="B74" s="83"/>
      <c r="C74" s="83">
        <v>5331</v>
      </c>
      <c r="D74" s="31"/>
      <c r="E74" s="31" t="s">
        <v>20</v>
      </c>
      <c r="F74" s="37"/>
      <c r="G74" s="159">
        <v>0</v>
      </c>
      <c r="H74" s="53"/>
      <c r="I74" s="159">
        <v>0</v>
      </c>
      <c r="J74" s="53"/>
      <c r="K74" s="159">
        <v>0</v>
      </c>
      <c r="L74" s="53"/>
      <c r="M74" s="159">
        <v>0</v>
      </c>
      <c r="N74" s="53"/>
      <c r="O74" s="159">
        <v>0</v>
      </c>
      <c r="P74" s="53"/>
      <c r="Q74" s="159">
        <v>0</v>
      </c>
      <c r="R74" s="53"/>
      <c r="S74" s="159">
        <v>0</v>
      </c>
      <c r="T74" s="53"/>
      <c r="U74" s="159">
        <v>0</v>
      </c>
    </row>
    <row r="75" spans="1:21" ht="14.25" customHeight="1">
      <c r="A75" s="114">
        <v>19</v>
      </c>
      <c r="B75" s="115">
        <v>4357</v>
      </c>
      <c r="C75" s="116"/>
      <c r="D75" s="140"/>
      <c r="E75" s="144" t="s">
        <v>17</v>
      </c>
      <c r="F75" s="143"/>
      <c r="G75" s="134">
        <f>SUM(G78+G77)</f>
        <v>0</v>
      </c>
      <c r="H75" s="52"/>
      <c r="I75" s="134">
        <f>SUM(I78+I77)</f>
        <v>555</v>
      </c>
      <c r="J75" s="52"/>
      <c r="K75" s="134">
        <f>SUM(K78+K77)</f>
        <v>555</v>
      </c>
      <c r="L75" s="52"/>
      <c r="M75" s="134">
        <f>SUM(M78+M77)</f>
        <v>555</v>
      </c>
      <c r="N75" s="52"/>
      <c r="O75" s="134">
        <f>SUM(O78+O77)</f>
        <v>555</v>
      </c>
      <c r="P75" s="52"/>
      <c r="Q75" s="134">
        <f>SUM(Q78+Q77)</f>
        <v>555</v>
      </c>
      <c r="R75" s="52"/>
      <c r="S75" s="134">
        <f>SUM(S78+S77)</f>
        <v>555</v>
      </c>
      <c r="T75" s="52"/>
      <c r="U75" s="134">
        <f>SUM(U78+U77)</f>
        <v>555</v>
      </c>
    </row>
    <row r="76" spans="1:21" ht="14.25" customHeight="1">
      <c r="A76" s="78"/>
      <c r="B76" s="68"/>
      <c r="C76" s="208">
        <v>6351</v>
      </c>
      <c r="D76" s="30" t="s">
        <v>51</v>
      </c>
      <c r="E76" s="209" t="s">
        <v>70</v>
      </c>
      <c r="F76" s="79"/>
      <c r="G76" s="80">
        <v>0</v>
      </c>
      <c r="H76" s="54">
        <v>555</v>
      </c>
      <c r="I76" s="80">
        <v>555</v>
      </c>
      <c r="J76" s="54"/>
      <c r="K76" s="80">
        <v>555</v>
      </c>
      <c r="L76" s="54"/>
      <c r="M76" s="80">
        <v>555</v>
      </c>
      <c r="N76" s="54"/>
      <c r="O76" s="80">
        <v>555</v>
      </c>
      <c r="P76" s="54"/>
      <c r="Q76" s="80">
        <v>555</v>
      </c>
      <c r="R76" s="54"/>
      <c r="S76" s="80">
        <v>555</v>
      </c>
      <c r="T76" s="54"/>
      <c r="U76" s="80">
        <v>555</v>
      </c>
    </row>
    <row r="77" spans="1:21" ht="14.25" customHeight="1">
      <c r="A77" s="73"/>
      <c r="B77" s="74"/>
      <c r="C77" s="96">
        <v>6351</v>
      </c>
      <c r="D77" s="35"/>
      <c r="E77" s="35" t="s">
        <v>13</v>
      </c>
      <c r="F77" s="79"/>
      <c r="G77" s="110">
        <v>0</v>
      </c>
      <c r="H77" s="164">
        <v>555</v>
      </c>
      <c r="I77" s="110">
        <v>555</v>
      </c>
      <c r="J77" s="164"/>
      <c r="K77" s="110">
        <v>555</v>
      </c>
      <c r="L77" s="164"/>
      <c r="M77" s="110">
        <v>555</v>
      </c>
      <c r="N77" s="161"/>
      <c r="O77" s="110">
        <v>555</v>
      </c>
      <c r="P77" s="161"/>
      <c r="Q77" s="110">
        <v>555</v>
      </c>
      <c r="R77" s="161"/>
      <c r="S77" s="110">
        <v>555</v>
      </c>
      <c r="T77" s="161"/>
      <c r="U77" s="110">
        <v>555</v>
      </c>
    </row>
    <row r="78" spans="1:21" ht="14.25" customHeight="1" thickBot="1">
      <c r="A78" s="81"/>
      <c r="B78" s="82"/>
      <c r="C78" s="83">
        <v>5331</v>
      </c>
      <c r="D78" s="31"/>
      <c r="E78" s="31" t="s">
        <v>20</v>
      </c>
      <c r="F78" s="84"/>
      <c r="G78" s="123">
        <v>0</v>
      </c>
      <c r="H78" s="160"/>
      <c r="I78" s="123">
        <v>0</v>
      </c>
      <c r="J78" s="160"/>
      <c r="K78" s="123">
        <v>0</v>
      </c>
      <c r="L78" s="160"/>
      <c r="M78" s="123">
        <v>0</v>
      </c>
      <c r="N78" s="53"/>
      <c r="O78" s="123">
        <v>0</v>
      </c>
      <c r="P78" s="53"/>
      <c r="Q78" s="123">
        <v>0</v>
      </c>
      <c r="R78" s="53"/>
      <c r="S78" s="123">
        <v>0</v>
      </c>
      <c r="T78" s="53"/>
      <c r="U78" s="123">
        <v>0</v>
      </c>
    </row>
    <row r="79" spans="1:21" ht="14.25" customHeight="1">
      <c r="A79" s="85">
        <v>21</v>
      </c>
      <c r="B79" s="87">
        <v>4357</v>
      </c>
      <c r="C79" s="87"/>
      <c r="D79" s="34"/>
      <c r="E79" s="88" t="s">
        <v>22</v>
      </c>
      <c r="F79" s="89"/>
      <c r="G79" s="135">
        <f>SUM(G84+G83)</f>
        <v>0</v>
      </c>
      <c r="H79" s="56"/>
      <c r="I79" s="135">
        <f>SUM(I84+I83)</f>
        <v>13604.7</v>
      </c>
      <c r="J79" s="56"/>
      <c r="K79" s="135">
        <f>SUM(K84+K83)</f>
        <v>13604.7</v>
      </c>
      <c r="L79" s="56"/>
      <c r="M79" s="135">
        <f>SUM(M84+M83)</f>
        <v>13604.7</v>
      </c>
      <c r="N79" s="56"/>
      <c r="O79" s="135">
        <f>SUM(O84+O83)</f>
        <v>13604.7</v>
      </c>
      <c r="P79" s="56"/>
      <c r="Q79" s="135">
        <f>SUM(Q84+Q83)</f>
        <v>13604.7</v>
      </c>
      <c r="R79" s="56"/>
      <c r="S79" s="135">
        <f>SUM(S84+S83)</f>
        <v>13604.7</v>
      </c>
      <c r="T79" s="56"/>
      <c r="U79" s="135">
        <f>SUM(U84+U83)</f>
        <v>13604.7</v>
      </c>
    </row>
    <row r="80" spans="1:21" ht="14.25" customHeight="1">
      <c r="A80" s="78"/>
      <c r="B80" s="68"/>
      <c r="C80" s="68">
        <v>6351</v>
      </c>
      <c r="D80" s="33" t="s">
        <v>23</v>
      </c>
      <c r="E80" s="33" t="s">
        <v>73</v>
      </c>
      <c r="F80" s="77"/>
      <c r="G80" s="95">
        <v>0</v>
      </c>
      <c r="H80" s="57">
        <v>7565.6</v>
      </c>
      <c r="I80" s="95">
        <v>7565.6</v>
      </c>
      <c r="J80" s="57"/>
      <c r="K80" s="95">
        <v>7565.6</v>
      </c>
      <c r="L80" s="57"/>
      <c r="M80" s="95">
        <v>7565.6</v>
      </c>
      <c r="N80" s="57"/>
      <c r="O80" s="95">
        <v>7565.6</v>
      </c>
      <c r="P80" s="57"/>
      <c r="Q80" s="95">
        <v>7565.6</v>
      </c>
      <c r="R80" s="57"/>
      <c r="S80" s="95">
        <v>7565.6</v>
      </c>
      <c r="T80" s="57"/>
      <c r="U80" s="95">
        <v>7565.6</v>
      </c>
    </row>
    <row r="81" spans="1:21" ht="14.25" customHeight="1">
      <c r="A81" s="78"/>
      <c r="B81" s="68"/>
      <c r="C81" s="68">
        <v>5331</v>
      </c>
      <c r="D81" s="30" t="s">
        <v>23</v>
      </c>
      <c r="E81" s="30" t="s">
        <v>73</v>
      </c>
      <c r="F81" s="79"/>
      <c r="G81" s="80">
        <v>0</v>
      </c>
      <c r="H81" s="54">
        <v>5639.1</v>
      </c>
      <c r="I81" s="80">
        <v>5639.1</v>
      </c>
      <c r="J81" s="54"/>
      <c r="K81" s="80">
        <v>5639.1</v>
      </c>
      <c r="L81" s="54"/>
      <c r="M81" s="80">
        <v>5639.1</v>
      </c>
      <c r="N81" s="54"/>
      <c r="O81" s="80">
        <v>5639.1</v>
      </c>
      <c r="P81" s="54"/>
      <c r="Q81" s="80">
        <v>5639.1</v>
      </c>
      <c r="R81" s="54"/>
      <c r="S81" s="80">
        <v>5639.1</v>
      </c>
      <c r="T81" s="54"/>
      <c r="U81" s="80">
        <v>5639.1</v>
      </c>
    </row>
    <row r="82" spans="1:21" ht="14.25" customHeight="1">
      <c r="A82" s="78"/>
      <c r="B82" s="68"/>
      <c r="C82" s="68">
        <v>6351</v>
      </c>
      <c r="D82" s="30" t="s">
        <v>71</v>
      </c>
      <c r="E82" s="30" t="s">
        <v>72</v>
      </c>
      <c r="F82" s="79"/>
      <c r="G82" s="80">
        <v>0</v>
      </c>
      <c r="H82" s="54">
        <v>400</v>
      </c>
      <c r="I82" s="80">
        <v>400</v>
      </c>
      <c r="J82" s="54"/>
      <c r="K82" s="80">
        <v>400</v>
      </c>
      <c r="L82" s="54"/>
      <c r="M82" s="80">
        <v>400</v>
      </c>
      <c r="N82" s="54"/>
      <c r="O82" s="80">
        <v>400</v>
      </c>
      <c r="P82" s="54"/>
      <c r="Q82" s="80">
        <v>400</v>
      </c>
      <c r="R82" s="54"/>
      <c r="S82" s="80">
        <v>400</v>
      </c>
      <c r="T82" s="54"/>
      <c r="U82" s="80">
        <v>400</v>
      </c>
    </row>
    <row r="83" spans="1:21" ht="14.25" customHeight="1">
      <c r="A83" s="85"/>
      <c r="B83" s="86"/>
      <c r="C83" s="92">
        <v>6351</v>
      </c>
      <c r="D83" s="34"/>
      <c r="E83" s="32" t="s">
        <v>13</v>
      </c>
      <c r="F83" s="89"/>
      <c r="G83" s="109">
        <v>0</v>
      </c>
      <c r="H83" s="213">
        <v>7965.6</v>
      </c>
      <c r="I83" s="109">
        <v>7965.6</v>
      </c>
      <c r="J83" s="213"/>
      <c r="K83" s="109">
        <v>7965.6</v>
      </c>
      <c r="L83" s="213"/>
      <c r="M83" s="109">
        <v>7965.6</v>
      </c>
      <c r="N83" s="52"/>
      <c r="O83" s="109">
        <v>7965.6</v>
      </c>
      <c r="P83" s="52"/>
      <c r="Q83" s="109">
        <v>7965.6</v>
      </c>
      <c r="R83" s="52"/>
      <c r="S83" s="109">
        <v>7965.6</v>
      </c>
      <c r="T83" s="52"/>
      <c r="U83" s="109">
        <v>7965.6</v>
      </c>
    </row>
    <row r="84" spans="1:21" ht="14.25" customHeight="1" thickBot="1">
      <c r="A84" s="81"/>
      <c r="B84" s="82"/>
      <c r="C84" s="83">
        <v>5331</v>
      </c>
      <c r="D84" s="31"/>
      <c r="E84" s="31" t="s">
        <v>20</v>
      </c>
      <c r="F84" s="84"/>
      <c r="G84" s="123">
        <v>0</v>
      </c>
      <c r="H84" s="160">
        <v>5639.1</v>
      </c>
      <c r="I84" s="123">
        <v>5639.1</v>
      </c>
      <c r="J84" s="160"/>
      <c r="K84" s="123">
        <v>5639.1</v>
      </c>
      <c r="L84" s="160"/>
      <c r="M84" s="123">
        <v>5639.1</v>
      </c>
      <c r="N84" s="160"/>
      <c r="O84" s="123">
        <v>5639.1</v>
      </c>
      <c r="P84" s="160"/>
      <c r="Q84" s="123">
        <v>5639.1</v>
      </c>
      <c r="R84" s="160"/>
      <c r="S84" s="123">
        <v>5639.1</v>
      </c>
      <c r="T84" s="160"/>
      <c r="U84" s="123">
        <v>5639.1</v>
      </c>
    </row>
    <row r="85" spans="1:21" ht="14.25" customHeight="1">
      <c r="A85" s="91">
        <v>27</v>
      </c>
      <c r="B85" s="92">
        <v>4357</v>
      </c>
      <c r="C85" s="92"/>
      <c r="D85" s="32"/>
      <c r="E85" s="93" t="s">
        <v>25</v>
      </c>
      <c r="F85" s="234">
        <v>13899</v>
      </c>
      <c r="G85" s="136">
        <f>SUM(G90+G89)</f>
        <v>14892</v>
      </c>
      <c r="H85" s="56"/>
      <c r="I85" s="136">
        <f>SUM(I90+I89)</f>
        <v>36944</v>
      </c>
      <c r="J85" s="56"/>
      <c r="K85" s="136">
        <f>SUM(K90+K89)</f>
        <v>36944</v>
      </c>
      <c r="L85" s="56"/>
      <c r="M85" s="136">
        <f>SUM(M90+M89)</f>
        <v>36944</v>
      </c>
      <c r="N85" s="56"/>
      <c r="O85" s="136">
        <f>SUM(O90+O89)</f>
        <v>36944</v>
      </c>
      <c r="P85" s="56"/>
      <c r="Q85" s="136">
        <f>SUM(Q90+Q89)</f>
        <v>36944</v>
      </c>
      <c r="R85" s="56"/>
      <c r="S85" s="136">
        <f>SUM(S90+S89)</f>
        <v>36944</v>
      </c>
      <c r="T85" s="56"/>
      <c r="U85" s="136">
        <f>SUM(U90+U89)</f>
        <v>36944</v>
      </c>
    </row>
    <row r="86" spans="1:21" ht="14.25" customHeight="1">
      <c r="A86" s="78"/>
      <c r="B86" s="68"/>
      <c r="C86" s="68">
        <v>6351</v>
      </c>
      <c r="D86" s="146" t="s">
        <v>24</v>
      </c>
      <c r="E86" s="94" t="s">
        <v>54</v>
      </c>
      <c r="F86" s="235">
        <v>13899</v>
      </c>
      <c r="G86" s="80">
        <v>13899</v>
      </c>
      <c r="H86" s="54">
        <v>19567</v>
      </c>
      <c r="I86" s="80">
        <v>33466</v>
      </c>
      <c r="J86" s="54">
        <v>-2677</v>
      </c>
      <c r="K86" s="80">
        <v>30789</v>
      </c>
      <c r="L86" s="54"/>
      <c r="M86" s="80">
        <v>30789</v>
      </c>
      <c r="N86" s="54"/>
      <c r="O86" s="80">
        <v>30789</v>
      </c>
      <c r="P86" s="54"/>
      <c r="Q86" s="80">
        <v>30789</v>
      </c>
      <c r="R86" s="54"/>
      <c r="S86" s="80">
        <v>30789</v>
      </c>
      <c r="T86" s="54"/>
      <c r="U86" s="80">
        <v>30789</v>
      </c>
    </row>
    <row r="87" spans="1:21" ht="14.25" customHeight="1">
      <c r="A87" s="78"/>
      <c r="B87" s="68"/>
      <c r="C87" s="68">
        <v>5331</v>
      </c>
      <c r="D87" s="146" t="s">
        <v>24</v>
      </c>
      <c r="E87" s="94" t="s">
        <v>54</v>
      </c>
      <c r="F87" s="210"/>
      <c r="G87" s="80">
        <v>993</v>
      </c>
      <c r="H87" s="54">
        <v>2485</v>
      </c>
      <c r="I87" s="80">
        <v>3478</v>
      </c>
      <c r="J87" s="54"/>
      <c r="K87" s="80">
        <v>3478</v>
      </c>
      <c r="L87" s="54"/>
      <c r="M87" s="80">
        <v>3478</v>
      </c>
      <c r="N87" s="54"/>
      <c r="O87" s="80">
        <v>3478</v>
      </c>
      <c r="P87" s="54"/>
      <c r="Q87" s="80">
        <v>3478</v>
      </c>
      <c r="R87" s="54"/>
      <c r="S87" s="80">
        <v>3478</v>
      </c>
      <c r="T87" s="54"/>
      <c r="U87" s="80">
        <v>3478</v>
      </c>
    </row>
    <row r="88" spans="1:21" ht="14.25" customHeight="1">
      <c r="A88" s="78"/>
      <c r="B88" s="68"/>
      <c r="C88" s="68">
        <v>5331</v>
      </c>
      <c r="D88" s="215" t="s">
        <v>74</v>
      </c>
      <c r="E88" s="94" t="s">
        <v>75</v>
      </c>
      <c r="F88" s="210"/>
      <c r="G88" s="80"/>
      <c r="H88" s="54"/>
      <c r="I88" s="80"/>
      <c r="J88" s="54">
        <v>2677</v>
      </c>
      <c r="K88" s="80">
        <v>2677</v>
      </c>
      <c r="L88" s="54"/>
      <c r="M88" s="80">
        <v>2677</v>
      </c>
      <c r="N88" s="54"/>
      <c r="O88" s="80">
        <v>2677</v>
      </c>
      <c r="P88" s="54"/>
      <c r="Q88" s="80">
        <v>2677</v>
      </c>
      <c r="R88" s="54"/>
      <c r="S88" s="80">
        <v>2677</v>
      </c>
      <c r="T88" s="54"/>
      <c r="U88" s="80">
        <v>2677</v>
      </c>
    </row>
    <row r="89" spans="1:21" ht="14.25" customHeight="1">
      <c r="A89" s="163"/>
      <c r="B89" s="96"/>
      <c r="C89" s="96">
        <v>6351</v>
      </c>
      <c r="D89" s="30"/>
      <c r="E89" s="35" t="s">
        <v>13</v>
      </c>
      <c r="F89" s="210"/>
      <c r="G89" s="110">
        <v>13899</v>
      </c>
      <c r="H89" s="214">
        <v>19567</v>
      </c>
      <c r="I89" s="110">
        <v>33466</v>
      </c>
      <c r="J89" s="214">
        <v>-2677</v>
      </c>
      <c r="K89" s="110">
        <v>30789</v>
      </c>
      <c r="L89" s="214"/>
      <c r="M89" s="110">
        <v>30789</v>
      </c>
      <c r="N89" s="54"/>
      <c r="O89" s="110">
        <v>30789</v>
      </c>
      <c r="P89" s="54"/>
      <c r="Q89" s="110">
        <v>30789</v>
      </c>
      <c r="R89" s="54"/>
      <c r="S89" s="110">
        <v>30789</v>
      </c>
      <c r="T89" s="54"/>
      <c r="U89" s="110">
        <v>30789</v>
      </c>
    </row>
    <row r="90" spans="1:21" ht="14.25" customHeight="1" thickBot="1">
      <c r="A90" s="97"/>
      <c r="B90" s="83"/>
      <c r="C90" s="83">
        <v>5331</v>
      </c>
      <c r="D90" s="31"/>
      <c r="E90" s="31" t="s">
        <v>20</v>
      </c>
      <c r="F90" s="31"/>
      <c r="G90" s="123">
        <v>993</v>
      </c>
      <c r="H90" s="160">
        <v>2485</v>
      </c>
      <c r="I90" s="123">
        <v>3478</v>
      </c>
      <c r="J90" s="160">
        <v>2677</v>
      </c>
      <c r="K90" s="123">
        <v>6155</v>
      </c>
      <c r="L90" s="160"/>
      <c r="M90" s="123">
        <v>6155</v>
      </c>
      <c r="N90" s="53"/>
      <c r="O90" s="123">
        <v>6155</v>
      </c>
      <c r="P90" s="53"/>
      <c r="Q90" s="123">
        <v>6155</v>
      </c>
      <c r="R90" s="53"/>
      <c r="S90" s="123">
        <v>6155</v>
      </c>
      <c r="T90" s="53"/>
      <c r="U90" s="123">
        <v>6155</v>
      </c>
    </row>
    <row r="91" spans="1:21" ht="14.25" customHeight="1">
      <c r="A91" s="99">
        <v>28</v>
      </c>
      <c r="B91" s="100">
        <v>4357</v>
      </c>
      <c r="C91" s="100"/>
      <c r="D91" s="36"/>
      <c r="E91" s="101" t="s">
        <v>78</v>
      </c>
      <c r="F91" s="102"/>
      <c r="G91" s="138">
        <f>SUM(G97+G95)</f>
        <v>0</v>
      </c>
      <c r="H91" s="56"/>
      <c r="I91" s="138">
        <f>SUM(I97+I95)</f>
        <v>1668.8</v>
      </c>
      <c r="J91" s="56"/>
      <c r="K91" s="138">
        <f>SUM(K97+K95)</f>
        <v>1668.8</v>
      </c>
      <c r="L91" s="56"/>
      <c r="M91" s="138">
        <f>SUM(M97+M95+M96)</f>
        <v>1548.8</v>
      </c>
      <c r="N91" s="56"/>
      <c r="O91" s="138">
        <f>SUM(O97+O95+O96)</f>
        <v>1548.8</v>
      </c>
      <c r="P91" s="56"/>
      <c r="Q91" s="138">
        <f>SUM(Q97+Q95+Q96)</f>
        <v>1548.8</v>
      </c>
      <c r="R91" s="56"/>
      <c r="S91" s="138">
        <f>SUM(S97+S95+S96)</f>
        <v>1548.8</v>
      </c>
      <c r="T91" s="56"/>
      <c r="U91" s="138">
        <f>SUM(U97+U95+U96)</f>
        <v>1548.8</v>
      </c>
    </row>
    <row r="92" spans="1:21" ht="27" customHeight="1">
      <c r="A92" s="78"/>
      <c r="B92" s="68"/>
      <c r="C92" s="145">
        <v>6351</v>
      </c>
      <c r="D92" s="146" t="s">
        <v>30</v>
      </c>
      <c r="E92" s="218" t="s">
        <v>79</v>
      </c>
      <c r="F92" s="75"/>
      <c r="G92" s="76">
        <v>0</v>
      </c>
      <c r="H92" s="52">
        <v>1318.8</v>
      </c>
      <c r="I92" s="76">
        <v>1318.8</v>
      </c>
      <c r="J92" s="52"/>
      <c r="K92" s="76">
        <v>1318.8</v>
      </c>
      <c r="L92" s="52">
        <v>-300</v>
      </c>
      <c r="M92" s="76">
        <v>1018.8</v>
      </c>
      <c r="N92" s="52"/>
      <c r="O92" s="76">
        <v>1018.8</v>
      </c>
      <c r="P92" s="52"/>
      <c r="Q92" s="76">
        <v>1018.8</v>
      </c>
      <c r="R92" s="52"/>
      <c r="S92" s="76">
        <v>1018.8</v>
      </c>
      <c r="T92" s="52"/>
      <c r="U92" s="76">
        <v>1018.8</v>
      </c>
    </row>
    <row r="93" spans="1:21" ht="27" customHeight="1">
      <c r="A93" s="78"/>
      <c r="B93" s="68"/>
      <c r="C93" s="145">
        <v>6351</v>
      </c>
      <c r="D93" s="215" t="s">
        <v>76</v>
      </c>
      <c r="E93" s="218" t="s">
        <v>77</v>
      </c>
      <c r="F93" s="75"/>
      <c r="G93" s="76">
        <v>0</v>
      </c>
      <c r="H93" s="52">
        <v>350</v>
      </c>
      <c r="I93" s="76">
        <v>350</v>
      </c>
      <c r="J93" s="52"/>
      <c r="K93" s="76">
        <v>350</v>
      </c>
      <c r="L93" s="52"/>
      <c r="M93" s="76">
        <v>350</v>
      </c>
      <c r="N93" s="52"/>
      <c r="O93" s="76">
        <v>350</v>
      </c>
      <c r="P93" s="52"/>
      <c r="Q93" s="76">
        <v>350</v>
      </c>
      <c r="R93" s="52"/>
      <c r="S93" s="76">
        <v>350</v>
      </c>
      <c r="T93" s="52"/>
      <c r="U93" s="76">
        <v>350</v>
      </c>
    </row>
    <row r="94" spans="1:21" ht="27" customHeight="1">
      <c r="A94" s="85"/>
      <c r="B94" s="86"/>
      <c r="C94" s="148">
        <v>6121</v>
      </c>
      <c r="D94" s="216" t="s">
        <v>87</v>
      </c>
      <c r="E94" s="217" t="s">
        <v>89</v>
      </c>
      <c r="F94" s="89"/>
      <c r="G94" s="239"/>
      <c r="H94" s="52"/>
      <c r="I94" s="239"/>
      <c r="J94" s="52"/>
      <c r="K94" s="239"/>
      <c r="L94" s="52">
        <v>180</v>
      </c>
      <c r="M94" s="239">
        <v>180</v>
      </c>
      <c r="N94" s="52"/>
      <c r="O94" s="239">
        <v>180</v>
      </c>
      <c r="P94" s="52"/>
      <c r="Q94" s="239">
        <v>180</v>
      </c>
      <c r="R94" s="52"/>
      <c r="S94" s="239">
        <v>180</v>
      </c>
      <c r="T94" s="52"/>
      <c r="U94" s="239">
        <v>180</v>
      </c>
    </row>
    <row r="95" spans="1:21" ht="14.25" customHeight="1">
      <c r="A95" s="78"/>
      <c r="B95" s="74"/>
      <c r="C95" s="96">
        <v>6351</v>
      </c>
      <c r="D95" s="30"/>
      <c r="E95" s="35" t="s">
        <v>13</v>
      </c>
      <c r="F95" s="77"/>
      <c r="G95" s="108">
        <v>0</v>
      </c>
      <c r="H95" s="162">
        <v>1668.8</v>
      </c>
      <c r="I95" s="108">
        <v>1668.8</v>
      </c>
      <c r="J95" s="162"/>
      <c r="K95" s="108">
        <v>1668.8</v>
      </c>
      <c r="L95" s="162">
        <v>-300</v>
      </c>
      <c r="M95" s="108">
        <v>1368.8</v>
      </c>
      <c r="N95" s="162"/>
      <c r="O95" s="108">
        <v>1368.8</v>
      </c>
      <c r="P95" s="162"/>
      <c r="Q95" s="108">
        <v>1368.8</v>
      </c>
      <c r="R95" s="162"/>
      <c r="S95" s="108">
        <v>1368.8</v>
      </c>
      <c r="T95" s="162"/>
      <c r="U95" s="108">
        <v>1368.8</v>
      </c>
    </row>
    <row r="96" spans="1:21" ht="14.25" customHeight="1">
      <c r="A96" s="73"/>
      <c r="B96" s="74"/>
      <c r="C96" s="240">
        <v>6121</v>
      </c>
      <c r="D96" s="33"/>
      <c r="E96" s="32" t="s">
        <v>91</v>
      </c>
      <c r="F96" s="77"/>
      <c r="G96" s="241"/>
      <c r="H96" s="158"/>
      <c r="I96" s="241"/>
      <c r="J96" s="158"/>
      <c r="K96" s="241"/>
      <c r="L96" s="158">
        <v>180</v>
      </c>
      <c r="M96" s="241">
        <v>180</v>
      </c>
      <c r="N96" s="158"/>
      <c r="O96" s="241">
        <v>180</v>
      </c>
      <c r="P96" s="158"/>
      <c r="Q96" s="241">
        <v>180</v>
      </c>
      <c r="R96" s="158"/>
      <c r="S96" s="241">
        <v>180</v>
      </c>
      <c r="T96" s="158"/>
      <c r="U96" s="241">
        <v>180</v>
      </c>
    </row>
    <row r="97" spans="1:21" ht="14.25" customHeight="1" thickBot="1">
      <c r="A97" s="81"/>
      <c r="B97" s="82"/>
      <c r="C97" s="83">
        <v>5331</v>
      </c>
      <c r="D97" s="31"/>
      <c r="E97" s="31" t="s">
        <v>20</v>
      </c>
      <c r="F97" s="84"/>
      <c r="G97" s="141">
        <v>0</v>
      </c>
      <c r="H97" s="160"/>
      <c r="I97" s="141">
        <v>0</v>
      </c>
      <c r="J97" s="160"/>
      <c r="K97" s="141">
        <v>0</v>
      </c>
      <c r="L97" s="160"/>
      <c r="M97" s="141">
        <v>0</v>
      </c>
      <c r="N97" s="53"/>
      <c r="O97" s="141">
        <v>0</v>
      </c>
      <c r="P97" s="53"/>
      <c r="Q97" s="141">
        <v>0</v>
      </c>
      <c r="R97" s="53"/>
      <c r="S97" s="141">
        <v>0</v>
      </c>
      <c r="T97" s="53"/>
      <c r="U97" s="141">
        <v>0</v>
      </c>
    </row>
    <row r="98" spans="1:21" ht="14.25" customHeight="1">
      <c r="A98" s="85"/>
      <c r="B98" s="86"/>
      <c r="C98" s="87"/>
      <c r="D98" s="34"/>
      <c r="E98" s="122" t="s">
        <v>15</v>
      </c>
      <c r="F98" s="89"/>
      <c r="G98" s="135">
        <v>0</v>
      </c>
      <c r="H98" s="57">
        <v>0</v>
      </c>
      <c r="I98" s="135">
        <v>0</v>
      </c>
      <c r="J98" s="57">
        <v>0</v>
      </c>
      <c r="K98" s="135">
        <v>0</v>
      </c>
      <c r="L98" s="57">
        <v>0</v>
      </c>
      <c r="M98" s="135">
        <v>0</v>
      </c>
      <c r="N98" s="57"/>
      <c r="O98" s="135">
        <v>0</v>
      </c>
      <c r="P98" s="57"/>
      <c r="Q98" s="135">
        <v>0</v>
      </c>
      <c r="R98" s="57"/>
      <c r="S98" s="135">
        <v>0</v>
      </c>
      <c r="T98" s="57"/>
      <c r="U98" s="135">
        <v>0</v>
      </c>
    </row>
    <row r="99" spans="1:21" ht="14.25" customHeight="1">
      <c r="A99" s="78"/>
      <c r="B99" s="68"/>
      <c r="C99" s="68">
        <v>6901</v>
      </c>
      <c r="D99" s="35"/>
      <c r="E99" s="50"/>
      <c r="F99" s="79"/>
      <c r="G99" s="80">
        <v>0</v>
      </c>
      <c r="H99" s="54">
        <v>0</v>
      </c>
      <c r="I99" s="80">
        <v>0</v>
      </c>
      <c r="J99" s="54">
        <v>0</v>
      </c>
      <c r="K99" s="80">
        <v>0</v>
      </c>
      <c r="L99" s="54">
        <v>0</v>
      </c>
      <c r="M99" s="80">
        <v>0</v>
      </c>
      <c r="N99" s="54"/>
      <c r="O99" s="80">
        <v>0</v>
      </c>
      <c r="P99" s="54"/>
      <c r="Q99" s="80">
        <v>0</v>
      </c>
      <c r="R99" s="54"/>
      <c r="S99" s="80">
        <v>0</v>
      </c>
      <c r="T99" s="54"/>
      <c r="U99" s="80">
        <v>0</v>
      </c>
    </row>
    <row r="100" spans="1:21" ht="14.25" customHeight="1" thickBot="1">
      <c r="A100" s="85"/>
      <c r="B100" s="86"/>
      <c r="C100" s="117">
        <v>6901</v>
      </c>
      <c r="D100" s="34"/>
      <c r="E100" s="121" t="s">
        <v>21</v>
      </c>
      <c r="F100" s="89"/>
      <c r="G100" s="120">
        <v>0</v>
      </c>
      <c r="H100" s="119">
        <v>0</v>
      </c>
      <c r="I100" s="120">
        <v>0</v>
      </c>
      <c r="J100" s="119">
        <v>0</v>
      </c>
      <c r="K100" s="120">
        <v>0</v>
      </c>
      <c r="L100" s="119">
        <v>0</v>
      </c>
      <c r="M100" s="120">
        <v>0</v>
      </c>
      <c r="N100" s="126"/>
      <c r="O100" s="120">
        <v>0</v>
      </c>
      <c r="P100" s="126"/>
      <c r="Q100" s="120">
        <v>0</v>
      </c>
      <c r="R100" s="126"/>
      <c r="S100" s="120">
        <v>0</v>
      </c>
      <c r="T100" s="126"/>
      <c r="U100" s="120">
        <v>0</v>
      </c>
    </row>
    <row r="101" spans="1:21" ht="16.5" thickBot="1">
      <c r="A101" s="104"/>
      <c r="B101" s="105"/>
      <c r="C101" s="105"/>
      <c r="D101" s="106"/>
      <c r="E101" s="107"/>
      <c r="F101" s="111">
        <f>SUM(F85+F53+F45)</f>
        <v>53599</v>
      </c>
      <c r="G101" s="111">
        <f>G100+G97+G95+G90+G89+G84+G83+G78+G77+G74+G73+G66+G65+G58+G56+G52+G51+G48+G47+G44+G43+G38+G36+G35</f>
        <v>69031</v>
      </c>
      <c r="H101" s="212">
        <f>H95+H90+H89+H84+H83+H77+H73+H65+H51+H43+H38+H35</f>
        <v>71853.09999999999</v>
      </c>
      <c r="I101" s="226">
        <f>I100+I97+I95+I90+I89+I84+I83+I78+I77+I74+I73+I66+I65+I58+I56+I52+I51+I48+I47+I44+I43+I38+I36+I35</f>
        <v>140884.1</v>
      </c>
      <c r="J101" s="212">
        <f>J95+J90+J89+J84+J83+J77+J73+J65+J51+J43+J38+J35</f>
        <v>0</v>
      </c>
      <c r="K101" s="226">
        <f>K100+K97+K95+K90+K89+K84+K83+K78+K77+K74+K73+K66+K65+K58+K56+K52+K51+K48+K47+K44+K43+K38+K36+K35</f>
        <v>140884.1</v>
      </c>
      <c r="L101" s="212">
        <f>SUM(L96+L95+L43)</f>
        <v>0</v>
      </c>
      <c r="M101" s="226">
        <f>M100+M97+M96+M95+M90+M89+M84+M83+M78+M77+M74+M73+M66+M65+M58+M56+M52+M51+M48+M47+M44+M43+M38+M36+M35</f>
        <v>140884.1</v>
      </c>
      <c r="N101" s="212">
        <f>SUM(N73+N72+N71)</f>
        <v>0</v>
      </c>
      <c r="O101" s="226">
        <f>SUM(O100+O97+O96+O95+O90+O89+O84+O83+O78+O77+O74+O73+O72+O71+O66+O65+O58+O56+O52+O51+O48+O47+O44+O43+O38+O37+O36+O35)</f>
        <v>140884.1</v>
      </c>
      <c r="P101" s="212">
        <f>SUM(P56+P58)</f>
        <v>0</v>
      </c>
      <c r="Q101" s="226">
        <f>SUM(Q100+Q97+Q96+Q95+Q90+Q89+Q84+Q83+Q78+Q77+Q74+Q73+Q72+Q71+Q66+Q65+Q58+Q56+Q52+Q51+Q48+Q47+Q44+Q43+Q38+Q37+Q36+Q35)</f>
        <v>140884.1</v>
      </c>
      <c r="R101" s="212">
        <f>SUM(R64+R65)</f>
        <v>0</v>
      </c>
      <c r="S101" s="226">
        <f>SUM(S100+S97+S96+S95+S90+S89+S84+S83+S78+S77+S74+S73+S72+S71+S66+S65+S64+S58+S56+S52+S51+S48+S47+S44+S43+S38+S37+S36+S35)</f>
        <v>140884.1</v>
      </c>
      <c r="T101" s="212">
        <f>SUM(T37+T64)</f>
        <v>0</v>
      </c>
      <c r="U101" s="226">
        <f>SUM(U100+U97+U96+U95+U90+U89+U84+U83+U78+U77+U74+U73+U72+U71+U66+U65+U64+U58+U56+U52+U51+U48+U47+U44+U43+U38+U37+U36+U35)</f>
        <v>140884.1</v>
      </c>
    </row>
    <row r="102" spans="1:21" ht="12.75">
      <c r="A102" s="40"/>
      <c r="B102" s="41"/>
      <c r="C102" s="41"/>
      <c r="D102" s="41"/>
      <c r="E102" s="41"/>
      <c r="F102" s="41"/>
      <c r="G102" s="58"/>
      <c r="H102" s="59"/>
      <c r="I102" s="58"/>
      <c r="J102" s="60"/>
      <c r="K102" s="58"/>
      <c r="L102" s="60"/>
      <c r="M102" s="58"/>
      <c r="N102" s="61"/>
      <c r="O102" s="58"/>
      <c r="P102" s="61"/>
      <c r="Q102" s="58"/>
      <c r="R102" s="61"/>
      <c r="S102" s="58"/>
      <c r="T102" s="61"/>
      <c r="U102" s="58"/>
    </row>
    <row r="103" spans="1:21" ht="12.75">
      <c r="A103" s="40"/>
      <c r="B103" s="41"/>
      <c r="C103" s="41"/>
      <c r="D103" s="41"/>
      <c r="E103" s="41"/>
      <c r="F103" s="41"/>
      <c r="G103" s="58"/>
      <c r="H103" s="59"/>
      <c r="I103" s="58"/>
      <c r="J103" s="62"/>
      <c r="K103" s="63"/>
      <c r="L103" s="62"/>
      <c r="M103" s="63"/>
      <c r="N103" s="61"/>
      <c r="O103" s="63"/>
      <c r="P103" s="61"/>
      <c r="Q103" s="63"/>
      <c r="R103" s="61"/>
      <c r="S103" s="63"/>
      <c r="T103" s="61"/>
      <c r="U103" s="63"/>
    </row>
    <row r="104" spans="1:21" s="6" customFormat="1" ht="18" customHeight="1" thickBot="1">
      <c r="A104" s="42" t="s">
        <v>8</v>
      </c>
      <c r="B104" s="42"/>
      <c r="C104" s="42"/>
      <c r="D104" s="42"/>
      <c r="E104" s="42"/>
      <c r="F104" s="42"/>
      <c r="G104" s="64"/>
      <c r="H104" s="61"/>
      <c r="I104" s="61"/>
      <c r="J104" s="65"/>
      <c r="K104" s="65"/>
      <c r="L104" s="65"/>
      <c r="M104" s="65"/>
      <c r="N104" s="64"/>
      <c r="O104" s="65"/>
      <c r="P104" s="64"/>
      <c r="Q104" s="65"/>
      <c r="R104" s="64"/>
      <c r="S104" s="65"/>
      <c r="T104" s="64"/>
      <c r="U104" s="65"/>
    </row>
    <row r="105" spans="1:21" s="10" customFormat="1" ht="16.5" thickBot="1">
      <c r="A105" s="43" t="s">
        <v>9</v>
      </c>
      <c r="B105" s="39"/>
      <c r="C105" s="39"/>
      <c r="D105" s="176"/>
      <c r="E105" s="44"/>
      <c r="F105" s="45"/>
      <c r="G105" s="9" t="s">
        <v>10</v>
      </c>
      <c r="H105" s="228" t="s">
        <v>52</v>
      </c>
      <c r="I105" s="9" t="s">
        <v>53</v>
      </c>
      <c r="J105" s="12" t="s">
        <v>52</v>
      </c>
      <c r="K105" s="9" t="s">
        <v>53</v>
      </c>
      <c r="L105" s="12" t="s">
        <v>52</v>
      </c>
      <c r="M105" s="9" t="s">
        <v>53</v>
      </c>
      <c r="N105" s="8"/>
      <c r="O105" s="9" t="s">
        <v>53</v>
      </c>
      <c r="P105" s="8"/>
      <c r="Q105" s="9" t="s">
        <v>53</v>
      </c>
      <c r="R105" s="8"/>
      <c r="S105" s="9" t="s">
        <v>53</v>
      </c>
      <c r="T105" s="8"/>
      <c r="U105" s="9" t="s">
        <v>53</v>
      </c>
    </row>
    <row r="106" spans="1:21" s="10" customFormat="1" ht="15">
      <c r="A106" s="219" t="s">
        <v>35</v>
      </c>
      <c r="B106" s="46"/>
      <c r="C106" s="173">
        <v>6121</v>
      </c>
      <c r="D106" s="177"/>
      <c r="E106" s="47" t="s">
        <v>83</v>
      </c>
      <c r="F106" s="183"/>
      <c r="G106" s="180">
        <f>G35+G43</f>
        <v>8125</v>
      </c>
      <c r="H106" s="229">
        <f>H35+H43</f>
        <v>19067.4</v>
      </c>
      <c r="I106" s="180">
        <f>I35+I43</f>
        <v>27192.4</v>
      </c>
      <c r="J106" s="56">
        <v>0</v>
      </c>
      <c r="K106" s="236">
        <f>K35+K43</f>
        <v>27192.4</v>
      </c>
      <c r="L106" s="56">
        <v>300</v>
      </c>
      <c r="M106" s="236">
        <f>M35+M43+M96</f>
        <v>27492.4</v>
      </c>
      <c r="N106" s="56">
        <v>881</v>
      </c>
      <c r="O106" s="236">
        <f>O35+O43+O96+O71</f>
        <v>28373.4</v>
      </c>
      <c r="P106" s="56">
        <v>38000</v>
      </c>
      <c r="Q106" s="236">
        <f>Q35+Q43+Q58+Q96+Q71</f>
        <v>66373.4</v>
      </c>
      <c r="R106" s="56">
        <v>8468</v>
      </c>
      <c r="S106" s="236">
        <f>S35+S43+S58+S96+S71+S64</f>
        <v>74841.4</v>
      </c>
      <c r="T106" s="56">
        <v>-2000</v>
      </c>
      <c r="U106" s="236">
        <f>U35+U43+U58+U96+U71+U64</f>
        <v>72841.4</v>
      </c>
    </row>
    <row r="107" spans="1:21" s="10" customFormat="1" ht="15">
      <c r="A107" s="219" t="s">
        <v>35</v>
      </c>
      <c r="B107" s="49"/>
      <c r="C107" s="174">
        <v>5137</v>
      </c>
      <c r="D107" s="178"/>
      <c r="E107" s="50" t="s">
        <v>84</v>
      </c>
      <c r="F107" s="184"/>
      <c r="G107" s="181">
        <f>G36+G44</f>
        <v>6314</v>
      </c>
      <c r="H107" s="230">
        <v>0</v>
      </c>
      <c r="I107" s="181">
        <f>I36+I44</f>
        <v>6314</v>
      </c>
      <c r="J107" s="54">
        <v>0</v>
      </c>
      <c r="K107" s="207">
        <f>K36+K44</f>
        <v>6314</v>
      </c>
      <c r="L107" s="54">
        <v>0</v>
      </c>
      <c r="M107" s="207">
        <f>M36+M44</f>
        <v>6314</v>
      </c>
      <c r="N107" s="54">
        <v>119</v>
      </c>
      <c r="O107" s="207">
        <f>O36+O44+O72</f>
        <v>6433</v>
      </c>
      <c r="P107" s="54"/>
      <c r="Q107" s="207">
        <f>Q36+Q44+Q72</f>
        <v>6433</v>
      </c>
      <c r="R107" s="54"/>
      <c r="S107" s="207">
        <f>S36+S44+S72</f>
        <v>6433</v>
      </c>
      <c r="T107" s="54"/>
      <c r="U107" s="207">
        <f>U36+U44+U72</f>
        <v>6433</v>
      </c>
    </row>
    <row r="108" spans="1:21" ht="12.75">
      <c r="A108" s="219" t="s">
        <v>35</v>
      </c>
      <c r="B108" s="220"/>
      <c r="C108" s="221">
        <v>6351</v>
      </c>
      <c r="D108" s="222"/>
      <c r="E108" s="223" t="s">
        <v>18</v>
      </c>
      <c r="F108" s="224"/>
      <c r="G108" s="225">
        <f>G89+G56+G47</f>
        <v>53599</v>
      </c>
      <c r="H108" s="231">
        <f>H95+H89+H83+H77+H73+H65+H51</f>
        <v>44361.6</v>
      </c>
      <c r="I108" s="225">
        <f>I95+I89+I83+I77+I73+I65+I56+I51+I47</f>
        <v>97960.6</v>
      </c>
      <c r="J108" s="52">
        <v>-2677</v>
      </c>
      <c r="K108" s="237">
        <f>K95+K89+K83+K77+K73+K65+K56+K51+K47</f>
        <v>95283.6</v>
      </c>
      <c r="L108" s="52">
        <v>-300</v>
      </c>
      <c r="M108" s="237">
        <f>M95+M89+M83+M77+M73+M65+M56+M51+M47</f>
        <v>94983.6</v>
      </c>
      <c r="N108" s="52">
        <v>-1000</v>
      </c>
      <c r="O108" s="237">
        <f>O95+O89+O83+O77+O73+O65+O56+O51+O47+O37</f>
        <v>93983.6</v>
      </c>
      <c r="P108" s="52">
        <v>-38000</v>
      </c>
      <c r="Q108" s="237">
        <f>Q95+Q89+Q83+Q77+Q73+Q65+Q56+Q51+Q47+Q37</f>
        <v>55983.6</v>
      </c>
      <c r="R108" s="52">
        <v>-8468</v>
      </c>
      <c r="S108" s="237">
        <f>S95+S89+S83+S77+S73+S65+S56+S51+S47+S37</f>
        <v>47515.6</v>
      </c>
      <c r="T108" s="52">
        <v>2000</v>
      </c>
      <c r="U108" s="237">
        <f>U95+U89+U83+U77+U73+U65+U56+U51+U47+U37</f>
        <v>49515.6</v>
      </c>
    </row>
    <row r="109" spans="1:21" ht="15">
      <c r="A109" s="48" t="s">
        <v>35</v>
      </c>
      <c r="B109" s="49"/>
      <c r="C109" s="174">
        <v>5331</v>
      </c>
      <c r="D109" s="178"/>
      <c r="E109" s="50" t="s">
        <v>19</v>
      </c>
      <c r="F109" s="184"/>
      <c r="G109" s="181">
        <f>G90</f>
        <v>993</v>
      </c>
      <c r="H109" s="230">
        <f>H90+H84</f>
        <v>8124.1</v>
      </c>
      <c r="I109" s="181">
        <f>I90+I84</f>
        <v>9117.1</v>
      </c>
      <c r="J109" s="54">
        <v>2677</v>
      </c>
      <c r="K109" s="207">
        <f>K90+K84</f>
        <v>11794.1</v>
      </c>
      <c r="L109" s="54">
        <v>0</v>
      </c>
      <c r="M109" s="207">
        <f>M90+M84</f>
        <v>11794.1</v>
      </c>
      <c r="N109" s="66"/>
      <c r="O109" s="207">
        <f>O90+O84</f>
        <v>11794.1</v>
      </c>
      <c r="P109" s="66"/>
      <c r="Q109" s="207">
        <f>Q90+Q84</f>
        <v>11794.1</v>
      </c>
      <c r="R109" s="66"/>
      <c r="S109" s="207">
        <f>S90+S84</f>
        <v>11794.1</v>
      </c>
      <c r="T109" s="66"/>
      <c r="U109" s="207">
        <f>U90+U84</f>
        <v>11794.1</v>
      </c>
    </row>
    <row r="110" spans="1:21" ht="15">
      <c r="A110" s="127" t="s">
        <v>35</v>
      </c>
      <c r="B110" s="49"/>
      <c r="C110" s="174">
        <v>6130</v>
      </c>
      <c r="D110" s="178"/>
      <c r="E110" s="50" t="s">
        <v>50</v>
      </c>
      <c r="F110" s="184"/>
      <c r="G110" s="181">
        <f>G38</f>
        <v>0</v>
      </c>
      <c r="H110" s="230">
        <f>H38</f>
        <v>300</v>
      </c>
      <c r="I110" s="181">
        <f>I38</f>
        <v>300</v>
      </c>
      <c r="J110" s="54">
        <v>0</v>
      </c>
      <c r="K110" s="207">
        <f>K38</f>
        <v>300</v>
      </c>
      <c r="L110" s="54">
        <v>0</v>
      </c>
      <c r="M110" s="207">
        <f>M38</f>
        <v>300</v>
      </c>
      <c r="N110" s="66"/>
      <c r="O110" s="207">
        <f>O38</f>
        <v>300</v>
      </c>
      <c r="P110" s="66"/>
      <c r="Q110" s="207">
        <f>Q38</f>
        <v>300</v>
      </c>
      <c r="R110" s="66"/>
      <c r="S110" s="207">
        <f>S38</f>
        <v>300</v>
      </c>
      <c r="T110" s="66"/>
      <c r="U110" s="207">
        <f>U38</f>
        <v>300</v>
      </c>
    </row>
    <row r="111" spans="1:21" ht="15.75" thickBot="1">
      <c r="A111" s="127" t="s">
        <v>35</v>
      </c>
      <c r="B111" s="41"/>
      <c r="C111" s="201">
        <v>6901</v>
      </c>
      <c r="D111" s="202"/>
      <c r="E111" s="203" t="s">
        <v>21</v>
      </c>
      <c r="F111" s="204"/>
      <c r="G111" s="205">
        <f>G100</f>
        <v>0</v>
      </c>
      <c r="H111" s="232">
        <v>0</v>
      </c>
      <c r="I111" s="233">
        <f>I100</f>
        <v>0</v>
      </c>
      <c r="J111" s="119">
        <v>0</v>
      </c>
      <c r="K111" s="238">
        <v>0</v>
      </c>
      <c r="L111" s="119">
        <v>0</v>
      </c>
      <c r="M111" s="238">
        <v>0</v>
      </c>
      <c r="N111" s="112"/>
      <c r="O111" s="238">
        <v>0</v>
      </c>
      <c r="P111" s="112"/>
      <c r="Q111" s="238">
        <v>0</v>
      </c>
      <c r="R111" s="112"/>
      <c r="S111" s="238">
        <v>0</v>
      </c>
      <c r="T111" s="112"/>
      <c r="U111" s="238">
        <v>0</v>
      </c>
    </row>
    <row r="112" spans="1:21" ht="15.75" thickBot="1">
      <c r="A112" s="128"/>
      <c r="B112" s="129"/>
      <c r="C112" s="175"/>
      <c r="D112" s="179"/>
      <c r="E112" s="130" t="s">
        <v>16</v>
      </c>
      <c r="F112" s="175"/>
      <c r="G112" s="182">
        <f aca="true" t="shared" si="0" ref="G112:M112">SUM(G106:G111)</f>
        <v>69031</v>
      </c>
      <c r="H112" s="227">
        <f t="shared" si="0"/>
        <v>71853.1</v>
      </c>
      <c r="I112" s="192">
        <f t="shared" si="0"/>
        <v>140884.1</v>
      </c>
      <c r="J112" s="191">
        <f t="shared" si="0"/>
        <v>0</v>
      </c>
      <c r="K112" s="192">
        <f t="shared" si="0"/>
        <v>140884.1</v>
      </c>
      <c r="L112" s="191">
        <f t="shared" si="0"/>
        <v>0</v>
      </c>
      <c r="M112" s="192">
        <f t="shared" si="0"/>
        <v>140884.1</v>
      </c>
      <c r="N112" s="191">
        <f aca="true" t="shared" si="1" ref="N112:S112">SUM(N106:N111)</f>
        <v>0</v>
      </c>
      <c r="O112" s="192">
        <f t="shared" si="1"/>
        <v>140884.1</v>
      </c>
      <c r="P112" s="191">
        <f t="shared" si="1"/>
        <v>0</v>
      </c>
      <c r="Q112" s="192">
        <f t="shared" si="1"/>
        <v>140884.1</v>
      </c>
      <c r="R112" s="191">
        <f t="shared" si="1"/>
        <v>0</v>
      </c>
      <c r="S112" s="192">
        <f t="shared" si="1"/>
        <v>140884.1</v>
      </c>
      <c r="T112" s="191">
        <f>SUM(T106:T111)</f>
        <v>0</v>
      </c>
      <c r="U112" s="192">
        <f>SUM(U106:U111)</f>
        <v>140884.1</v>
      </c>
    </row>
    <row r="113" spans="1:15" ht="12.75">
      <c r="A113" s="17" t="s">
        <v>47</v>
      </c>
      <c r="B113" s="17"/>
      <c r="C113" s="17" t="s">
        <v>48</v>
      </c>
      <c r="D113" s="17"/>
      <c r="E113" s="17"/>
      <c r="F113" s="42" t="s">
        <v>82</v>
      </c>
      <c r="G113" s="67"/>
      <c r="H113" s="67"/>
      <c r="I113" s="67"/>
      <c r="J113" s="67"/>
      <c r="K113" s="67"/>
      <c r="L113" s="61"/>
      <c r="M113" s="61"/>
      <c r="N113" s="67"/>
      <c r="O113" s="67"/>
    </row>
    <row r="114" spans="1:15" ht="12.75">
      <c r="A114" s="17"/>
      <c r="B114" s="17"/>
      <c r="C114" s="17"/>
      <c r="D114" s="17"/>
      <c r="E114" s="17"/>
      <c r="F114" s="17"/>
      <c r="G114" s="67"/>
      <c r="H114" s="67"/>
      <c r="I114" s="67"/>
      <c r="J114" s="67"/>
      <c r="K114" s="67"/>
      <c r="L114" s="67"/>
      <c r="M114" s="67"/>
      <c r="N114" s="67"/>
      <c r="O114" s="67"/>
    </row>
    <row r="115" spans="1:15" ht="12.75">
      <c r="A115" s="113"/>
      <c r="B115" s="113"/>
      <c r="C115" s="113"/>
      <c r="D115" s="113"/>
      <c r="E115" s="113"/>
      <c r="F115" s="17"/>
      <c r="G115" s="67"/>
      <c r="H115" s="67"/>
      <c r="I115" s="67"/>
      <c r="J115" s="67"/>
      <c r="K115" s="67"/>
      <c r="L115" s="67"/>
      <c r="M115" s="67"/>
      <c r="N115" s="67"/>
      <c r="O115" s="67"/>
    </row>
    <row r="116" spans="1:15" ht="12.75">
      <c r="A116" s="17"/>
      <c r="B116" s="17"/>
      <c r="C116" s="17"/>
      <c r="D116" s="17"/>
      <c r="E116" s="17"/>
      <c r="F116" s="17"/>
      <c r="G116" s="149"/>
      <c r="H116" s="67"/>
      <c r="I116" s="67"/>
      <c r="J116" s="67"/>
      <c r="K116" s="67"/>
      <c r="L116" s="67"/>
      <c r="M116" s="67"/>
      <c r="N116" s="67"/>
      <c r="O116" s="67"/>
    </row>
    <row r="117" spans="1:15" ht="12.75">
      <c r="A117" s="17"/>
      <c r="B117" s="17"/>
      <c r="C117" s="17"/>
      <c r="D117" s="17"/>
      <c r="E117" s="17"/>
      <c r="F117" s="17"/>
      <c r="G117" s="67"/>
      <c r="H117" s="67"/>
      <c r="I117" s="67"/>
      <c r="J117" s="67"/>
      <c r="K117" s="67"/>
      <c r="L117" s="67"/>
      <c r="M117" s="67"/>
      <c r="N117" s="67"/>
      <c r="O117" s="67"/>
    </row>
    <row r="118" spans="1:15" ht="12.75">
      <c r="A118" s="17"/>
      <c r="B118" s="17"/>
      <c r="C118" s="17"/>
      <c r="D118" s="17"/>
      <c r="E118" s="17"/>
      <c r="F118" s="17"/>
      <c r="G118" s="67"/>
      <c r="H118" s="67"/>
      <c r="I118" s="67"/>
      <c r="J118" s="67"/>
      <c r="K118" s="67"/>
      <c r="L118" s="67"/>
      <c r="M118" s="67"/>
      <c r="N118" s="67"/>
      <c r="O118" s="67"/>
    </row>
    <row r="119" spans="1:15" ht="12.75">
      <c r="A119" s="17"/>
      <c r="B119" s="17"/>
      <c r="C119" s="17"/>
      <c r="D119" s="17"/>
      <c r="E119" s="17"/>
      <c r="F119" s="17"/>
      <c r="G119" s="67"/>
      <c r="H119" s="67"/>
      <c r="I119" s="149"/>
      <c r="J119" s="67"/>
      <c r="K119" s="67"/>
      <c r="L119" s="67"/>
      <c r="M119" s="67"/>
      <c r="N119" s="67"/>
      <c r="O119" s="67"/>
    </row>
    <row r="120" spans="1:15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</row>
    <row r="121" spans="1:15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</row>
    <row r="122" spans="1:15" ht="12.75">
      <c r="A122" s="17"/>
      <c r="B122" s="17"/>
      <c r="C122" s="17"/>
      <c r="D122" s="17"/>
      <c r="E122" s="17"/>
      <c r="F122" s="17"/>
      <c r="G122" s="20"/>
      <c r="H122" s="17"/>
      <c r="I122" s="17"/>
      <c r="J122" s="17"/>
      <c r="K122" s="17"/>
      <c r="L122" s="17"/>
      <c r="M122" s="17"/>
      <c r="N122" s="17"/>
      <c r="O122" s="17"/>
    </row>
    <row r="123" spans="1:15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</row>
    <row r="124" spans="1:15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</row>
    <row r="125" spans="1:15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</row>
    <row r="126" spans="1:15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</row>
    <row r="127" spans="1:15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</row>
    <row r="128" spans="1:15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</row>
    <row r="129" spans="1:15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</row>
  </sheetData>
  <sheetProtection/>
  <mergeCells count="2">
    <mergeCell ref="H28:K28"/>
    <mergeCell ref="L28:U28"/>
  </mergeCells>
  <printOptions horizontalCentered="1"/>
  <pageMargins left="0.3937007874015748" right="0.3937007874015748" top="0.5905511811023623" bottom="0.5905511811023623" header="0.3937007874015748" footer="0.3937007874015748"/>
  <pageSetup fitToHeight="3" fitToWidth="1" horizontalDpi="300" verticalDpi="300" orientation="landscape" paperSize="9" scale="50" r:id="rId1"/>
  <headerFooter alignWithMargins="0">
    <oddFooter>&amp;R&amp;P z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517</cp:lastModifiedBy>
  <cp:lastPrinted>2010-04-28T13:16:40Z</cp:lastPrinted>
  <dcterms:created xsi:type="dcterms:W3CDTF">2007-01-11T11:12:55Z</dcterms:created>
  <dcterms:modified xsi:type="dcterms:W3CDTF">2010-06-24T06:45:33Z</dcterms:modified>
  <cp:category/>
  <cp:version/>
  <cp:contentType/>
  <cp:contentStatus/>
</cp:coreProperties>
</file>