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rozpočet'!$A$1:$Q$114</definedName>
  </definedNames>
  <calcPr fullCalcOnLoad="1"/>
</workbook>
</file>

<file path=xl/sharedStrings.xml><?xml version="1.0" encoding="utf-8"?>
<sst xmlns="http://schemas.openxmlformats.org/spreadsheetml/2006/main" count="159" uniqueCount="114">
  <si>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</si>
  <si>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</si>
  <si>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</si>
  <si>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</si>
  <si>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</si>
  <si>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</si>
  <si>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</si>
  <si>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</si>
  <si>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</si>
  <si>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</si>
  <si>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</si>
  <si>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</si>
  <si>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</si>
  <si>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</si>
  <si>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</si>
  <si>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</si>
  <si>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</si>
  <si>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Přestavba ÚSP na Domov na Stříbrném vrchu - změna klientely</t>
  </si>
  <si>
    <t>SV/06/601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</si>
  <si>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</si>
  <si>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</si>
  <si>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</si>
  <si>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</si>
  <si>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</si>
  <si>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</si>
  <si>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Nová výstavba ÚSP Skřivany - II. etapa (centrání objekt)</t>
  </si>
  <si>
    <t>SV/08/601</t>
  </si>
  <si>
    <t>SV/06/620</t>
  </si>
  <si>
    <t>Domov důchodců Police nad Metují</t>
  </si>
  <si>
    <t>ÚSP pro mentálně postiženou mládež Chotělice</t>
  </si>
  <si>
    <t>Rekonstrukce objektu zámku - III. etapa(podkroví, střecha)</t>
  </si>
  <si>
    <t>SV/07/636</t>
  </si>
  <si>
    <t>Domov důchodců Černožice</t>
  </si>
  <si>
    <t>Rekonstrukce a přístavba domova</t>
  </si>
  <si>
    <t>SV/07/623</t>
  </si>
  <si>
    <t>SV/06/630</t>
  </si>
  <si>
    <t>Domov důchodců Teplice nad Metují</t>
  </si>
  <si>
    <t>SV/08/602</t>
  </si>
  <si>
    <t>SV/08/603</t>
  </si>
  <si>
    <t>SV/08/604</t>
  </si>
  <si>
    <t>Domov důchodců Lampertice</t>
  </si>
  <si>
    <t xml:space="preserve">Domov důchodců Albrechtice nad Orlicí </t>
  </si>
  <si>
    <t xml:space="preserve">Domov důchodců Tmavý Důl </t>
  </si>
  <si>
    <t>SV/08/608</t>
  </si>
  <si>
    <t xml:space="preserve">Domov důchodců Borohrádek </t>
  </si>
  <si>
    <t xml:space="preserve">Domov důchodců Humburky </t>
  </si>
  <si>
    <t>Rekonstrukce  vodovodních rozvodů</t>
  </si>
  <si>
    <t>SV/08/610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</si>
  <si>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</si>
  <si>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</si>
  <si>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</si>
  <si>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</si>
  <si>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Jiné využití prostoru 1.n.p. v budově mužů (šatny a zázemí obsluž. person.)</t>
  </si>
  <si>
    <t>Zateplení objektu ústavu - II.etapa (hl.objekt)</t>
  </si>
  <si>
    <t>Vytápění objektů a vrty pro tepelná čerpadla</t>
  </si>
  <si>
    <t>Spojovací koridor a úpravy prádelny</t>
  </si>
  <si>
    <t>Celkem</t>
  </si>
  <si>
    <t>SV/07/632</t>
  </si>
  <si>
    <t>Dostavba domova - specializované objekty</t>
  </si>
  <si>
    <t>SV/07/628</t>
  </si>
  <si>
    <t>Zateplení objektu ústavu - I.etapa (vedlejší objekty)</t>
  </si>
  <si>
    <t>Domov důchodců Pilníkov</t>
  </si>
  <si>
    <t>SV/07/633</t>
  </si>
  <si>
    <t>Přestavba-nástavba a rekonstrukce DD</t>
  </si>
  <si>
    <t xml:space="preserve">Nové limity: </t>
  </si>
  <si>
    <t>SV/08/611</t>
  </si>
  <si>
    <t>Oprava střechy zámečku</t>
  </si>
  <si>
    <t xml:space="preserve">Zpracoval: </t>
  </si>
  <si>
    <t>Michal Žehan</t>
  </si>
  <si>
    <t>celkem pozemky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</si>
  <si>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</si>
  <si>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</si>
  <si>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SV/08/614</t>
  </si>
  <si>
    <t>Zastupitelstvo 11.9.2008-ZK/30/2072/2008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</si>
  <si>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Zastupitelstvo 11.9.2008-ZK/30/2072/08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</si>
  <si>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7.1.09 Zastupitelstva konaného dne 22.1.09  </t>
    </r>
  </si>
  <si>
    <t>Přestavba domova  - dispoz.úpravy I. a II. NP (změny klientely)</t>
  </si>
  <si>
    <t>Úprava</t>
  </si>
  <si>
    <t>UR</t>
  </si>
  <si>
    <t xml:space="preserve">DD Police nad Metují - rekonstrukce a přístavba </t>
  </si>
  <si>
    <t>snížení - Zastupitelstvo ze dne 22. 1. 2009</t>
  </si>
  <si>
    <t>ÚSP Hajnice - barevné domky</t>
  </si>
  <si>
    <t>Schválil: Ing. Ludmila Lorencová, pověřena vedením odboru sociálních věcí a zdravotnictví</t>
  </si>
  <si>
    <t>Domov pro seniory Vrchlabí</t>
  </si>
  <si>
    <t>SV/08/618</t>
  </si>
  <si>
    <t>Rekonstrukce budovy č. p. 506</t>
  </si>
  <si>
    <t>SV/09/601</t>
  </si>
  <si>
    <t xml:space="preserve">Nákup hydraulické vany 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</si>
  <si>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3. </t>
    </r>
    <r>
      <rPr>
        <b/>
        <i/>
        <sz val="10"/>
        <rFont val="Arial"/>
        <family val="2"/>
      </rPr>
      <t>změna rozpočtu KHK</t>
    </r>
  </si>
  <si>
    <t>SV/09/602</t>
  </si>
  <si>
    <t>Oprava poškozeného interiéru E2</t>
  </si>
  <si>
    <t>III. zm. financ. jmen. akcí a sníž. nerozděl. zůstatku v rámci limitu odvětví - Rada 22.7.09</t>
  </si>
  <si>
    <t>I. úprava - zvýšení - převod nedočerp. fin. prostř. k 31.12.08 na schvál. akce do r. 2009 ZK/3/100/2009</t>
  </si>
  <si>
    <t>II. uvolnění - zapojení nedočerp. fin. prostř. k 31.12.08 na schvál. akce do rozpočtu 2009 ZK/3/100/2009</t>
  </si>
  <si>
    <t>II. zm. financ. jmen. akcí a sníž. nerozděl. zůstatku v rámci limitu odvětví RK/16/626/2009 a ZK/6/316/2009</t>
  </si>
  <si>
    <t>I. změna financování jmenovitých akcí a zvýš. nerozděl. zůstatku v rámci limitu odvětví ZK/5/250/2009</t>
  </si>
  <si>
    <t>I. snížení - snížení limitu odvětví (SV/07/636 - Chotělice) ve prospěch kap. 28 ZK/3/102/2009</t>
  </si>
  <si>
    <t>zvýšení - Zastupitelstvo ze dne 18. 6. 2009</t>
  </si>
  <si>
    <t>zvýšení - Zastupitelstvo ze dne 22. 1. 2009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</si>
  <si>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13.5.2009 Zastupitelstva z 28.5. a 18. 6. 2009    </t>
    </r>
  </si>
  <si>
    <t>II. úprava - zvýšení - zapojení hospodářského výsledku - Zastupitelstvo z 18. 6. 2009</t>
  </si>
  <si>
    <t>zvýšení - Zastupitelstvo ze dne 10. 9. 2009</t>
  </si>
  <si>
    <t>III. úprava - zvýšení - pro DSS Skřivany na PD rekonstrukce objektu (viz. dův. zpráva 3.zm.) - Zast. 10.9.09</t>
  </si>
  <si>
    <t>SV/09/603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</si>
  <si>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1.4.2009, Zastupitelstva konaného dne 16.4.2009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</si>
  <si>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22.7.2009, Zast. z 10. 9. 2009    </t>
    </r>
  </si>
  <si>
    <t>Rekonstrukce objektu č. p. 10</t>
  </si>
  <si>
    <t>Kapitola 50 - Fond rozvoje a reprodukce Královéhradeckého kraje rok 2009 - sumář -  4. návrh změn</t>
  </si>
  <si>
    <t>IV. zm. fin. jmen. akcí a zapojení nerozděl. zůst. v rámci limitu odvětví - Rada 7.10.09, Zast. 22.10.09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</si>
  <si>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4.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</si>
  <si>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7.10.2009, Zast. z 22. 10. 2009    </t>
    </r>
  </si>
  <si>
    <t>SV/09/604</t>
  </si>
  <si>
    <t>Doplnění území areálu Domova na Stříbrném vrchu</t>
  </si>
  <si>
    <t>Provedení disp. úprav objektu DD Pilníkov - soc. a hyg. záz.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</si>
</sst>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8" applyAlignment="0">
      <protection/>
    </xf>
    <xf numFmtId="0" fontId="50" fillId="0" borderId="0" applyNumberFormat="0" applyFill="0" applyBorder="0" applyAlignment="0" applyProtection="0"/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8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9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0" fillId="33" borderId="36" xfId="0" applyNumberFormat="1" applyFill="1" applyBorder="1" applyAlignment="1">
      <alignment horizontal="right"/>
    </xf>
    <xf numFmtId="164" fontId="0" fillId="33" borderId="37" xfId="0" applyNumberForma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3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164" fontId="0" fillId="33" borderId="40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36" borderId="2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0" fillId="0" borderId="4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4" fontId="0" fillId="33" borderId="34" xfId="0" applyNumberFormat="1" applyFont="1" applyFill="1" applyBorder="1" applyAlignment="1">
      <alignment horizontal="right"/>
    </xf>
    <xf numFmtId="164" fontId="7" fillId="0" borderId="43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36" borderId="44" xfId="0" applyNumberFormat="1" applyFont="1" applyFill="1" applyBorder="1" applyAlignment="1">
      <alignment horizontal="right"/>
    </xf>
    <xf numFmtId="164" fontId="4" fillId="34" borderId="45" xfId="0" applyNumberFormat="1" applyFont="1" applyFill="1" applyBorder="1" applyAlignment="1">
      <alignment horizontal="right"/>
    </xf>
    <xf numFmtId="4" fontId="0" fillId="0" borderId="46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164" fontId="0" fillId="0" borderId="4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49" xfId="0" applyBorder="1" applyAlignment="1">
      <alignment horizontal="left"/>
    </xf>
    <xf numFmtId="164" fontId="12" fillId="0" borderId="50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6" borderId="21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164" fontId="12" fillId="0" borderId="56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2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8" xfId="0" applyNumberFormat="1" applyFont="1" applyFill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0" borderId="51" xfId="0" applyNumberFormat="1" applyFont="1" applyBorder="1" applyAlignment="1">
      <alignment horizontal="right"/>
    </xf>
    <xf numFmtId="164" fontId="3" fillId="0" borderId="59" xfId="0" applyNumberFormat="1" applyFont="1" applyBorder="1" applyAlignment="1">
      <alignment horizontal="right"/>
    </xf>
    <xf numFmtId="0" fontId="0" fillId="0" borderId="57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164" fontId="0" fillId="33" borderId="60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164" fontId="12" fillId="0" borderId="63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4" fillId="33" borderId="40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0" fillId="0" borderId="64" xfId="0" applyBorder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164" fontId="4" fillId="36" borderId="8" xfId="0" applyNumberFormat="1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 wrapText="1"/>
    </xf>
    <xf numFmtId="164" fontId="0" fillId="33" borderId="66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7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164" fontId="0" fillId="0" borderId="68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3" fillId="0" borderId="69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>
      <alignment horizontal="right"/>
    </xf>
    <xf numFmtId="164" fontId="0" fillId="0" borderId="58" xfId="0" applyNumberFormat="1" applyFont="1" applyBorder="1" applyAlignment="1">
      <alignment horizontal="right"/>
    </xf>
    <xf numFmtId="164" fontId="0" fillId="33" borderId="57" xfId="0" applyNumberFormat="1" applyFont="1" applyFill="1" applyBorder="1" applyAlignment="1">
      <alignment horizontal="right"/>
    </xf>
    <xf numFmtId="164" fontId="0" fillId="33" borderId="36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164" fontId="0" fillId="33" borderId="37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0" fontId="4" fillId="0" borderId="70" xfId="0" applyFont="1" applyBorder="1" applyAlignment="1">
      <alignment horizontal="left"/>
    </xf>
    <xf numFmtId="164" fontId="8" fillId="0" borderId="68" xfId="0" applyNumberFormat="1" applyFont="1" applyBorder="1" applyAlignment="1">
      <alignment horizontal="right"/>
    </xf>
    <xf numFmtId="164" fontId="9" fillId="0" borderId="71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0" fontId="0" fillId="0" borderId="68" xfId="0" applyBorder="1" applyAlignment="1">
      <alignment horizontal="left"/>
    </xf>
    <xf numFmtId="164" fontId="4" fillId="0" borderId="72" xfId="0" applyNumberFormat="1" applyFont="1" applyBorder="1" applyAlignment="1">
      <alignment horizontal="center" vertical="center" wrapText="1"/>
    </xf>
    <xf numFmtId="164" fontId="11" fillId="0" borderId="47" xfId="0" applyNumberFormat="1" applyFont="1" applyFill="1" applyBorder="1" applyAlignment="1">
      <alignment horizontal="right"/>
    </xf>
    <xf numFmtId="164" fontId="4" fillId="0" borderId="48" xfId="0" applyNumberFormat="1" applyFont="1" applyFill="1" applyBorder="1" applyAlignment="1">
      <alignment horizontal="right"/>
    </xf>
    <xf numFmtId="164" fontId="4" fillId="0" borderId="73" xfId="0" applyNumberFormat="1" applyFont="1" applyFill="1" applyBorder="1" applyAlignment="1">
      <alignment horizontal="right"/>
    </xf>
    <xf numFmtId="164" fontId="4" fillId="34" borderId="73" xfId="0" applyNumberFormat="1" applyFont="1" applyFill="1" applyBorder="1" applyAlignment="1">
      <alignment horizontal="right"/>
    </xf>
    <xf numFmtId="164" fontId="4" fillId="36" borderId="48" xfId="0" applyNumberFormat="1" applyFont="1" applyFill="1" applyBorder="1" applyAlignment="1">
      <alignment horizontal="right"/>
    </xf>
    <xf numFmtId="167" fontId="16" fillId="37" borderId="47" xfId="0" applyNumberFormat="1" applyFont="1" applyFill="1" applyBorder="1" applyAlignment="1">
      <alignment horizontal="right"/>
    </xf>
    <xf numFmtId="164" fontId="11" fillId="0" borderId="38" xfId="0" applyNumberFormat="1" applyFont="1" applyFill="1" applyBorder="1" applyAlignment="1">
      <alignment horizontal="right"/>
    </xf>
    <xf numFmtId="164" fontId="0" fillId="0" borderId="48" xfId="0" applyNumberFormat="1" applyFont="1" applyFill="1" applyBorder="1" applyAlignment="1">
      <alignment horizontal="right"/>
    </xf>
    <xf numFmtId="164" fontId="4" fillId="36" borderId="74" xfId="0" applyNumberFormat="1" applyFont="1" applyFill="1" applyBorder="1" applyAlignment="1">
      <alignment horizontal="right"/>
    </xf>
    <xf numFmtId="164" fontId="4" fillId="34" borderId="48" xfId="0" applyNumberFormat="1" applyFont="1" applyFill="1" applyBorder="1" applyAlignment="1">
      <alignment horizontal="right"/>
    </xf>
    <xf numFmtId="164" fontId="11" fillId="0" borderId="73" xfId="0" applyNumberFormat="1" applyFont="1" applyFill="1" applyBorder="1" applyAlignment="1">
      <alignment horizontal="right"/>
    </xf>
    <xf numFmtId="164" fontId="4" fillId="34" borderId="47" xfId="0" applyNumberFormat="1" applyFont="1" applyFill="1" applyBorder="1" applyAlignment="1">
      <alignment horizontal="right"/>
    </xf>
    <xf numFmtId="164" fontId="0" fillId="0" borderId="73" xfId="0" applyNumberFormat="1" applyFont="1" applyFill="1" applyBorder="1" applyAlignment="1">
      <alignment horizontal="right"/>
    </xf>
    <xf numFmtId="164" fontId="11" fillId="0" borderId="73" xfId="0" applyNumberFormat="1" applyFont="1" applyFill="1" applyBorder="1" applyAlignment="1">
      <alignment horizontal="right" wrapText="1"/>
    </xf>
    <xf numFmtId="164" fontId="11" fillId="0" borderId="73" xfId="0" applyNumberFormat="1" applyFont="1" applyBorder="1" applyAlignment="1">
      <alignment horizontal="right"/>
    </xf>
    <xf numFmtId="164" fontId="0" fillId="0" borderId="47" xfId="0" applyNumberFormat="1" applyFont="1" applyFill="1" applyBorder="1" applyAlignment="1">
      <alignment horizontal="right"/>
    </xf>
    <xf numFmtId="164" fontId="0" fillId="0" borderId="75" xfId="0" applyNumberFormat="1" applyFont="1" applyFill="1" applyBorder="1" applyAlignment="1">
      <alignment horizontal="right"/>
    </xf>
    <xf numFmtId="164" fontId="4" fillId="34" borderId="75" xfId="0" applyNumberFormat="1" applyFont="1" applyFill="1" applyBorder="1" applyAlignment="1">
      <alignment horizontal="right"/>
    </xf>
    <xf numFmtId="164" fontId="4" fillId="35" borderId="47" xfId="0" applyNumberFormat="1" applyFont="1" applyFill="1" applyBorder="1" applyAlignment="1">
      <alignment horizontal="right"/>
    </xf>
    <xf numFmtId="164" fontId="3" fillId="0" borderId="72" xfId="0" applyNumberFormat="1" applyFont="1" applyFill="1" applyBorder="1" applyAlignment="1">
      <alignment horizontal="right"/>
    </xf>
    <xf numFmtId="167" fontId="16" fillId="37" borderId="35" xfId="0" applyNumberFormat="1" applyFont="1" applyFill="1" applyBorder="1" applyAlignment="1">
      <alignment horizontal="right"/>
    </xf>
    <xf numFmtId="164" fontId="0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64" fontId="4" fillId="0" borderId="59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7109375" style="0" customWidth="1"/>
    <col min="6" max="17" width="13.00390625" style="0" customWidth="1"/>
  </cols>
  <sheetData>
    <row r="1" spans="1:13" s="1" customFormat="1" ht="19.5" customHeight="1">
      <c r="A1" s="16" t="s">
        <v>107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</row>
    <row r="2" spans="1:13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15"/>
      <c r="B3" s="15"/>
      <c r="C3" s="15"/>
      <c r="D3" s="18"/>
      <c r="E3" s="236" t="s">
        <v>1</v>
      </c>
      <c r="F3" s="240"/>
      <c r="G3" s="238">
        <v>98000</v>
      </c>
      <c r="H3" s="19"/>
      <c r="I3" s="19"/>
      <c r="J3" s="18"/>
      <c r="K3" s="18"/>
      <c r="L3" s="18"/>
      <c r="M3" s="18"/>
    </row>
    <row r="4" spans="1:13" ht="15" customHeight="1">
      <c r="A4" s="15"/>
      <c r="B4" s="15"/>
      <c r="C4" s="15"/>
      <c r="D4" s="18"/>
      <c r="E4" s="203" t="s">
        <v>98</v>
      </c>
      <c r="F4" s="241"/>
      <c r="G4" s="237">
        <v>23401.6</v>
      </c>
      <c r="H4" s="19"/>
      <c r="I4" s="19"/>
      <c r="J4" s="18"/>
      <c r="K4" s="18"/>
      <c r="L4" s="18"/>
      <c r="M4" s="18"/>
    </row>
    <row r="5" spans="1:13" ht="15" customHeight="1">
      <c r="A5" s="15"/>
      <c r="B5" s="15"/>
      <c r="C5" s="15"/>
      <c r="D5" s="18"/>
      <c r="E5" s="203" t="s">
        <v>80</v>
      </c>
      <c r="F5" s="241"/>
      <c r="G5" s="237">
        <v>-3520</v>
      </c>
      <c r="H5" s="19"/>
      <c r="I5" s="19"/>
      <c r="J5" s="18"/>
      <c r="K5" s="18"/>
      <c r="L5" s="18"/>
      <c r="M5" s="18"/>
    </row>
    <row r="6" spans="1:13" ht="15" customHeight="1">
      <c r="A6" s="15"/>
      <c r="B6" s="15"/>
      <c r="C6" s="15"/>
      <c r="D6" s="18"/>
      <c r="E6" s="203" t="s">
        <v>97</v>
      </c>
      <c r="F6" s="241"/>
      <c r="G6" s="237">
        <v>82.8</v>
      </c>
      <c r="H6" s="19"/>
      <c r="I6" s="19"/>
      <c r="J6" s="18"/>
      <c r="K6" s="18"/>
      <c r="L6" s="18"/>
      <c r="M6" s="18"/>
    </row>
    <row r="7" spans="1:13" ht="15" customHeight="1">
      <c r="A7" s="15"/>
      <c r="B7" s="15"/>
      <c r="C7" s="15"/>
      <c r="D7" s="18"/>
      <c r="E7" s="203" t="s">
        <v>101</v>
      </c>
      <c r="F7" s="241"/>
      <c r="G7" s="237">
        <v>400</v>
      </c>
      <c r="H7" s="19"/>
      <c r="I7" s="19"/>
      <c r="J7" s="18"/>
      <c r="K7" s="18"/>
      <c r="L7" s="18"/>
      <c r="M7" s="18"/>
    </row>
    <row r="8" spans="1:13" ht="15" customHeight="1" thickBot="1">
      <c r="A8" s="15"/>
      <c r="B8" s="15"/>
      <c r="C8" s="15"/>
      <c r="D8" s="18"/>
      <c r="E8" s="26" t="s">
        <v>56</v>
      </c>
      <c r="F8" s="28"/>
      <c r="G8" s="239">
        <f>SUM(G3:G7)</f>
        <v>118364.40000000001</v>
      </c>
      <c r="H8" s="19"/>
      <c r="I8" s="19"/>
      <c r="J8" s="18"/>
      <c r="K8" s="18"/>
      <c r="L8" s="18"/>
      <c r="M8" s="18"/>
    </row>
    <row r="9" spans="1:13" ht="15" customHeight="1">
      <c r="A9" s="41" t="s">
        <v>49</v>
      </c>
      <c r="B9" s="18"/>
      <c r="C9" s="18"/>
      <c r="D9" s="18"/>
      <c r="E9" s="135"/>
      <c r="F9" s="135"/>
      <c r="G9" s="136"/>
      <c r="H9" s="19"/>
      <c r="I9" s="19"/>
      <c r="J9" s="18"/>
      <c r="K9" s="18"/>
      <c r="L9" s="18"/>
      <c r="M9" s="18"/>
    </row>
    <row r="10" spans="1:13" ht="15" customHeight="1" thickBot="1">
      <c r="A10" s="18"/>
      <c r="B10" s="18"/>
      <c r="C10" s="18"/>
      <c r="D10" s="18"/>
      <c r="E10" s="18"/>
      <c r="F10" s="18"/>
      <c r="G10" s="23"/>
      <c r="H10" s="19"/>
      <c r="I10" s="19"/>
      <c r="J10" s="18"/>
      <c r="K10" s="18"/>
      <c r="L10" s="18"/>
      <c r="M10" s="18"/>
    </row>
    <row r="11" spans="1:13" ht="15" customHeight="1" thickBot="1">
      <c r="A11" s="22" t="s">
        <v>0</v>
      </c>
      <c r="B11" s="24"/>
      <c r="C11" s="24"/>
      <c r="D11" s="24"/>
      <c r="E11" s="24"/>
      <c r="F11" s="24"/>
      <c r="G11" s="51">
        <v>98000</v>
      </c>
      <c r="H11" s="159" t="s">
        <v>64</v>
      </c>
      <c r="I11" s="179"/>
      <c r="J11" s="14"/>
      <c r="K11" s="14"/>
      <c r="L11" s="18"/>
      <c r="M11" s="18"/>
    </row>
    <row r="12" spans="1:13" ht="15" customHeight="1">
      <c r="A12" s="20" t="s">
        <v>2</v>
      </c>
      <c r="B12" s="21"/>
      <c r="C12" s="21"/>
      <c r="D12" s="21"/>
      <c r="E12" s="21" t="s">
        <v>73</v>
      </c>
      <c r="F12" s="160"/>
      <c r="G12" s="161">
        <v>-96988</v>
      </c>
      <c r="H12" s="19"/>
      <c r="I12" s="19"/>
      <c r="J12" s="14"/>
      <c r="K12" s="14"/>
      <c r="L12" s="18"/>
      <c r="M12" s="18"/>
    </row>
    <row r="13" spans="1:13" ht="15" customHeight="1">
      <c r="A13" s="177" t="s">
        <v>3</v>
      </c>
      <c r="B13" s="163"/>
      <c r="C13" s="163"/>
      <c r="D13" s="163"/>
      <c r="E13" s="163"/>
      <c r="F13" s="164"/>
      <c r="G13" s="178">
        <f>SUM(G11:G12)</f>
        <v>1012</v>
      </c>
      <c r="H13" s="19"/>
      <c r="I13" s="19"/>
      <c r="J13" s="14"/>
      <c r="K13" s="14"/>
      <c r="L13" s="18"/>
      <c r="M13" s="18"/>
    </row>
    <row r="14" spans="1:13" ht="15" customHeight="1">
      <c r="A14" s="173" t="s">
        <v>92</v>
      </c>
      <c r="B14" s="174"/>
      <c r="C14" s="174"/>
      <c r="D14" s="174"/>
      <c r="E14" s="174"/>
      <c r="F14" s="175"/>
      <c r="G14" s="176">
        <v>23401.6</v>
      </c>
      <c r="H14" s="180">
        <f>SUM(G11+G14)</f>
        <v>121401.6</v>
      </c>
      <c r="I14" s="19"/>
      <c r="J14" s="14"/>
      <c r="K14" s="14"/>
      <c r="L14" s="18"/>
      <c r="M14" s="18"/>
    </row>
    <row r="15" spans="1:13" ht="15" customHeight="1">
      <c r="A15" s="162" t="s">
        <v>93</v>
      </c>
      <c r="B15" s="163"/>
      <c r="C15" s="163"/>
      <c r="D15" s="163"/>
      <c r="E15" s="163"/>
      <c r="F15" s="164"/>
      <c r="G15" s="165">
        <v>-23401.6</v>
      </c>
      <c r="H15" s="19"/>
      <c r="I15" s="19"/>
      <c r="J15" s="14"/>
      <c r="K15" s="14"/>
      <c r="L15" s="18"/>
      <c r="M15" s="18"/>
    </row>
    <row r="16" spans="1:13" ht="15" customHeight="1">
      <c r="A16" s="196" t="s">
        <v>96</v>
      </c>
      <c r="B16" s="197"/>
      <c r="C16" s="197"/>
      <c r="D16" s="197"/>
      <c r="E16" s="197"/>
      <c r="F16" s="198"/>
      <c r="G16" s="199">
        <v>-3520</v>
      </c>
      <c r="H16" s="180">
        <f>SUM(G11+G14+G16)</f>
        <v>117881.6</v>
      </c>
      <c r="I16" s="19"/>
      <c r="J16" s="14"/>
      <c r="K16" s="14"/>
      <c r="L16" s="18"/>
      <c r="M16" s="18"/>
    </row>
    <row r="17" spans="1:13" ht="15" customHeight="1">
      <c r="A17" s="196" t="s">
        <v>95</v>
      </c>
      <c r="B17" s="197"/>
      <c r="C17" s="197"/>
      <c r="D17" s="197"/>
      <c r="E17" s="197"/>
      <c r="F17" s="198"/>
      <c r="G17" s="199">
        <v>0</v>
      </c>
      <c r="H17" s="180">
        <f>G11+G14+G16+G17</f>
        <v>117881.6</v>
      </c>
      <c r="I17" s="19"/>
      <c r="J17" s="14"/>
      <c r="K17" s="14"/>
      <c r="L17" s="18"/>
      <c r="M17" s="18"/>
    </row>
    <row r="18" spans="1:13" ht="15" customHeight="1">
      <c r="A18" s="196" t="s">
        <v>94</v>
      </c>
      <c r="B18" s="197"/>
      <c r="C18" s="197"/>
      <c r="D18" s="197"/>
      <c r="E18" s="197"/>
      <c r="F18" s="198"/>
      <c r="G18" s="199">
        <v>0</v>
      </c>
      <c r="H18" s="180">
        <f>SUM(G11+G14+G16+G17+G18)</f>
        <v>117881.6</v>
      </c>
      <c r="I18" s="19"/>
      <c r="J18" s="14"/>
      <c r="K18" s="14"/>
      <c r="L18" s="18"/>
      <c r="M18" s="18"/>
    </row>
    <row r="19" spans="1:13" ht="15" customHeight="1">
      <c r="A19" s="196" t="s">
        <v>100</v>
      </c>
      <c r="B19" s="197"/>
      <c r="C19" s="197"/>
      <c r="D19" s="197"/>
      <c r="E19" s="197"/>
      <c r="F19" s="198"/>
      <c r="G19" s="199">
        <v>82.8</v>
      </c>
      <c r="H19" s="180">
        <f>SUM(G11+G14+G16+G17+G18+G19)</f>
        <v>117964.40000000001</v>
      </c>
      <c r="I19" s="19"/>
      <c r="J19" s="14"/>
      <c r="K19" s="14"/>
      <c r="L19" s="18"/>
      <c r="M19" s="18"/>
    </row>
    <row r="20" spans="1:13" ht="15" customHeight="1">
      <c r="A20" s="196" t="s">
        <v>91</v>
      </c>
      <c r="B20" s="197"/>
      <c r="C20" s="197"/>
      <c r="D20" s="197"/>
      <c r="E20" s="197"/>
      <c r="F20" s="198"/>
      <c r="G20" s="199">
        <v>0</v>
      </c>
      <c r="H20" s="180">
        <f>SUM(G11+G14+G16+G17+G18+G19+G20)</f>
        <v>117964.40000000001</v>
      </c>
      <c r="I20" s="19"/>
      <c r="J20" s="14"/>
      <c r="K20" s="14"/>
      <c r="L20" s="18"/>
      <c r="M20" s="18"/>
    </row>
    <row r="21" spans="1:13" ht="15" customHeight="1">
      <c r="A21" s="196" t="s">
        <v>102</v>
      </c>
      <c r="B21" s="197"/>
      <c r="C21" s="197"/>
      <c r="D21" s="197"/>
      <c r="E21" s="197"/>
      <c r="F21" s="198"/>
      <c r="G21" s="199">
        <v>400</v>
      </c>
      <c r="H21" s="180">
        <f>SUM(G11+G14+G16+G17+G18+G19+G20+G21)</f>
        <v>118364.40000000001</v>
      </c>
      <c r="I21" s="19"/>
      <c r="J21" s="14"/>
      <c r="K21" s="14"/>
      <c r="L21" s="18"/>
      <c r="M21" s="18"/>
    </row>
    <row r="22" spans="1:13" ht="15" customHeight="1">
      <c r="A22" s="196" t="s">
        <v>108</v>
      </c>
      <c r="B22" s="197"/>
      <c r="C22" s="197"/>
      <c r="D22" s="197"/>
      <c r="E22" s="197"/>
      <c r="F22" s="198"/>
      <c r="G22" s="199">
        <v>0</v>
      </c>
      <c r="H22" s="180">
        <f>SUM(G11+G14+G16+G17+G18+G19+G20+G21+G22)</f>
        <v>118364.40000000001</v>
      </c>
      <c r="I22" s="19"/>
      <c r="J22" s="14"/>
      <c r="K22" s="14"/>
      <c r="L22" s="18"/>
      <c r="M22" s="18"/>
    </row>
    <row r="23" spans="1:13" ht="15" customHeight="1">
      <c r="A23" s="196"/>
      <c r="B23" s="197"/>
      <c r="C23" s="197"/>
      <c r="D23" s="197"/>
      <c r="E23" s="197"/>
      <c r="F23" s="198"/>
      <c r="G23" s="199"/>
      <c r="H23" s="180"/>
      <c r="I23" s="19"/>
      <c r="J23" s="14"/>
      <c r="K23" s="14"/>
      <c r="L23" s="18"/>
      <c r="M23" s="18"/>
    </row>
    <row r="24" spans="1:13" ht="15" customHeight="1">
      <c r="A24" s="196"/>
      <c r="B24" s="197"/>
      <c r="C24" s="197"/>
      <c r="D24" s="197"/>
      <c r="E24" s="197"/>
      <c r="F24" s="198"/>
      <c r="G24" s="199"/>
      <c r="H24" s="180"/>
      <c r="I24" s="19"/>
      <c r="J24" s="14"/>
      <c r="K24" s="14"/>
      <c r="L24" s="18"/>
      <c r="M24" s="18"/>
    </row>
    <row r="25" spans="1:13" ht="15" customHeight="1">
      <c r="A25" s="196"/>
      <c r="B25" s="197"/>
      <c r="C25" s="197"/>
      <c r="D25" s="197"/>
      <c r="E25" s="197"/>
      <c r="F25" s="198"/>
      <c r="G25" s="199"/>
      <c r="H25" s="180"/>
      <c r="I25" s="19"/>
      <c r="J25" s="14"/>
      <c r="K25" s="14"/>
      <c r="L25" s="18"/>
      <c r="M25" s="18"/>
    </row>
    <row r="26" spans="1:13" ht="15" customHeight="1">
      <c r="A26" s="196"/>
      <c r="B26" s="197"/>
      <c r="C26" s="197"/>
      <c r="D26" s="197"/>
      <c r="E26" s="197"/>
      <c r="F26" s="198"/>
      <c r="G26" s="199"/>
      <c r="H26" s="180"/>
      <c r="I26" s="19"/>
      <c r="J26" s="14"/>
      <c r="K26" s="14"/>
      <c r="L26" s="18"/>
      <c r="M26" s="18"/>
    </row>
    <row r="27" spans="1:13" ht="15" customHeight="1">
      <c r="A27" s="196"/>
      <c r="B27" s="197"/>
      <c r="C27" s="197"/>
      <c r="D27" s="197"/>
      <c r="E27" s="197"/>
      <c r="F27" s="198"/>
      <c r="G27" s="199"/>
      <c r="H27" s="180"/>
      <c r="I27" s="19"/>
      <c r="J27" s="14"/>
      <c r="K27" s="14"/>
      <c r="L27" s="18"/>
      <c r="M27" s="18"/>
    </row>
    <row r="28" spans="1:13" ht="15" customHeight="1" thickBot="1">
      <c r="A28" s="26" t="s">
        <v>3</v>
      </c>
      <c r="B28" s="27"/>
      <c r="C28" s="27"/>
      <c r="D28" s="27"/>
      <c r="E28" s="27"/>
      <c r="F28" s="28"/>
      <c r="G28" s="143">
        <v>0</v>
      </c>
      <c r="H28" s="180">
        <f>SUM(G11+G14+G16+G17+G18+G19+G20+G21)</f>
        <v>118364.40000000001</v>
      </c>
      <c r="I28" s="159"/>
      <c r="J28" s="14"/>
      <c r="K28" s="14"/>
      <c r="L28" s="18"/>
      <c r="M28" s="18"/>
    </row>
    <row r="29" spans="1:13" ht="15" customHeight="1">
      <c r="A29" s="39"/>
      <c r="B29" s="14"/>
      <c r="C29" s="14"/>
      <c r="D29" s="14"/>
      <c r="E29" s="14"/>
      <c r="F29" s="14"/>
      <c r="G29" s="136"/>
      <c r="H29" s="19"/>
      <c r="I29" s="159"/>
      <c r="J29" s="14"/>
      <c r="K29" s="14"/>
      <c r="L29" s="18"/>
      <c r="M29" s="18"/>
    </row>
    <row r="30" spans="1:13" ht="12" customHeight="1" thickBot="1">
      <c r="A30" s="14"/>
      <c r="B30" s="14"/>
      <c r="C30" s="14"/>
      <c r="D30" s="14"/>
      <c r="E30" s="14"/>
      <c r="F30" s="14"/>
      <c r="G30" s="25"/>
      <c r="H30" s="19" t="s">
        <v>50</v>
      </c>
      <c r="I30" s="19"/>
      <c r="J30" s="18"/>
      <c r="K30" s="18"/>
      <c r="L30" s="18"/>
      <c r="M30" s="18"/>
    </row>
    <row r="31" spans="1:17" ht="57.75" customHeight="1" thickBot="1">
      <c r="A31" s="14"/>
      <c r="B31" s="14"/>
      <c r="C31" s="14"/>
      <c r="D31" s="14"/>
      <c r="E31" s="14"/>
      <c r="F31" s="14"/>
      <c r="G31" s="25"/>
      <c r="H31" s="264" t="s">
        <v>51</v>
      </c>
      <c r="I31" s="265"/>
      <c r="J31" s="264" t="s">
        <v>71</v>
      </c>
      <c r="K31" s="266"/>
      <c r="L31" s="266"/>
      <c r="M31" s="267"/>
      <c r="N31" s="264" t="s">
        <v>88</v>
      </c>
      <c r="O31" s="268"/>
      <c r="P31" s="264" t="s">
        <v>109</v>
      </c>
      <c r="Q31" s="268"/>
    </row>
    <row r="32" spans="1:19" ht="107.25" customHeight="1" thickBot="1">
      <c r="A32" s="3" t="s">
        <v>14</v>
      </c>
      <c r="B32" s="4" t="s">
        <v>4</v>
      </c>
      <c r="C32" s="12" t="s">
        <v>5</v>
      </c>
      <c r="D32" s="5" t="s">
        <v>6</v>
      </c>
      <c r="E32" s="5" t="s">
        <v>7</v>
      </c>
      <c r="F32" s="5" t="s">
        <v>12</v>
      </c>
      <c r="G32" s="242" t="s">
        <v>74</v>
      </c>
      <c r="H32" s="204" t="s">
        <v>75</v>
      </c>
      <c r="I32" s="70" t="s">
        <v>11</v>
      </c>
      <c r="J32" s="69" t="s">
        <v>104</v>
      </c>
      <c r="K32" s="6" t="s">
        <v>11</v>
      </c>
      <c r="L32" s="204" t="s">
        <v>99</v>
      </c>
      <c r="M32" s="6" t="s">
        <v>11</v>
      </c>
      <c r="N32" s="204" t="s">
        <v>105</v>
      </c>
      <c r="O32" s="6" t="s">
        <v>11</v>
      </c>
      <c r="P32" s="204" t="s">
        <v>110</v>
      </c>
      <c r="Q32" s="6" t="s">
        <v>11</v>
      </c>
      <c r="S32" s="2"/>
    </row>
    <row r="33" spans="1:17" ht="14.25" customHeight="1">
      <c r="A33" s="101">
        <v>1</v>
      </c>
      <c r="B33" s="102">
        <v>4357</v>
      </c>
      <c r="C33" s="89"/>
      <c r="D33" s="73"/>
      <c r="E33" s="90" t="s">
        <v>41</v>
      </c>
      <c r="F33" s="91"/>
      <c r="G33" s="243">
        <f>SUM(G38+G37+G36)</f>
        <v>7706</v>
      </c>
      <c r="H33" s="56"/>
      <c r="I33" s="138">
        <f>SUM(I38+I37+I36)</f>
        <v>8356.3</v>
      </c>
      <c r="J33" s="142"/>
      <c r="K33" s="138">
        <f>SUM(K38+K37+K36)</f>
        <v>8356.3</v>
      </c>
      <c r="L33" s="205"/>
      <c r="M33" s="138">
        <f>SUM(M38+M37+M36)</f>
        <v>8556.3</v>
      </c>
      <c r="N33" s="205"/>
      <c r="O33" s="138">
        <f>SUM(O38+O37+O36)</f>
        <v>8556.3</v>
      </c>
      <c r="P33" s="205"/>
      <c r="Q33" s="138">
        <f>SUM(Q38+Q37+Q36)</f>
        <v>8556.3</v>
      </c>
    </row>
    <row r="34" spans="1:17" ht="14.25" customHeight="1">
      <c r="A34" s="87"/>
      <c r="B34" s="88"/>
      <c r="C34" s="68">
        <v>6351</v>
      </c>
      <c r="D34" s="29" t="s">
        <v>57</v>
      </c>
      <c r="E34" s="29" t="s">
        <v>58</v>
      </c>
      <c r="F34" s="81"/>
      <c r="G34" s="244">
        <v>7706</v>
      </c>
      <c r="H34" s="54">
        <v>350.3</v>
      </c>
      <c r="I34" s="129">
        <v>8056.3</v>
      </c>
      <c r="J34" s="54"/>
      <c r="K34" s="129">
        <v>8056.3</v>
      </c>
      <c r="L34" s="54"/>
      <c r="M34" s="129">
        <v>8056.3</v>
      </c>
      <c r="N34" s="54"/>
      <c r="O34" s="129">
        <v>8056.3</v>
      </c>
      <c r="P34" s="54"/>
      <c r="Q34" s="129">
        <v>8056.3</v>
      </c>
    </row>
    <row r="35" spans="1:17" ht="14.25" customHeight="1">
      <c r="A35" s="87"/>
      <c r="B35" s="88"/>
      <c r="C35" s="105"/>
      <c r="D35" s="37" t="s">
        <v>86</v>
      </c>
      <c r="E35" s="37" t="s">
        <v>87</v>
      </c>
      <c r="F35" s="77"/>
      <c r="G35" s="245">
        <v>0</v>
      </c>
      <c r="H35" s="55"/>
      <c r="I35" s="229">
        <v>0</v>
      </c>
      <c r="J35" s="55"/>
      <c r="K35" s="229">
        <v>0</v>
      </c>
      <c r="L35" s="55">
        <v>200</v>
      </c>
      <c r="M35" s="229">
        <v>200</v>
      </c>
      <c r="N35" s="55"/>
      <c r="O35" s="229">
        <v>200</v>
      </c>
      <c r="P35" s="55"/>
      <c r="Q35" s="229">
        <v>200</v>
      </c>
    </row>
    <row r="36" spans="1:17" ht="14.25" customHeight="1">
      <c r="A36" s="80"/>
      <c r="B36" s="68"/>
      <c r="C36" s="94">
        <v>6351</v>
      </c>
      <c r="D36" s="37"/>
      <c r="E36" s="31" t="s">
        <v>13</v>
      </c>
      <c r="F36" s="77"/>
      <c r="G36" s="246">
        <v>7706</v>
      </c>
      <c r="H36" s="166">
        <v>350.3</v>
      </c>
      <c r="I36" s="147">
        <v>8056.3</v>
      </c>
      <c r="J36" s="55"/>
      <c r="K36" s="147">
        <v>8056.3</v>
      </c>
      <c r="L36" s="166">
        <v>200</v>
      </c>
      <c r="M36" s="147">
        <v>8256.3</v>
      </c>
      <c r="N36" s="166"/>
      <c r="O36" s="147">
        <v>8256.3</v>
      </c>
      <c r="P36" s="166"/>
      <c r="Q36" s="147">
        <v>8256.3</v>
      </c>
    </row>
    <row r="37" spans="1:17" ht="14.25" customHeight="1">
      <c r="A37" s="80"/>
      <c r="B37" s="68"/>
      <c r="C37" s="98">
        <v>5331</v>
      </c>
      <c r="D37" s="29"/>
      <c r="E37" s="34" t="s">
        <v>22</v>
      </c>
      <c r="F37" s="81"/>
      <c r="G37" s="247">
        <v>0</v>
      </c>
      <c r="H37" s="54"/>
      <c r="I37" s="206">
        <v>0</v>
      </c>
      <c r="J37" s="54"/>
      <c r="K37" s="206">
        <v>0</v>
      </c>
      <c r="L37" s="54"/>
      <c r="M37" s="206">
        <v>0</v>
      </c>
      <c r="N37" s="54"/>
      <c r="O37" s="206">
        <v>0</v>
      </c>
      <c r="P37" s="54"/>
      <c r="Q37" s="206">
        <v>0</v>
      </c>
    </row>
    <row r="38" spans="1:17" ht="14.25" customHeight="1" thickBot="1">
      <c r="A38" s="87"/>
      <c r="B38" s="88"/>
      <c r="C38" s="211">
        <v>6130</v>
      </c>
      <c r="D38" s="73"/>
      <c r="E38" s="212" t="s">
        <v>69</v>
      </c>
      <c r="F38" s="91"/>
      <c r="G38" s="248">
        <v>0</v>
      </c>
      <c r="H38" s="263">
        <v>300</v>
      </c>
      <c r="I38" s="226">
        <v>300</v>
      </c>
      <c r="J38" s="57"/>
      <c r="K38" s="226">
        <v>300</v>
      </c>
      <c r="L38" s="213"/>
      <c r="M38" s="226">
        <v>300</v>
      </c>
      <c r="N38" s="213"/>
      <c r="O38" s="226">
        <v>300</v>
      </c>
      <c r="P38" s="213"/>
      <c r="Q38" s="226">
        <v>300</v>
      </c>
    </row>
    <row r="39" spans="1:17" ht="14.25" customHeight="1">
      <c r="A39" s="101">
        <v>2</v>
      </c>
      <c r="B39" s="102">
        <v>4357</v>
      </c>
      <c r="C39" s="207"/>
      <c r="D39" s="208"/>
      <c r="E39" s="209" t="s">
        <v>44</v>
      </c>
      <c r="F39" s="104"/>
      <c r="G39" s="249">
        <f>SUM(G42+G41)</f>
        <v>0</v>
      </c>
      <c r="H39" s="210"/>
      <c r="I39" s="188">
        <f>SUM(I42+I41)</f>
        <v>1080.1</v>
      </c>
      <c r="J39" s="210"/>
      <c r="K39" s="188">
        <f>SUM(K42+K41)</f>
        <v>0</v>
      </c>
      <c r="L39" s="210"/>
      <c r="M39" s="188">
        <f>SUM(M42+M41)</f>
        <v>0</v>
      </c>
      <c r="N39" s="210"/>
      <c r="O39" s="188">
        <f>SUM(O42+O41)</f>
        <v>0</v>
      </c>
      <c r="P39" s="210"/>
      <c r="Q39" s="188">
        <f>SUM(Q42+Q41)</f>
        <v>0</v>
      </c>
    </row>
    <row r="40" spans="1:17" s="2" customFormat="1" ht="14.25" customHeight="1">
      <c r="A40" s="80"/>
      <c r="B40" s="68"/>
      <c r="C40" s="68">
        <v>5331</v>
      </c>
      <c r="D40" s="29" t="s">
        <v>65</v>
      </c>
      <c r="E40" s="29" t="s">
        <v>66</v>
      </c>
      <c r="F40" s="81"/>
      <c r="G40" s="250">
        <v>0</v>
      </c>
      <c r="H40" s="54">
        <v>1080.1</v>
      </c>
      <c r="I40" s="82">
        <v>1080.1</v>
      </c>
      <c r="J40" s="55">
        <v>-1080.1</v>
      </c>
      <c r="K40" s="82">
        <v>0</v>
      </c>
      <c r="L40" s="55"/>
      <c r="M40" s="82">
        <v>0</v>
      </c>
      <c r="N40" s="55"/>
      <c r="O40" s="82">
        <v>0</v>
      </c>
      <c r="P40" s="55"/>
      <c r="Q40" s="82">
        <v>0</v>
      </c>
    </row>
    <row r="41" spans="1:17" ht="14.25" customHeight="1">
      <c r="A41" s="87"/>
      <c r="B41" s="88"/>
      <c r="C41" s="89">
        <v>6351</v>
      </c>
      <c r="D41" s="37"/>
      <c r="E41" s="31" t="s">
        <v>13</v>
      </c>
      <c r="F41" s="77"/>
      <c r="G41" s="246">
        <v>0</v>
      </c>
      <c r="H41" s="57"/>
      <c r="I41" s="200">
        <v>0</v>
      </c>
      <c r="J41" s="55"/>
      <c r="K41" s="200">
        <v>0</v>
      </c>
      <c r="L41" s="55"/>
      <c r="M41" s="200">
        <v>0</v>
      </c>
      <c r="N41" s="55"/>
      <c r="O41" s="200">
        <v>0</v>
      </c>
      <c r="P41" s="55"/>
      <c r="Q41" s="200">
        <v>0</v>
      </c>
    </row>
    <row r="42" spans="1:17" ht="14.25" customHeight="1" thickBot="1">
      <c r="A42" s="83"/>
      <c r="B42" s="84"/>
      <c r="C42" s="85">
        <v>5331</v>
      </c>
      <c r="D42" s="36"/>
      <c r="E42" s="30" t="s">
        <v>22</v>
      </c>
      <c r="F42" s="86"/>
      <c r="G42" s="251">
        <v>0</v>
      </c>
      <c r="H42" s="168">
        <v>1080.1</v>
      </c>
      <c r="I42" s="128">
        <v>1080.1</v>
      </c>
      <c r="J42" s="168">
        <v>-1080.1</v>
      </c>
      <c r="K42" s="128">
        <v>0</v>
      </c>
      <c r="L42" s="53"/>
      <c r="M42" s="128">
        <v>0</v>
      </c>
      <c r="N42" s="53"/>
      <c r="O42" s="128">
        <v>0</v>
      </c>
      <c r="P42" s="53"/>
      <c r="Q42" s="128">
        <v>0</v>
      </c>
    </row>
    <row r="43" spans="1:17" ht="14.25" customHeight="1">
      <c r="A43" s="101">
        <v>3</v>
      </c>
      <c r="B43" s="102">
        <v>4357</v>
      </c>
      <c r="C43" s="102"/>
      <c r="D43" s="35"/>
      <c r="E43" s="103" t="s">
        <v>32</v>
      </c>
      <c r="F43" s="104"/>
      <c r="G43" s="249">
        <f>SUM(G46+G45)</f>
        <v>11380</v>
      </c>
      <c r="H43" s="52"/>
      <c r="I43" s="141">
        <f>SUM(I46+I45)</f>
        <v>11380</v>
      </c>
      <c r="J43" s="52"/>
      <c r="K43" s="141">
        <f>SUM(K46+K45)</f>
        <v>11380</v>
      </c>
      <c r="L43" s="52"/>
      <c r="M43" s="141">
        <f>SUM(M46+M45)</f>
        <v>11380</v>
      </c>
      <c r="N43" s="52"/>
      <c r="O43" s="141">
        <f>SUM(O46+O45)</f>
        <v>11380</v>
      </c>
      <c r="P43" s="52"/>
      <c r="Q43" s="141">
        <f>SUM(Q46+Q45)</f>
        <v>11380</v>
      </c>
    </row>
    <row r="44" spans="1:17" ht="14.25" customHeight="1">
      <c r="A44" s="80"/>
      <c r="B44" s="68"/>
      <c r="C44" s="68">
        <v>6351</v>
      </c>
      <c r="D44" s="37" t="s">
        <v>34</v>
      </c>
      <c r="E44" s="122" t="s">
        <v>33</v>
      </c>
      <c r="F44" s="81"/>
      <c r="G44" s="250">
        <v>11380</v>
      </c>
      <c r="H44" s="55"/>
      <c r="I44" s="82">
        <v>11380</v>
      </c>
      <c r="J44" s="55"/>
      <c r="K44" s="82">
        <v>11380</v>
      </c>
      <c r="L44" s="55"/>
      <c r="M44" s="82">
        <v>11380</v>
      </c>
      <c r="N44" s="55"/>
      <c r="O44" s="82">
        <v>11380</v>
      </c>
      <c r="P44" s="55"/>
      <c r="Q44" s="82">
        <v>11380</v>
      </c>
    </row>
    <row r="45" spans="1:17" ht="14.25" customHeight="1">
      <c r="A45" s="93"/>
      <c r="B45" s="105"/>
      <c r="C45" s="98">
        <v>6351</v>
      </c>
      <c r="D45" s="34"/>
      <c r="E45" s="34" t="s">
        <v>13</v>
      </c>
      <c r="F45" s="81"/>
      <c r="G45" s="252">
        <v>11380</v>
      </c>
      <c r="H45" s="166"/>
      <c r="I45" s="113">
        <v>11380</v>
      </c>
      <c r="J45" s="74"/>
      <c r="K45" s="113">
        <v>11380</v>
      </c>
      <c r="L45" s="74"/>
      <c r="M45" s="113">
        <v>11380</v>
      </c>
      <c r="N45" s="74"/>
      <c r="O45" s="113">
        <v>11380</v>
      </c>
      <c r="P45" s="74"/>
      <c r="Q45" s="113">
        <v>11380</v>
      </c>
    </row>
    <row r="46" spans="1:17" ht="14.25" customHeight="1" thickBot="1">
      <c r="A46" s="83"/>
      <c r="B46" s="84"/>
      <c r="C46" s="85">
        <v>5331</v>
      </c>
      <c r="D46" s="30"/>
      <c r="E46" s="30" t="s">
        <v>22</v>
      </c>
      <c r="F46" s="86"/>
      <c r="G46" s="251">
        <v>0</v>
      </c>
      <c r="H46" s="8"/>
      <c r="I46" s="146">
        <v>0</v>
      </c>
      <c r="J46" s="8"/>
      <c r="K46" s="146">
        <v>0</v>
      </c>
      <c r="L46" s="8"/>
      <c r="M46" s="146">
        <v>0</v>
      </c>
      <c r="N46" s="8"/>
      <c r="O46" s="146">
        <v>0</v>
      </c>
      <c r="P46" s="8"/>
      <c r="Q46" s="146">
        <v>0</v>
      </c>
    </row>
    <row r="47" spans="1:17" ht="14.25" customHeight="1">
      <c r="A47" s="93">
        <v>6</v>
      </c>
      <c r="B47" s="94">
        <v>4357</v>
      </c>
      <c r="C47" s="94"/>
      <c r="D47" s="37"/>
      <c r="E47" s="103" t="s">
        <v>45</v>
      </c>
      <c r="F47" s="77"/>
      <c r="G47" s="253">
        <f>SUM(G50+G49)</f>
        <v>1800</v>
      </c>
      <c r="H47" s="52"/>
      <c r="I47" s="139">
        <f>SUM(I50+I49)</f>
        <v>1800</v>
      </c>
      <c r="J47" s="52"/>
      <c r="K47" s="139">
        <f>SUM(K50+K49)</f>
        <v>1800</v>
      </c>
      <c r="L47" s="52"/>
      <c r="M47" s="139">
        <f>SUM(M50+M49)</f>
        <v>1800</v>
      </c>
      <c r="N47" s="52"/>
      <c r="O47" s="139">
        <f>SUM(O50+O49)</f>
        <v>1800</v>
      </c>
      <c r="P47" s="52"/>
      <c r="Q47" s="139">
        <f>SUM(Q50+Q49)</f>
        <v>1800</v>
      </c>
    </row>
    <row r="48" spans="1:17" ht="14.25" customHeight="1">
      <c r="A48" s="80"/>
      <c r="B48" s="68"/>
      <c r="C48" s="68">
        <v>6351</v>
      </c>
      <c r="D48" s="29" t="s">
        <v>47</v>
      </c>
      <c r="E48" s="37" t="s">
        <v>46</v>
      </c>
      <c r="F48" s="81"/>
      <c r="G48" s="250">
        <v>1800</v>
      </c>
      <c r="H48" s="54"/>
      <c r="I48" s="82">
        <v>1800</v>
      </c>
      <c r="J48" s="54"/>
      <c r="K48" s="82">
        <v>1800</v>
      </c>
      <c r="L48" s="54"/>
      <c r="M48" s="82">
        <v>1800</v>
      </c>
      <c r="N48" s="54"/>
      <c r="O48" s="82">
        <v>1800</v>
      </c>
      <c r="P48" s="54"/>
      <c r="Q48" s="82">
        <v>1800</v>
      </c>
    </row>
    <row r="49" spans="1:17" ht="14.25" customHeight="1">
      <c r="A49" s="80"/>
      <c r="B49" s="68"/>
      <c r="C49" s="89">
        <v>6351</v>
      </c>
      <c r="D49" s="73"/>
      <c r="E49" s="33" t="s">
        <v>13</v>
      </c>
      <c r="F49" s="91"/>
      <c r="G49" s="254">
        <v>1800</v>
      </c>
      <c r="H49" s="55"/>
      <c r="I49" s="112">
        <v>1800</v>
      </c>
      <c r="J49" s="55"/>
      <c r="K49" s="112">
        <v>1800</v>
      </c>
      <c r="L49" s="55"/>
      <c r="M49" s="112">
        <v>1800</v>
      </c>
      <c r="N49" s="55"/>
      <c r="O49" s="112">
        <v>1800</v>
      </c>
      <c r="P49" s="55"/>
      <c r="Q49" s="112">
        <v>1800</v>
      </c>
    </row>
    <row r="50" spans="1:17" ht="14.25" customHeight="1" thickBot="1">
      <c r="A50" s="83"/>
      <c r="B50" s="84"/>
      <c r="C50" s="85">
        <v>5331</v>
      </c>
      <c r="D50" s="30"/>
      <c r="E50" s="30" t="s">
        <v>22</v>
      </c>
      <c r="F50" s="86"/>
      <c r="G50" s="251">
        <v>0</v>
      </c>
      <c r="H50" s="53"/>
      <c r="I50" s="128">
        <v>0</v>
      </c>
      <c r="J50" s="53"/>
      <c r="K50" s="128">
        <v>0</v>
      </c>
      <c r="L50" s="53"/>
      <c r="M50" s="128">
        <v>0</v>
      </c>
      <c r="N50" s="53"/>
      <c r="O50" s="128">
        <v>0</v>
      </c>
      <c r="P50" s="53"/>
      <c r="Q50" s="128">
        <v>0</v>
      </c>
    </row>
    <row r="51" spans="1:17" ht="14.25" customHeight="1">
      <c r="A51" s="87">
        <v>8</v>
      </c>
      <c r="B51" s="89">
        <v>4357</v>
      </c>
      <c r="C51" s="89"/>
      <c r="D51" s="35"/>
      <c r="E51" s="90" t="s">
        <v>40</v>
      </c>
      <c r="F51" s="77"/>
      <c r="G51" s="253">
        <f>SUM(G54+G53)</f>
        <v>5250</v>
      </c>
      <c r="H51" s="56"/>
      <c r="I51" s="139">
        <f>SUM(I54+I53)</f>
        <v>5250</v>
      </c>
      <c r="J51" s="56"/>
      <c r="K51" s="139">
        <f>SUM(K54+K53)</f>
        <v>6100</v>
      </c>
      <c r="L51" s="56"/>
      <c r="M51" s="139">
        <f>SUM(M54+M53)</f>
        <v>6100</v>
      </c>
      <c r="N51" s="56"/>
      <c r="O51" s="139">
        <f>SUM(O54+O53)</f>
        <v>6298</v>
      </c>
      <c r="P51" s="56"/>
      <c r="Q51" s="139">
        <f>SUM(Q54+Q53)</f>
        <v>6298</v>
      </c>
    </row>
    <row r="52" spans="1:17" ht="14.25" customHeight="1">
      <c r="A52" s="75"/>
      <c r="B52" s="76"/>
      <c r="C52" s="68">
        <v>6351</v>
      </c>
      <c r="D52" s="37" t="s">
        <v>39</v>
      </c>
      <c r="E52" s="32" t="s">
        <v>55</v>
      </c>
      <c r="F52" s="77"/>
      <c r="G52" s="255">
        <v>5250</v>
      </c>
      <c r="H52" s="54"/>
      <c r="I52" s="78">
        <v>5250</v>
      </c>
      <c r="J52" s="54">
        <v>850</v>
      </c>
      <c r="K52" s="78">
        <v>6100</v>
      </c>
      <c r="L52" s="54"/>
      <c r="M52" s="78">
        <v>6100</v>
      </c>
      <c r="N52" s="54">
        <v>198</v>
      </c>
      <c r="O52" s="78">
        <v>6298</v>
      </c>
      <c r="P52" s="54"/>
      <c r="Q52" s="78">
        <v>6298</v>
      </c>
    </row>
    <row r="53" spans="1:17" ht="14.25" customHeight="1">
      <c r="A53" s="75"/>
      <c r="B53" s="76"/>
      <c r="C53" s="98">
        <v>6351</v>
      </c>
      <c r="D53" s="29"/>
      <c r="E53" s="34" t="s">
        <v>13</v>
      </c>
      <c r="F53" s="81"/>
      <c r="G53" s="252">
        <v>5250</v>
      </c>
      <c r="H53" s="52"/>
      <c r="I53" s="113">
        <v>5250</v>
      </c>
      <c r="J53" s="169">
        <v>850</v>
      </c>
      <c r="K53" s="113">
        <v>6100</v>
      </c>
      <c r="L53" s="57"/>
      <c r="M53" s="113">
        <v>6100</v>
      </c>
      <c r="N53" s="169">
        <v>198</v>
      </c>
      <c r="O53" s="113">
        <v>6298</v>
      </c>
      <c r="P53" s="169"/>
      <c r="Q53" s="113">
        <v>6298</v>
      </c>
    </row>
    <row r="54" spans="1:17" ht="14.25" customHeight="1" thickBot="1">
      <c r="A54" s="83"/>
      <c r="B54" s="84"/>
      <c r="C54" s="85">
        <v>5331</v>
      </c>
      <c r="D54" s="30"/>
      <c r="E54" s="30" t="s">
        <v>22</v>
      </c>
      <c r="F54" s="86"/>
      <c r="G54" s="251">
        <v>0</v>
      </c>
      <c r="H54" s="52"/>
      <c r="I54" s="128">
        <v>0</v>
      </c>
      <c r="J54" s="53"/>
      <c r="K54" s="128">
        <v>0</v>
      </c>
      <c r="L54" s="53"/>
      <c r="M54" s="128">
        <v>0</v>
      </c>
      <c r="N54" s="53"/>
      <c r="O54" s="128">
        <v>0</v>
      </c>
      <c r="P54" s="53"/>
      <c r="Q54" s="128">
        <v>0</v>
      </c>
    </row>
    <row r="55" spans="1:17" ht="14.25" customHeight="1">
      <c r="A55" s="87">
        <v>9</v>
      </c>
      <c r="B55" s="89">
        <v>4357</v>
      </c>
      <c r="C55" s="89"/>
      <c r="D55" s="73"/>
      <c r="E55" s="90" t="s">
        <v>42</v>
      </c>
      <c r="F55" s="91"/>
      <c r="G55" s="243">
        <f>SUM(G58+G57)</f>
        <v>0</v>
      </c>
      <c r="H55" s="56"/>
      <c r="I55" s="138">
        <f>SUM(I58+I57)</f>
        <v>23.1</v>
      </c>
      <c r="J55" s="52"/>
      <c r="K55" s="138">
        <f>SUM(K58+K57)</f>
        <v>23.1</v>
      </c>
      <c r="L55" s="52"/>
      <c r="M55" s="138">
        <f>SUM(M58+M57)</f>
        <v>23.1</v>
      </c>
      <c r="N55" s="52"/>
      <c r="O55" s="138">
        <f>SUM(O58+O57)</f>
        <v>23.1</v>
      </c>
      <c r="P55" s="52"/>
      <c r="Q55" s="138">
        <f>SUM(Q58+Q57)</f>
        <v>23.1</v>
      </c>
    </row>
    <row r="56" spans="1:17" ht="27" customHeight="1">
      <c r="A56" s="80"/>
      <c r="B56" s="68"/>
      <c r="C56" s="152">
        <v>5331</v>
      </c>
      <c r="D56" s="151" t="s">
        <v>43</v>
      </c>
      <c r="E56" s="96" t="s">
        <v>52</v>
      </c>
      <c r="F56" s="81"/>
      <c r="G56" s="250">
        <v>0</v>
      </c>
      <c r="H56" s="52">
        <v>23.1</v>
      </c>
      <c r="I56" s="82">
        <v>23.1</v>
      </c>
      <c r="J56" s="52"/>
      <c r="K56" s="82">
        <v>23.1</v>
      </c>
      <c r="L56" s="52"/>
      <c r="M56" s="82">
        <v>23.1</v>
      </c>
      <c r="N56" s="52"/>
      <c r="O56" s="82">
        <v>23.1</v>
      </c>
      <c r="P56" s="52"/>
      <c r="Q56" s="82">
        <v>23.1</v>
      </c>
    </row>
    <row r="57" spans="1:17" ht="14.25" customHeight="1">
      <c r="A57" s="87"/>
      <c r="B57" s="88"/>
      <c r="C57" s="89">
        <v>6351</v>
      </c>
      <c r="D57" s="29"/>
      <c r="E57" s="34" t="s">
        <v>13</v>
      </c>
      <c r="F57" s="81"/>
      <c r="G57" s="252">
        <v>0</v>
      </c>
      <c r="H57" s="54"/>
      <c r="I57" s="113">
        <v>0</v>
      </c>
      <c r="J57" s="54"/>
      <c r="K57" s="113">
        <v>0</v>
      </c>
      <c r="L57" s="54"/>
      <c r="M57" s="113">
        <v>0</v>
      </c>
      <c r="N57" s="54"/>
      <c r="O57" s="113">
        <v>0</v>
      </c>
      <c r="P57" s="54"/>
      <c r="Q57" s="113">
        <v>0</v>
      </c>
    </row>
    <row r="58" spans="1:17" ht="14.25" customHeight="1" thickBot="1">
      <c r="A58" s="83"/>
      <c r="B58" s="84"/>
      <c r="C58" s="85">
        <v>5331</v>
      </c>
      <c r="D58" s="36"/>
      <c r="E58" s="30" t="s">
        <v>22</v>
      </c>
      <c r="F58" s="86"/>
      <c r="G58" s="251">
        <v>0</v>
      </c>
      <c r="H58" s="168">
        <v>23.1</v>
      </c>
      <c r="I58" s="128">
        <v>23.1</v>
      </c>
      <c r="J58" s="57"/>
      <c r="K58" s="128">
        <v>23.1</v>
      </c>
      <c r="L58" s="57"/>
      <c r="M58" s="128">
        <v>23.1</v>
      </c>
      <c r="N58" s="57"/>
      <c r="O58" s="128">
        <v>23.1</v>
      </c>
      <c r="P58" s="57"/>
      <c r="Q58" s="128">
        <v>23.1</v>
      </c>
    </row>
    <row r="59" spans="1:17" ht="14.25" customHeight="1">
      <c r="A59" s="87">
        <v>10</v>
      </c>
      <c r="B59" s="89">
        <v>4357</v>
      </c>
      <c r="C59" s="89"/>
      <c r="D59" s="35"/>
      <c r="E59" s="90" t="s">
        <v>61</v>
      </c>
      <c r="F59" s="77"/>
      <c r="G59" s="253">
        <f>SUM(G63+G62)</f>
        <v>0</v>
      </c>
      <c r="H59" s="56"/>
      <c r="I59" s="139">
        <f>SUM(I63+I62)</f>
        <v>322.3</v>
      </c>
      <c r="J59" s="56"/>
      <c r="K59" s="139">
        <f>SUM(K63+K62)</f>
        <v>322.3</v>
      </c>
      <c r="L59" s="56"/>
      <c r="M59" s="139">
        <f>SUM(M63+M62)</f>
        <v>322.3</v>
      </c>
      <c r="N59" s="56"/>
      <c r="O59" s="139">
        <f>SUM(O63+O62)</f>
        <v>322.3</v>
      </c>
      <c r="P59" s="56"/>
      <c r="Q59" s="139">
        <f>SUM(Q63+Q62)</f>
        <v>924.1</v>
      </c>
    </row>
    <row r="60" spans="1:17" ht="14.25" customHeight="1">
      <c r="A60" s="75"/>
      <c r="B60" s="76"/>
      <c r="C60" s="68">
        <v>6351</v>
      </c>
      <c r="D60" s="37" t="s">
        <v>62</v>
      </c>
      <c r="E60" s="32" t="s">
        <v>63</v>
      </c>
      <c r="F60" s="77"/>
      <c r="G60" s="255">
        <v>0</v>
      </c>
      <c r="H60" s="54">
        <v>322.3</v>
      </c>
      <c r="I60" s="78">
        <v>322.3</v>
      </c>
      <c r="J60" s="54"/>
      <c r="K60" s="78">
        <v>322.3</v>
      </c>
      <c r="L60" s="54"/>
      <c r="M60" s="78">
        <v>322.3</v>
      </c>
      <c r="N60" s="54"/>
      <c r="O60" s="78">
        <v>322.3</v>
      </c>
      <c r="P60" s="54">
        <v>-322.3</v>
      </c>
      <c r="Q60" s="78">
        <v>0</v>
      </c>
    </row>
    <row r="61" spans="1:17" ht="14.25" customHeight="1">
      <c r="A61" s="75"/>
      <c r="B61" s="76"/>
      <c r="C61" s="68">
        <v>6351</v>
      </c>
      <c r="D61" s="37" t="s">
        <v>111</v>
      </c>
      <c r="E61" s="32" t="s">
        <v>113</v>
      </c>
      <c r="F61" s="77"/>
      <c r="G61" s="255">
        <v>0</v>
      </c>
      <c r="H61" s="54"/>
      <c r="I61" s="78">
        <v>0</v>
      </c>
      <c r="J61" s="54"/>
      <c r="K61" s="78">
        <v>0</v>
      </c>
      <c r="L61" s="54"/>
      <c r="M61" s="78">
        <v>0</v>
      </c>
      <c r="N61" s="54"/>
      <c r="O61" s="78">
        <v>0</v>
      </c>
      <c r="P61" s="54">
        <v>924.1</v>
      </c>
      <c r="Q61" s="78">
        <v>924.1</v>
      </c>
    </row>
    <row r="62" spans="1:17" ht="14.25" customHeight="1">
      <c r="A62" s="75"/>
      <c r="B62" s="76"/>
      <c r="C62" s="98">
        <v>6351</v>
      </c>
      <c r="D62" s="29"/>
      <c r="E62" s="34" t="s">
        <v>13</v>
      </c>
      <c r="F62" s="81"/>
      <c r="G62" s="252">
        <v>0</v>
      </c>
      <c r="H62" s="169">
        <v>322.3</v>
      </c>
      <c r="I62" s="113">
        <v>322.3</v>
      </c>
      <c r="J62" s="57"/>
      <c r="K62" s="113">
        <v>322.3</v>
      </c>
      <c r="L62" s="57"/>
      <c r="M62" s="113">
        <v>322.3</v>
      </c>
      <c r="N62" s="57"/>
      <c r="O62" s="113">
        <v>322.3</v>
      </c>
      <c r="P62" s="172">
        <v>601.8</v>
      </c>
      <c r="Q62" s="113">
        <v>924.1</v>
      </c>
    </row>
    <row r="63" spans="1:17" ht="14.25" customHeight="1" thickBot="1">
      <c r="A63" s="83"/>
      <c r="B63" s="84"/>
      <c r="C63" s="85">
        <v>5331</v>
      </c>
      <c r="D63" s="30"/>
      <c r="E63" s="30" t="s">
        <v>22</v>
      </c>
      <c r="F63" s="86"/>
      <c r="G63" s="251">
        <v>0</v>
      </c>
      <c r="H63" s="52"/>
      <c r="I63" s="128">
        <v>0</v>
      </c>
      <c r="J63" s="53"/>
      <c r="K63" s="128">
        <v>0</v>
      </c>
      <c r="L63" s="53"/>
      <c r="M63" s="128">
        <v>0</v>
      </c>
      <c r="N63" s="53"/>
      <c r="O63" s="128">
        <v>0</v>
      </c>
      <c r="P63" s="53"/>
      <c r="Q63" s="128">
        <v>0</v>
      </c>
    </row>
    <row r="64" spans="1:17" ht="14.25" customHeight="1">
      <c r="A64" s="101">
        <v>11</v>
      </c>
      <c r="B64" s="102">
        <v>4357</v>
      </c>
      <c r="C64" s="89"/>
      <c r="D64" s="35"/>
      <c r="E64" s="90" t="s">
        <v>83</v>
      </c>
      <c r="F64" s="77"/>
      <c r="G64" s="253">
        <f>SUM(G67+G66)</f>
        <v>0</v>
      </c>
      <c r="H64" s="56"/>
      <c r="I64" s="139">
        <f>SUM(I67+I66)</f>
        <v>0</v>
      </c>
      <c r="J64" s="56"/>
      <c r="K64" s="139">
        <f>SUM(K67+K66)</f>
        <v>0</v>
      </c>
      <c r="L64" s="56"/>
      <c r="M64" s="139">
        <f>SUM(M67+M66)</f>
        <v>1500</v>
      </c>
      <c r="N64" s="56"/>
      <c r="O64" s="139">
        <f>SUM(O67+O66)</f>
        <v>1500</v>
      </c>
      <c r="P64" s="56"/>
      <c r="Q64" s="139">
        <f>SUM(Q67+Q66)</f>
        <v>1065.1</v>
      </c>
    </row>
    <row r="65" spans="1:17" ht="14.25" customHeight="1">
      <c r="A65" s="80"/>
      <c r="B65" s="68"/>
      <c r="C65" s="68">
        <v>6351</v>
      </c>
      <c r="D65" s="37" t="s">
        <v>84</v>
      </c>
      <c r="E65" s="32" t="s">
        <v>85</v>
      </c>
      <c r="F65" s="77"/>
      <c r="G65" s="255">
        <v>0</v>
      </c>
      <c r="H65" s="54"/>
      <c r="I65" s="78">
        <v>0</v>
      </c>
      <c r="J65" s="54"/>
      <c r="K65" s="78">
        <v>0</v>
      </c>
      <c r="L65" s="54">
        <v>1500</v>
      </c>
      <c r="M65" s="78">
        <v>1500</v>
      </c>
      <c r="N65" s="54"/>
      <c r="O65" s="78">
        <v>1500</v>
      </c>
      <c r="P65" s="54">
        <v>-434.9</v>
      </c>
      <c r="Q65" s="78">
        <v>1065.1</v>
      </c>
    </row>
    <row r="66" spans="1:17" ht="14.25" customHeight="1">
      <c r="A66" s="80"/>
      <c r="B66" s="68"/>
      <c r="C66" s="98">
        <v>6351</v>
      </c>
      <c r="D66" s="29"/>
      <c r="E66" s="34" t="s">
        <v>13</v>
      </c>
      <c r="F66" s="81"/>
      <c r="G66" s="252">
        <v>0</v>
      </c>
      <c r="H66" s="169"/>
      <c r="I66" s="113">
        <v>0</v>
      </c>
      <c r="J66" s="57"/>
      <c r="K66" s="113">
        <v>0</v>
      </c>
      <c r="L66" s="172">
        <v>1500</v>
      </c>
      <c r="M66" s="113">
        <v>1500</v>
      </c>
      <c r="N66" s="172"/>
      <c r="O66" s="113">
        <v>1500</v>
      </c>
      <c r="P66" s="172">
        <v>-434.9</v>
      </c>
      <c r="Q66" s="113">
        <v>1065.1</v>
      </c>
    </row>
    <row r="67" spans="1:17" ht="14.25" customHeight="1" thickBot="1">
      <c r="A67" s="87"/>
      <c r="B67" s="88"/>
      <c r="C67" s="85">
        <v>5331</v>
      </c>
      <c r="D67" s="30"/>
      <c r="E67" s="30" t="s">
        <v>22</v>
      </c>
      <c r="F67" s="86"/>
      <c r="G67" s="251">
        <v>0</v>
      </c>
      <c r="H67" s="52"/>
      <c r="I67" s="128">
        <v>0</v>
      </c>
      <c r="J67" s="53"/>
      <c r="K67" s="128">
        <v>0</v>
      </c>
      <c r="L67" s="53"/>
      <c r="M67" s="128">
        <v>0</v>
      </c>
      <c r="N67" s="53"/>
      <c r="O67" s="128">
        <v>0</v>
      </c>
      <c r="P67" s="53"/>
      <c r="Q67" s="128">
        <v>0</v>
      </c>
    </row>
    <row r="68" spans="1:17" ht="14.25" customHeight="1">
      <c r="A68" s="101">
        <v>13</v>
      </c>
      <c r="B68" s="102">
        <v>4357</v>
      </c>
      <c r="C68" s="102"/>
      <c r="D68" s="35"/>
      <c r="E68" s="103" t="s">
        <v>81</v>
      </c>
      <c r="F68" s="104"/>
      <c r="G68" s="249">
        <f>SUM(G73+G72)</f>
        <v>0</v>
      </c>
      <c r="H68" s="56"/>
      <c r="I68" s="141">
        <f>SUM(I73+I72)</f>
        <v>8468</v>
      </c>
      <c r="J68" s="56"/>
      <c r="K68" s="141">
        <f>SUM(K73+K72)</f>
        <v>8468</v>
      </c>
      <c r="L68" s="56"/>
      <c r="M68" s="141">
        <f>SUM(M73+M72)</f>
        <v>8468</v>
      </c>
      <c r="N68" s="56"/>
      <c r="O68" s="141">
        <f>SUM(O73+O72)</f>
        <v>8468</v>
      </c>
      <c r="P68" s="56"/>
      <c r="Q68" s="141">
        <f>SUM(Q73+Q72)</f>
        <v>8468</v>
      </c>
    </row>
    <row r="69" spans="1:17" ht="14.25" customHeight="1">
      <c r="A69" s="80"/>
      <c r="B69" s="68"/>
      <c r="C69" s="68">
        <v>6351</v>
      </c>
      <c r="D69" s="37" t="s">
        <v>37</v>
      </c>
      <c r="E69" s="122" t="s">
        <v>53</v>
      </c>
      <c r="F69" s="81"/>
      <c r="G69" s="250">
        <v>0</v>
      </c>
      <c r="H69" s="54">
        <v>3530</v>
      </c>
      <c r="I69" s="82">
        <v>3530</v>
      </c>
      <c r="J69" s="54"/>
      <c r="K69" s="82">
        <v>3530</v>
      </c>
      <c r="L69" s="54"/>
      <c r="M69" s="82">
        <v>3530</v>
      </c>
      <c r="N69" s="54"/>
      <c r="O69" s="82">
        <v>3530</v>
      </c>
      <c r="P69" s="54"/>
      <c r="Q69" s="82">
        <v>3530</v>
      </c>
    </row>
    <row r="70" spans="1:17" ht="14.25" customHeight="1">
      <c r="A70" s="75"/>
      <c r="B70" s="76"/>
      <c r="C70" s="68">
        <v>6351</v>
      </c>
      <c r="D70" s="37" t="s">
        <v>38</v>
      </c>
      <c r="E70" s="122" t="s">
        <v>54</v>
      </c>
      <c r="F70" s="81"/>
      <c r="G70" s="250">
        <v>0</v>
      </c>
      <c r="H70" s="54">
        <v>450</v>
      </c>
      <c r="I70" s="82">
        <v>450</v>
      </c>
      <c r="J70" s="54"/>
      <c r="K70" s="82">
        <v>450</v>
      </c>
      <c r="L70" s="54"/>
      <c r="M70" s="82">
        <v>450</v>
      </c>
      <c r="N70" s="54"/>
      <c r="O70" s="82">
        <v>450</v>
      </c>
      <c r="P70" s="54"/>
      <c r="Q70" s="82">
        <v>450</v>
      </c>
    </row>
    <row r="71" spans="1:17" ht="14.25" customHeight="1">
      <c r="A71" s="75"/>
      <c r="B71" s="76"/>
      <c r="C71" s="68">
        <v>6351</v>
      </c>
      <c r="D71" s="37" t="s">
        <v>59</v>
      </c>
      <c r="E71" s="122" t="s">
        <v>60</v>
      </c>
      <c r="F71" s="81"/>
      <c r="G71" s="244">
        <v>0</v>
      </c>
      <c r="H71" s="52">
        <v>4488</v>
      </c>
      <c r="I71" s="92">
        <v>4488</v>
      </c>
      <c r="J71" s="52"/>
      <c r="K71" s="92">
        <v>4488</v>
      </c>
      <c r="L71" s="52"/>
      <c r="M71" s="92">
        <v>4488</v>
      </c>
      <c r="N71" s="52"/>
      <c r="O71" s="92">
        <v>4488</v>
      </c>
      <c r="P71" s="52"/>
      <c r="Q71" s="92">
        <v>4488</v>
      </c>
    </row>
    <row r="72" spans="1:17" ht="14.25" customHeight="1">
      <c r="A72" s="75"/>
      <c r="B72" s="76"/>
      <c r="C72" s="98">
        <v>6351</v>
      </c>
      <c r="D72" s="29"/>
      <c r="E72" s="34" t="s">
        <v>13</v>
      </c>
      <c r="F72" s="81"/>
      <c r="G72" s="252">
        <v>0</v>
      </c>
      <c r="H72" s="169">
        <v>8468</v>
      </c>
      <c r="I72" s="113">
        <v>8468</v>
      </c>
      <c r="J72" s="52"/>
      <c r="K72" s="113">
        <v>8468</v>
      </c>
      <c r="L72" s="52"/>
      <c r="M72" s="113">
        <v>8468</v>
      </c>
      <c r="N72" s="52"/>
      <c r="O72" s="113">
        <v>8468</v>
      </c>
      <c r="P72" s="52"/>
      <c r="Q72" s="113">
        <v>8468</v>
      </c>
    </row>
    <row r="73" spans="1:17" ht="14.25" customHeight="1" thickBot="1">
      <c r="A73" s="83"/>
      <c r="B73" s="84"/>
      <c r="C73" s="85">
        <v>5331</v>
      </c>
      <c r="D73" s="36"/>
      <c r="E73" s="30" t="s">
        <v>22</v>
      </c>
      <c r="F73" s="86"/>
      <c r="G73" s="251">
        <v>0</v>
      </c>
      <c r="H73" s="53"/>
      <c r="I73" s="128">
        <v>0</v>
      </c>
      <c r="J73" s="53"/>
      <c r="K73" s="128">
        <v>0</v>
      </c>
      <c r="L73" s="53"/>
      <c r="M73" s="128">
        <v>0</v>
      </c>
      <c r="N73" s="53"/>
      <c r="O73" s="128">
        <v>0</v>
      </c>
      <c r="P73" s="53"/>
      <c r="Q73" s="128">
        <v>0</v>
      </c>
    </row>
    <row r="74" spans="1:17" ht="14.25" customHeight="1">
      <c r="A74" s="93">
        <v>15</v>
      </c>
      <c r="B74" s="94">
        <v>4357</v>
      </c>
      <c r="C74" s="94"/>
      <c r="D74" s="31"/>
      <c r="E74" s="95" t="s">
        <v>29</v>
      </c>
      <c r="F74" s="37"/>
      <c r="G74" s="256">
        <f>SUM(G77+G76)</f>
        <v>0</v>
      </c>
      <c r="H74" s="52"/>
      <c r="I74" s="140">
        <f>SUM(I77+I76)</f>
        <v>6792.8</v>
      </c>
      <c r="J74" s="52"/>
      <c r="K74" s="140">
        <f>SUM(K77+K76)</f>
        <v>6792.8</v>
      </c>
      <c r="L74" s="52"/>
      <c r="M74" s="140">
        <f>SUM(M77+M76)</f>
        <v>5292.8</v>
      </c>
      <c r="N74" s="52"/>
      <c r="O74" s="140">
        <f>SUM(O77+O76)</f>
        <v>5292.8</v>
      </c>
      <c r="P74" s="52"/>
      <c r="Q74" s="140">
        <f>SUM(Q77+Q76)</f>
        <v>5292.8</v>
      </c>
    </row>
    <row r="75" spans="1:17" ht="14.25" customHeight="1">
      <c r="A75" s="80"/>
      <c r="B75" s="68"/>
      <c r="C75" s="68">
        <v>6351</v>
      </c>
      <c r="D75" s="29" t="s">
        <v>31</v>
      </c>
      <c r="E75" s="29" t="s">
        <v>30</v>
      </c>
      <c r="F75" s="100"/>
      <c r="G75" s="250">
        <v>0</v>
      </c>
      <c r="H75" s="52">
        <v>6792.8</v>
      </c>
      <c r="I75" s="82">
        <v>6792.8</v>
      </c>
      <c r="J75" s="52"/>
      <c r="K75" s="82">
        <v>6792.8</v>
      </c>
      <c r="L75" s="52">
        <v>-1500</v>
      </c>
      <c r="M75" s="82">
        <v>5292.8</v>
      </c>
      <c r="N75" s="52"/>
      <c r="O75" s="82">
        <v>5292.8</v>
      </c>
      <c r="P75" s="52"/>
      <c r="Q75" s="82">
        <v>5292.8</v>
      </c>
    </row>
    <row r="76" spans="1:17" ht="13.5" customHeight="1">
      <c r="A76" s="214"/>
      <c r="B76" s="89"/>
      <c r="C76" s="94">
        <v>6351</v>
      </c>
      <c r="D76" s="37"/>
      <c r="E76" s="31" t="s">
        <v>13</v>
      </c>
      <c r="F76" s="215"/>
      <c r="G76" s="246">
        <v>0</v>
      </c>
      <c r="H76" s="172">
        <v>6792.8</v>
      </c>
      <c r="I76" s="200">
        <v>6792.8</v>
      </c>
      <c r="J76" s="57"/>
      <c r="K76" s="200">
        <v>6792.8</v>
      </c>
      <c r="L76" s="172">
        <v>-1500</v>
      </c>
      <c r="M76" s="200">
        <v>5292.8</v>
      </c>
      <c r="N76" s="172"/>
      <c r="O76" s="200">
        <v>5292.8</v>
      </c>
      <c r="P76" s="172"/>
      <c r="Q76" s="200">
        <v>5292.8</v>
      </c>
    </row>
    <row r="77" spans="1:17" ht="14.25" customHeight="1" thickBot="1">
      <c r="A77" s="99"/>
      <c r="B77" s="85"/>
      <c r="C77" s="85">
        <v>5331</v>
      </c>
      <c r="D77" s="30"/>
      <c r="E77" s="30" t="s">
        <v>22</v>
      </c>
      <c r="F77" s="36"/>
      <c r="G77" s="167">
        <v>0</v>
      </c>
      <c r="H77" s="53"/>
      <c r="I77" s="167">
        <v>0</v>
      </c>
      <c r="J77" s="53"/>
      <c r="K77" s="167">
        <v>0</v>
      </c>
      <c r="L77" s="53"/>
      <c r="M77" s="167">
        <v>0</v>
      </c>
      <c r="N77" s="53"/>
      <c r="O77" s="167">
        <v>0</v>
      </c>
      <c r="P77" s="53"/>
      <c r="Q77" s="167">
        <v>0</v>
      </c>
    </row>
    <row r="78" spans="1:17" ht="14.25" customHeight="1">
      <c r="A78" s="116">
        <v>19</v>
      </c>
      <c r="B78" s="117">
        <v>4357</v>
      </c>
      <c r="C78" s="119"/>
      <c r="D78" s="144"/>
      <c r="E78" s="149" t="s">
        <v>19</v>
      </c>
      <c r="F78" s="148"/>
      <c r="G78" s="257">
        <f>SUM(G84+G83)</f>
        <v>0</v>
      </c>
      <c r="H78" s="52"/>
      <c r="I78" s="137">
        <f>SUM(I84+I83)</f>
        <v>173.6</v>
      </c>
      <c r="J78" s="52"/>
      <c r="K78" s="137">
        <f>SUM(K84+K83)</f>
        <v>173.6</v>
      </c>
      <c r="L78" s="52"/>
      <c r="M78" s="137">
        <f>SUM(M84+M83)</f>
        <v>173.6</v>
      </c>
      <c r="N78" s="52"/>
      <c r="O78" s="137">
        <f>SUM(O84+O83)</f>
        <v>313.6</v>
      </c>
      <c r="P78" s="52"/>
      <c r="Q78" s="137">
        <f>SUM(Q84+Q83)</f>
        <v>933.5999999999999</v>
      </c>
    </row>
    <row r="79" spans="1:17" ht="30.75" customHeight="1">
      <c r="A79" s="80"/>
      <c r="B79" s="153"/>
      <c r="C79" s="154">
        <v>6351</v>
      </c>
      <c r="D79" s="155" t="s">
        <v>18</v>
      </c>
      <c r="E79" s="156" t="s">
        <v>17</v>
      </c>
      <c r="F79" s="81"/>
      <c r="G79" s="250">
        <v>0</v>
      </c>
      <c r="H79" s="54">
        <v>29.7</v>
      </c>
      <c r="I79" s="157">
        <v>29.7</v>
      </c>
      <c r="J79" s="54"/>
      <c r="K79" s="157">
        <v>29.7</v>
      </c>
      <c r="L79" s="54"/>
      <c r="M79" s="157">
        <v>29.7</v>
      </c>
      <c r="N79" s="54"/>
      <c r="O79" s="157">
        <v>29.7</v>
      </c>
      <c r="P79" s="54"/>
      <c r="Q79" s="157">
        <v>29.7</v>
      </c>
    </row>
    <row r="80" spans="1:17" ht="30.75" customHeight="1">
      <c r="A80" s="87"/>
      <c r="B80" s="118"/>
      <c r="C80" s="150">
        <v>5331</v>
      </c>
      <c r="D80" s="222" t="s">
        <v>18</v>
      </c>
      <c r="E80" s="120" t="s">
        <v>17</v>
      </c>
      <c r="F80" s="91"/>
      <c r="G80" s="258">
        <v>0</v>
      </c>
      <c r="H80" s="55">
        <v>95.8</v>
      </c>
      <c r="I80" s="106">
        <v>95.8</v>
      </c>
      <c r="J80" s="55"/>
      <c r="K80" s="106">
        <v>95.8</v>
      </c>
      <c r="L80" s="55"/>
      <c r="M80" s="106">
        <v>95.8</v>
      </c>
      <c r="N80" s="55"/>
      <c r="O80" s="106">
        <v>95.8</v>
      </c>
      <c r="P80" s="55"/>
      <c r="Q80" s="106">
        <v>95.8</v>
      </c>
    </row>
    <row r="81" spans="1:17" ht="14.25" customHeight="1">
      <c r="A81" s="80"/>
      <c r="B81" s="68"/>
      <c r="C81" s="223">
        <v>6351</v>
      </c>
      <c r="D81" s="68" t="s">
        <v>72</v>
      </c>
      <c r="E81" s="224" t="s">
        <v>112</v>
      </c>
      <c r="F81" s="81"/>
      <c r="G81" s="250">
        <v>0</v>
      </c>
      <c r="H81" s="54">
        <v>48.1</v>
      </c>
      <c r="I81" s="82">
        <v>48.1</v>
      </c>
      <c r="J81" s="54"/>
      <c r="K81" s="82">
        <v>48.1</v>
      </c>
      <c r="L81" s="54"/>
      <c r="M81" s="82">
        <v>48.1</v>
      </c>
      <c r="N81" s="54"/>
      <c r="O81" s="82">
        <v>48.1</v>
      </c>
      <c r="P81" s="54">
        <v>620</v>
      </c>
      <c r="Q81" s="82">
        <v>668.1</v>
      </c>
    </row>
    <row r="82" spans="1:17" ht="14.25" customHeight="1">
      <c r="A82" s="80"/>
      <c r="B82" s="68"/>
      <c r="C82" s="223">
        <v>5331</v>
      </c>
      <c r="D82" s="68" t="s">
        <v>89</v>
      </c>
      <c r="E82" s="224" t="s">
        <v>90</v>
      </c>
      <c r="F82" s="81"/>
      <c r="G82" s="250">
        <v>0</v>
      </c>
      <c r="H82" s="54"/>
      <c r="I82" s="82">
        <v>0</v>
      </c>
      <c r="J82" s="54"/>
      <c r="K82" s="82">
        <v>0</v>
      </c>
      <c r="L82" s="54"/>
      <c r="M82" s="82">
        <v>0</v>
      </c>
      <c r="N82" s="54">
        <v>140</v>
      </c>
      <c r="O82" s="82">
        <v>140</v>
      </c>
      <c r="P82" s="54"/>
      <c r="Q82" s="82">
        <v>140</v>
      </c>
    </row>
    <row r="83" spans="1:17" ht="14.25" customHeight="1">
      <c r="A83" s="75"/>
      <c r="B83" s="76"/>
      <c r="C83" s="98">
        <v>6351</v>
      </c>
      <c r="D83" s="34"/>
      <c r="E83" s="34" t="s">
        <v>13</v>
      </c>
      <c r="F83" s="81"/>
      <c r="G83" s="252">
        <v>0</v>
      </c>
      <c r="H83" s="172">
        <v>77.8</v>
      </c>
      <c r="I83" s="113">
        <v>77.8</v>
      </c>
      <c r="J83" s="52"/>
      <c r="K83" s="113">
        <v>77.8</v>
      </c>
      <c r="L83" s="169"/>
      <c r="M83" s="113">
        <v>77.8</v>
      </c>
      <c r="N83" s="169"/>
      <c r="O83" s="113">
        <v>77.8</v>
      </c>
      <c r="P83" s="169">
        <v>620</v>
      </c>
      <c r="Q83" s="113">
        <v>697.8</v>
      </c>
    </row>
    <row r="84" spans="1:17" ht="14.25" customHeight="1" thickBot="1">
      <c r="A84" s="83"/>
      <c r="B84" s="84"/>
      <c r="C84" s="85">
        <v>5331</v>
      </c>
      <c r="D84" s="30"/>
      <c r="E84" s="30" t="s">
        <v>22</v>
      </c>
      <c r="F84" s="86"/>
      <c r="G84" s="251">
        <v>0</v>
      </c>
      <c r="H84" s="168">
        <v>95.8</v>
      </c>
      <c r="I84" s="128">
        <v>95.8</v>
      </c>
      <c r="J84" s="53"/>
      <c r="K84" s="128">
        <v>95.8</v>
      </c>
      <c r="L84" s="53"/>
      <c r="M84" s="128">
        <v>95.8</v>
      </c>
      <c r="N84" s="168">
        <v>140</v>
      </c>
      <c r="O84" s="128">
        <v>235.8</v>
      </c>
      <c r="P84" s="168"/>
      <c r="Q84" s="128">
        <v>235.8</v>
      </c>
    </row>
    <row r="85" spans="1:17" ht="14.25" customHeight="1">
      <c r="A85" s="87">
        <v>21</v>
      </c>
      <c r="B85" s="89">
        <v>4357</v>
      </c>
      <c r="C85" s="89"/>
      <c r="D85" s="33"/>
      <c r="E85" s="90" t="s">
        <v>24</v>
      </c>
      <c r="F85" s="91"/>
      <c r="G85" s="243">
        <f>SUM(G90+G89)</f>
        <v>48800</v>
      </c>
      <c r="H85" s="56"/>
      <c r="I85" s="138">
        <f>SUM(I90+I89)</f>
        <v>49150</v>
      </c>
      <c r="J85" s="56"/>
      <c r="K85" s="138">
        <f>SUM(K90+K89)</f>
        <v>49150</v>
      </c>
      <c r="L85" s="56"/>
      <c r="M85" s="138">
        <f>SUM(M90+M89)</f>
        <v>49150</v>
      </c>
      <c r="N85" s="56"/>
      <c r="O85" s="138">
        <f>SUM(O90+O89)</f>
        <v>49550</v>
      </c>
      <c r="P85" s="56"/>
      <c r="Q85" s="138">
        <f>SUM(Q90+Q89)</f>
        <v>49550</v>
      </c>
    </row>
    <row r="86" spans="1:17" ht="14.25" customHeight="1">
      <c r="A86" s="80"/>
      <c r="B86" s="68"/>
      <c r="C86" s="68">
        <v>6351</v>
      </c>
      <c r="D86" s="32" t="s">
        <v>26</v>
      </c>
      <c r="E86" s="32" t="s">
        <v>25</v>
      </c>
      <c r="F86" s="79"/>
      <c r="G86" s="259">
        <v>42300</v>
      </c>
      <c r="H86" s="57"/>
      <c r="I86" s="97">
        <v>42300</v>
      </c>
      <c r="J86" s="57"/>
      <c r="K86" s="97">
        <v>42300</v>
      </c>
      <c r="L86" s="57"/>
      <c r="M86" s="97">
        <v>42300</v>
      </c>
      <c r="N86" s="57"/>
      <c r="O86" s="97">
        <v>42300</v>
      </c>
      <c r="P86" s="57"/>
      <c r="Q86" s="97">
        <v>42300</v>
      </c>
    </row>
    <row r="87" spans="1:17" ht="14.25" customHeight="1">
      <c r="A87" s="80"/>
      <c r="B87" s="68"/>
      <c r="C87" s="68">
        <v>5331</v>
      </c>
      <c r="D87" s="29" t="s">
        <v>26</v>
      </c>
      <c r="E87" s="29" t="s">
        <v>25</v>
      </c>
      <c r="F87" s="81"/>
      <c r="G87" s="250">
        <v>6500</v>
      </c>
      <c r="H87" s="54">
        <v>350</v>
      </c>
      <c r="I87" s="82">
        <v>6850</v>
      </c>
      <c r="J87" s="54"/>
      <c r="K87" s="82">
        <v>6850</v>
      </c>
      <c r="L87" s="54"/>
      <c r="M87" s="82">
        <v>6850</v>
      </c>
      <c r="N87" s="54"/>
      <c r="O87" s="82">
        <v>6850</v>
      </c>
      <c r="P87" s="54"/>
      <c r="Q87" s="82">
        <v>6850</v>
      </c>
    </row>
    <row r="88" spans="1:17" ht="14.25" customHeight="1">
      <c r="A88" s="80"/>
      <c r="B88" s="68"/>
      <c r="C88" s="68">
        <v>6351</v>
      </c>
      <c r="D88" s="29" t="s">
        <v>103</v>
      </c>
      <c r="E88" s="29" t="s">
        <v>106</v>
      </c>
      <c r="F88" s="81"/>
      <c r="G88" s="250">
        <v>0</v>
      </c>
      <c r="H88" s="54"/>
      <c r="I88" s="82">
        <v>0</v>
      </c>
      <c r="J88" s="54"/>
      <c r="K88" s="82">
        <v>0</v>
      </c>
      <c r="L88" s="54"/>
      <c r="M88" s="82">
        <v>0</v>
      </c>
      <c r="N88" s="54">
        <v>400</v>
      </c>
      <c r="O88" s="82">
        <v>400</v>
      </c>
      <c r="P88" s="54"/>
      <c r="Q88" s="82">
        <v>400</v>
      </c>
    </row>
    <row r="89" spans="1:17" ht="14.25" customHeight="1">
      <c r="A89" s="87"/>
      <c r="B89" s="88"/>
      <c r="C89" s="94">
        <v>6351</v>
      </c>
      <c r="D89" s="33"/>
      <c r="E89" s="31" t="s">
        <v>13</v>
      </c>
      <c r="F89" s="91"/>
      <c r="G89" s="254">
        <v>42300</v>
      </c>
      <c r="H89" s="52"/>
      <c r="I89" s="112">
        <v>42300</v>
      </c>
      <c r="J89" s="52"/>
      <c r="K89" s="112">
        <v>42300</v>
      </c>
      <c r="L89" s="52"/>
      <c r="M89" s="112">
        <v>42300</v>
      </c>
      <c r="N89" s="172">
        <v>400</v>
      </c>
      <c r="O89" s="112">
        <v>42700</v>
      </c>
      <c r="P89" s="172"/>
      <c r="Q89" s="112">
        <v>42700</v>
      </c>
    </row>
    <row r="90" spans="1:17" ht="14.25" customHeight="1" thickBot="1">
      <c r="A90" s="83"/>
      <c r="B90" s="84"/>
      <c r="C90" s="85">
        <v>5331</v>
      </c>
      <c r="D90" s="30"/>
      <c r="E90" s="30" t="s">
        <v>22</v>
      </c>
      <c r="F90" s="86"/>
      <c r="G90" s="251">
        <v>6500</v>
      </c>
      <c r="H90" s="168">
        <v>350</v>
      </c>
      <c r="I90" s="128">
        <v>6850</v>
      </c>
      <c r="J90" s="53"/>
      <c r="K90" s="128">
        <v>6850</v>
      </c>
      <c r="L90" s="168"/>
      <c r="M90" s="128">
        <v>6850</v>
      </c>
      <c r="N90" s="168"/>
      <c r="O90" s="128">
        <v>6850</v>
      </c>
      <c r="P90" s="168"/>
      <c r="Q90" s="128">
        <v>6850</v>
      </c>
    </row>
    <row r="91" spans="1:17" ht="14.25" customHeight="1">
      <c r="A91" s="93">
        <v>27</v>
      </c>
      <c r="B91" s="94">
        <v>4357</v>
      </c>
      <c r="C91" s="94"/>
      <c r="D91" s="31"/>
      <c r="E91" s="95" t="s">
        <v>28</v>
      </c>
      <c r="F91" s="31"/>
      <c r="G91" s="253">
        <f>SUM(G95+G94)</f>
        <v>22052</v>
      </c>
      <c r="H91" s="56"/>
      <c r="I91" s="139">
        <f>SUM(I95+I94)</f>
        <v>22052</v>
      </c>
      <c r="J91" s="56"/>
      <c r="K91" s="139">
        <f>SUM(K95+K94)</f>
        <v>22052</v>
      </c>
      <c r="L91" s="56"/>
      <c r="M91" s="139">
        <f>SUM(M95+M94)</f>
        <v>22052</v>
      </c>
      <c r="N91" s="56"/>
      <c r="O91" s="139">
        <f>SUM(O95+O94)</f>
        <v>22052</v>
      </c>
      <c r="P91" s="56"/>
      <c r="Q91" s="139">
        <f>SUM(Q95+Q94)</f>
        <v>22052</v>
      </c>
    </row>
    <row r="92" spans="1:17" ht="14.25" customHeight="1">
      <c r="A92" s="80"/>
      <c r="B92" s="68"/>
      <c r="C92" s="68">
        <v>6351</v>
      </c>
      <c r="D92" s="155" t="s">
        <v>27</v>
      </c>
      <c r="E92" s="96" t="s">
        <v>79</v>
      </c>
      <c r="F92" s="225"/>
      <c r="G92" s="250">
        <v>19567</v>
      </c>
      <c r="H92" s="54"/>
      <c r="I92" s="82">
        <v>19567</v>
      </c>
      <c r="J92" s="54"/>
      <c r="K92" s="82">
        <v>19567</v>
      </c>
      <c r="L92" s="54"/>
      <c r="M92" s="82">
        <v>19567</v>
      </c>
      <c r="N92" s="54"/>
      <c r="O92" s="82">
        <v>19567</v>
      </c>
      <c r="P92" s="54"/>
      <c r="Q92" s="82">
        <v>19567</v>
      </c>
    </row>
    <row r="93" spans="1:17" ht="14.25" customHeight="1">
      <c r="A93" s="80"/>
      <c r="B93" s="68"/>
      <c r="C93" s="68">
        <v>5331</v>
      </c>
      <c r="D93" s="155" t="s">
        <v>27</v>
      </c>
      <c r="E93" s="96" t="s">
        <v>79</v>
      </c>
      <c r="F93" s="225"/>
      <c r="G93" s="250">
        <v>2485</v>
      </c>
      <c r="H93" s="54"/>
      <c r="I93" s="82">
        <v>2485</v>
      </c>
      <c r="J93" s="54"/>
      <c r="K93" s="82">
        <v>2485</v>
      </c>
      <c r="L93" s="54"/>
      <c r="M93" s="82">
        <v>2485</v>
      </c>
      <c r="N93" s="54"/>
      <c r="O93" s="82">
        <v>2485</v>
      </c>
      <c r="P93" s="54"/>
      <c r="Q93" s="82">
        <v>2485</v>
      </c>
    </row>
    <row r="94" spans="1:17" ht="14.25" customHeight="1">
      <c r="A94" s="171"/>
      <c r="B94" s="98"/>
      <c r="C94" s="98">
        <v>6351</v>
      </c>
      <c r="D94" s="29"/>
      <c r="E94" s="34" t="s">
        <v>13</v>
      </c>
      <c r="F94" s="225"/>
      <c r="G94" s="252">
        <v>19567</v>
      </c>
      <c r="H94" s="54"/>
      <c r="I94" s="113">
        <v>19567</v>
      </c>
      <c r="J94" s="54"/>
      <c r="K94" s="113">
        <v>19567</v>
      </c>
      <c r="L94" s="54"/>
      <c r="M94" s="113">
        <v>19567</v>
      </c>
      <c r="N94" s="54"/>
      <c r="O94" s="113">
        <v>19567</v>
      </c>
      <c r="P94" s="54"/>
      <c r="Q94" s="113">
        <v>19567</v>
      </c>
    </row>
    <row r="95" spans="1:17" ht="14.25" customHeight="1" thickBot="1">
      <c r="A95" s="99"/>
      <c r="B95" s="85"/>
      <c r="C95" s="85">
        <v>5331</v>
      </c>
      <c r="D95" s="30"/>
      <c r="E95" s="30" t="s">
        <v>22</v>
      </c>
      <c r="F95" s="30"/>
      <c r="G95" s="251">
        <v>2485</v>
      </c>
      <c r="H95" s="53"/>
      <c r="I95" s="128">
        <v>2485</v>
      </c>
      <c r="J95" s="53"/>
      <c r="K95" s="128">
        <v>2485</v>
      </c>
      <c r="L95" s="53"/>
      <c r="M95" s="128">
        <v>2485</v>
      </c>
      <c r="N95" s="53"/>
      <c r="O95" s="128">
        <v>2485</v>
      </c>
      <c r="P95" s="53"/>
      <c r="Q95" s="128">
        <v>2485</v>
      </c>
    </row>
    <row r="96" spans="1:17" ht="14.25" customHeight="1">
      <c r="A96" s="101">
        <v>28</v>
      </c>
      <c r="B96" s="102">
        <v>4357</v>
      </c>
      <c r="C96" s="102"/>
      <c r="D96" s="35"/>
      <c r="E96" s="103" t="s">
        <v>36</v>
      </c>
      <c r="F96" s="104"/>
      <c r="G96" s="249">
        <f>SUM(G100+G99)</f>
        <v>0</v>
      </c>
      <c r="H96" s="56"/>
      <c r="I96" s="141">
        <f>SUM(I100+I99)</f>
        <v>2021.4</v>
      </c>
      <c r="J96" s="56"/>
      <c r="K96" s="141">
        <f>SUM(K100+K99)</f>
        <v>2021.4</v>
      </c>
      <c r="L96" s="56"/>
      <c r="M96" s="141">
        <f>SUM(M100+M99)</f>
        <v>2021.4</v>
      </c>
      <c r="N96" s="56"/>
      <c r="O96" s="141">
        <f>SUM(O100+O99)</f>
        <v>2021.4</v>
      </c>
      <c r="P96" s="56"/>
      <c r="Q96" s="141">
        <f>SUM(Q100+Q99)</f>
        <v>2021.4</v>
      </c>
    </row>
    <row r="97" spans="1:17" ht="27" customHeight="1">
      <c r="A97" s="80"/>
      <c r="B97" s="68"/>
      <c r="C97" s="152">
        <v>6351</v>
      </c>
      <c r="D97" s="155" t="s">
        <v>35</v>
      </c>
      <c r="E97" s="96" t="s">
        <v>76</v>
      </c>
      <c r="F97" s="77"/>
      <c r="G97" s="255">
        <v>0</v>
      </c>
      <c r="H97" s="52">
        <v>702.6</v>
      </c>
      <c r="I97" s="78">
        <v>702.6</v>
      </c>
      <c r="J97" s="52"/>
      <c r="K97" s="78">
        <v>702.6</v>
      </c>
      <c r="L97" s="52"/>
      <c r="M97" s="78">
        <v>702.6</v>
      </c>
      <c r="N97" s="52"/>
      <c r="O97" s="78">
        <v>702.6</v>
      </c>
      <c r="P97" s="52"/>
      <c r="Q97" s="78">
        <v>702.6</v>
      </c>
    </row>
    <row r="98" spans="1:17" ht="27" customHeight="1">
      <c r="A98" s="87"/>
      <c r="B98" s="88"/>
      <c r="C98" s="158">
        <v>5331</v>
      </c>
      <c r="D98" s="145" t="s">
        <v>35</v>
      </c>
      <c r="E98" s="123" t="s">
        <v>76</v>
      </c>
      <c r="F98" s="77"/>
      <c r="G98" s="255">
        <v>0</v>
      </c>
      <c r="H98" s="52">
        <v>1318.8</v>
      </c>
      <c r="I98" s="78">
        <v>1318.8</v>
      </c>
      <c r="J98" s="52"/>
      <c r="K98" s="78">
        <v>1318.8</v>
      </c>
      <c r="L98" s="52"/>
      <c r="M98" s="78">
        <v>1318.8</v>
      </c>
      <c r="N98" s="52"/>
      <c r="O98" s="78">
        <v>1318.8</v>
      </c>
      <c r="P98" s="52"/>
      <c r="Q98" s="78">
        <v>1318.8</v>
      </c>
    </row>
    <row r="99" spans="1:17" ht="14.25" customHeight="1">
      <c r="A99" s="80"/>
      <c r="B99" s="76"/>
      <c r="C99" s="98">
        <v>6351</v>
      </c>
      <c r="D99" s="29"/>
      <c r="E99" s="34" t="s">
        <v>13</v>
      </c>
      <c r="F99" s="79"/>
      <c r="G99" s="260">
        <v>0</v>
      </c>
      <c r="H99" s="170">
        <v>702.6</v>
      </c>
      <c r="I99" s="111">
        <v>702.6</v>
      </c>
      <c r="J99" s="54"/>
      <c r="K99" s="111">
        <v>702.6</v>
      </c>
      <c r="L99" s="170"/>
      <c r="M99" s="111">
        <v>702.6</v>
      </c>
      <c r="N99" s="170"/>
      <c r="O99" s="111">
        <v>702.6</v>
      </c>
      <c r="P99" s="170"/>
      <c r="Q99" s="111">
        <v>702.6</v>
      </c>
    </row>
    <row r="100" spans="1:17" ht="14.25" customHeight="1" thickBot="1">
      <c r="A100" s="83"/>
      <c r="B100" s="84"/>
      <c r="C100" s="85">
        <v>5331</v>
      </c>
      <c r="D100" s="30"/>
      <c r="E100" s="30" t="s">
        <v>22</v>
      </c>
      <c r="F100" s="86"/>
      <c r="G100" s="251">
        <v>0</v>
      </c>
      <c r="H100" s="168">
        <v>1318.8</v>
      </c>
      <c r="I100" s="146">
        <v>1318.8</v>
      </c>
      <c r="J100" s="53"/>
      <c r="K100" s="146">
        <v>1318.8</v>
      </c>
      <c r="L100" s="53"/>
      <c r="M100" s="146">
        <v>1318.8</v>
      </c>
      <c r="N100" s="53"/>
      <c r="O100" s="146">
        <v>1318.8</v>
      </c>
      <c r="P100" s="53"/>
      <c r="Q100" s="146">
        <v>1318.8</v>
      </c>
    </row>
    <row r="101" spans="1:17" ht="14.25" customHeight="1">
      <c r="A101" s="87"/>
      <c r="B101" s="88"/>
      <c r="C101" s="89"/>
      <c r="D101" s="33"/>
      <c r="E101" s="127" t="s">
        <v>15</v>
      </c>
      <c r="F101" s="91"/>
      <c r="G101" s="243">
        <v>1012</v>
      </c>
      <c r="H101" s="57">
        <v>0</v>
      </c>
      <c r="I101" s="138">
        <v>1012</v>
      </c>
      <c r="J101" s="57"/>
      <c r="K101" s="138">
        <v>1242.1</v>
      </c>
      <c r="L101" s="57"/>
      <c r="M101" s="138">
        <v>1124.9</v>
      </c>
      <c r="N101" s="57"/>
      <c r="O101" s="138">
        <v>786.9</v>
      </c>
      <c r="P101" s="57"/>
      <c r="Q101" s="138">
        <v>0</v>
      </c>
    </row>
    <row r="102" spans="1:17" ht="14.25" customHeight="1">
      <c r="A102" s="80"/>
      <c r="B102" s="68"/>
      <c r="C102" s="68">
        <v>6901</v>
      </c>
      <c r="D102" s="34"/>
      <c r="E102" s="50"/>
      <c r="F102" s="81"/>
      <c r="G102" s="250">
        <v>1012</v>
      </c>
      <c r="H102" s="54">
        <v>0</v>
      </c>
      <c r="I102" s="82">
        <v>1012</v>
      </c>
      <c r="J102" s="54">
        <v>230.1</v>
      </c>
      <c r="K102" s="82">
        <v>1242.1</v>
      </c>
      <c r="L102" s="54">
        <v>-117.2</v>
      </c>
      <c r="M102" s="82">
        <v>1124.9</v>
      </c>
      <c r="N102" s="54">
        <v>-338</v>
      </c>
      <c r="O102" s="82">
        <v>786.9</v>
      </c>
      <c r="P102" s="54">
        <v>-786.9</v>
      </c>
      <c r="Q102" s="82">
        <v>0</v>
      </c>
    </row>
    <row r="103" spans="1:17" ht="14.25" customHeight="1" thickBot="1">
      <c r="A103" s="87"/>
      <c r="B103" s="88"/>
      <c r="C103" s="121">
        <v>6901</v>
      </c>
      <c r="D103" s="33"/>
      <c r="E103" s="126" t="s">
        <v>23</v>
      </c>
      <c r="F103" s="91"/>
      <c r="G103" s="261">
        <v>1012</v>
      </c>
      <c r="H103" s="124">
        <v>0</v>
      </c>
      <c r="I103" s="125">
        <v>1012</v>
      </c>
      <c r="J103" s="201">
        <v>230.1</v>
      </c>
      <c r="K103" s="125">
        <v>1242.1</v>
      </c>
      <c r="L103" s="130">
        <v>-117.2</v>
      </c>
      <c r="M103" s="125">
        <v>1124.9</v>
      </c>
      <c r="N103" s="130">
        <v>-338</v>
      </c>
      <c r="O103" s="125">
        <v>786.9</v>
      </c>
      <c r="P103" s="130">
        <v>-786.9</v>
      </c>
      <c r="Q103" s="125">
        <v>0</v>
      </c>
    </row>
    <row r="104" spans="1:17" ht="16.5" thickBot="1">
      <c r="A104" s="107"/>
      <c r="B104" s="108"/>
      <c r="C104" s="108"/>
      <c r="D104" s="109"/>
      <c r="E104" s="110"/>
      <c r="F104" s="109"/>
      <c r="G104" s="262">
        <f>SUM(G103+G100+G99+G95+G94+G90+G89+G84+G83+G77+G76+G73+G72+G63+G62+G58+G57+G54+G53+G50+G49+G46+G45+G42+G41+G37+G36)</f>
        <v>98000</v>
      </c>
      <c r="H104" s="227">
        <f>SUM(H100+H99+H95+H94+H90+H89+H84+H83+H77+H76+H73+H72+H63+H62+H58+H57+H54+H53+H50+H49+H46+H45+H42+H41+H38+H37+H36)</f>
        <v>19881.6</v>
      </c>
      <c r="I104" s="114">
        <f>SUM(I103+I100+I99+I95+I94+I90+I89+I84+I83+I77+I76+I73+I72+I63+I62+I58+I57+I54+I53+I50+I49+I46+I45+I42+I41+I38+I37+I36)</f>
        <v>117881.60000000002</v>
      </c>
      <c r="J104" s="58">
        <f>SUM(J103+J100+J99+J95+J94+J90+J89+J84+J83+J77+J76+J73+J72+J63+J62+J58+J57+J54+J53+J50+J49+J46+J45+J42+J41+J38+J37+J36)</f>
        <v>0</v>
      </c>
      <c r="K104" s="114">
        <f>SUM(K103+K100+K99+K95+K94+K90+K89+K84+K83+K77+K76+K73+K72+K63+K62+K58+K57+K54+K53+K50+K49+K46+K45+K42+K41+K38+K37+K36)</f>
        <v>117881.60000000002</v>
      </c>
      <c r="L104" s="58">
        <f aca="true" t="shared" si="0" ref="L104:Q104">SUM(L103+L100+L99+L95+L94+L90+L89+L84+L83+L77+L76+L73+L72+L67+L66+L63+L62+L58+L57+L54+L53+L50+L49+L46+L45+L42+L41+L38+L37+L36)</f>
        <v>82.79999999999995</v>
      </c>
      <c r="M104" s="114">
        <f t="shared" si="0"/>
        <v>117964.40000000002</v>
      </c>
      <c r="N104" s="58">
        <f t="shared" si="0"/>
        <v>400</v>
      </c>
      <c r="O104" s="114">
        <f t="shared" si="0"/>
        <v>118364.40000000002</v>
      </c>
      <c r="P104" s="58">
        <f t="shared" si="0"/>
        <v>0</v>
      </c>
      <c r="Q104" s="114">
        <f t="shared" si="0"/>
        <v>118364.40000000002</v>
      </c>
    </row>
    <row r="105" spans="1:17" ht="12.75">
      <c r="A105" s="39"/>
      <c r="B105" s="40"/>
      <c r="C105" s="40"/>
      <c r="D105" s="40"/>
      <c r="E105" s="40"/>
      <c r="F105" s="40"/>
      <c r="G105" s="59"/>
      <c r="H105" s="60"/>
      <c r="I105" s="59"/>
      <c r="J105" s="61"/>
      <c r="K105" s="59"/>
      <c r="L105" s="62"/>
      <c r="M105" s="62"/>
      <c r="N105" s="62"/>
      <c r="O105" s="62"/>
      <c r="P105" s="62"/>
      <c r="Q105" s="62"/>
    </row>
    <row r="106" spans="1:17" ht="12.75">
      <c r="A106" s="39"/>
      <c r="B106" s="40"/>
      <c r="C106" s="40"/>
      <c r="D106" s="40"/>
      <c r="E106" s="40"/>
      <c r="F106" s="40"/>
      <c r="G106" s="59"/>
      <c r="H106" s="60"/>
      <c r="I106" s="59"/>
      <c r="J106" s="63"/>
      <c r="K106" s="64"/>
      <c r="L106" s="62"/>
      <c r="M106" s="62"/>
      <c r="N106" s="62"/>
      <c r="O106" s="62"/>
      <c r="P106" s="62"/>
      <c r="Q106" s="62"/>
    </row>
    <row r="107" spans="1:17" s="7" customFormat="1" ht="18" customHeight="1" thickBot="1">
      <c r="A107" s="41" t="s">
        <v>8</v>
      </c>
      <c r="B107" s="41"/>
      <c r="C107" s="41"/>
      <c r="D107" s="41"/>
      <c r="E107" s="41"/>
      <c r="F107" s="41"/>
      <c r="G107" s="65"/>
      <c r="H107" s="62"/>
      <c r="I107" s="62"/>
      <c r="J107" s="66"/>
      <c r="K107" s="66"/>
      <c r="L107" s="65"/>
      <c r="M107" s="65"/>
      <c r="N107" s="65"/>
      <c r="O107" s="65"/>
      <c r="P107" s="65"/>
      <c r="Q107" s="65"/>
    </row>
    <row r="108" spans="1:17" s="11" customFormat="1" ht="16.5" thickBot="1">
      <c r="A108" s="42" t="s">
        <v>9</v>
      </c>
      <c r="B108" s="38"/>
      <c r="C108" s="38"/>
      <c r="D108" s="184"/>
      <c r="E108" s="43"/>
      <c r="F108" s="44"/>
      <c r="G108" s="10" t="s">
        <v>10</v>
      </c>
      <c r="H108" s="13" t="s">
        <v>77</v>
      </c>
      <c r="I108" s="10" t="s">
        <v>78</v>
      </c>
      <c r="J108" s="13" t="s">
        <v>77</v>
      </c>
      <c r="K108" s="10" t="s">
        <v>78</v>
      </c>
      <c r="L108" s="9"/>
      <c r="M108" s="10"/>
      <c r="N108" s="9"/>
      <c r="O108" s="10"/>
      <c r="P108" s="9"/>
      <c r="Q108" s="10"/>
    </row>
    <row r="109" spans="1:17" ht="12.75">
      <c r="A109" s="45" t="s">
        <v>48</v>
      </c>
      <c r="B109" s="46"/>
      <c r="C109" s="181">
        <v>6351</v>
      </c>
      <c r="D109" s="185"/>
      <c r="E109" s="47" t="s">
        <v>20</v>
      </c>
      <c r="F109" s="192"/>
      <c r="G109" s="189">
        <f>SUM(G99+G94+G89+G83+G76+G72+G62+G57+G53+G49+G45+G41+G36)</f>
        <v>88003</v>
      </c>
      <c r="H109" s="194">
        <v>16713.8</v>
      </c>
      <c r="I109" s="189">
        <f>SUM(I99+I94+I89+I83+I76+I72+I62+I57+I53+I49+I45+I41+I36)</f>
        <v>104716.8</v>
      </c>
      <c r="J109" s="56">
        <v>850</v>
      </c>
      <c r="K109" s="230">
        <f>SUM(K99+K94+K89+K83+K76+K72+K62+K57+K53+K49+K45+K41+K36)</f>
        <v>105566.8</v>
      </c>
      <c r="L109" s="231">
        <v>200</v>
      </c>
      <c r="M109" s="230">
        <f>SUM(M99+M94+M89+M83+M76+M72+M66+M62+M57+M53+M49+M45+M41+M36)</f>
        <v>105766.8</v>
      </c>
      <c r="N109" s="231">
        <v>598</v>
      </c>
      <c r="O109" s="230">
        <f>SUM(O99+O94+O89+O83+O76+O72+O66+O62+O57+O53+O49+O45+O41+O36)</f>
        <v>106364.8</v>
      </c>
      <c r="P109" s="231">
        <v>786.9</v>
      </c>
      <c r="Q109" s="230">
        <f>SUM(Q99+Q94+Q89+Q83+Q76+Q72+Q66+Q62+Q57+Q53+Q49+Q45+Q41+Q36)</f>
        <v>107151.70000000001</v>
      </c>
    </row>
    <row r="110" spans="1:17" ht="12.75">
      <c r="A110" s="48" t="s">
        <v>48</v>
      </c>
      <c r="B110" s="49"/>
      <c r="C110" s="182">
        <v>5331</v>
      </c>
      <c r="D110" s="186"/>
      <c r="E110" s="50" t="s">
        <v>21</v>
      </c>
      <c r="F110" s="193"/>
      <c r="G110" s="190">
        <f>SUM(G100+G95+G90+G84+G77+G73+G63+G58+G54+G50+G46+G42+G37)</f>
        <v>8985</v>
      </c>
      <c r="H110" s="71">
        <v>2867.8</v>
      </c>
      <c r="I110" s="190">
        <f>SUM(I100+I95+I90+I84+I77+I73+I63+I58+I54+I50+I46+I42+I37)</f>
        <v>11852.8</v>
      </c>
      <c r="J110" s="54">
        <v>-1080.1</v>
      </c>
      <c r="K110" s="221">
        <f>SUM(K100+K95+K90+K84+K77+K73+K63+K58+K54+K50+K46+K42+K37)</f>
        <v>10772.699999999999</v>
      </c>
      <c r="L110" s="232">
        <v>0</v>
      </c>
      <c r="M110" s="221">
        <f>SUM(M100+M95+M90+M84+M77+M73+M67+M63+M58+M54+M50+M46+M42+M37)</f>
        <v>10772.699999999999</v>
      </c>
      <c r="N110" s="232">
        <v>140</v>
      </c>
      <c r="O110" s="221">
        <f>SUM(O100+O95+O90+O84+O77+O73+O67+O63+O58+O54+O50+O46+O42+O37)</f>
        <v>10912.699999999999</v>
      </c>
      <c r="P110" s="232">
        <v>0</v>
      </c>
      <c r="Q110" s="221">
        <f>SUM(Q100+Q95+Q90+Q84+Q77+Q73+Q67+Q63+Q58+Q54+Q50+Q46+Q42+Q37)</f>
        <v>10912.699999999999</v>
      </c>
    </row>
    <row r="111" spans="1:17" ht="12.75">
      <c r="A111" s="131" t="s">
        <v>48</v>
      </c>
      <c r="B111" s="49"/>
      <c r="C111" s="182">
        <v>6130</v>
      </c>
      <c r="D111" s="186"/>
      <c r="E111" s="50" t="s">
        <v>70</v>
      </c>
      <c r="F111" s="193"/>
      <c r="G111" s="190">
        <f>SUM(G38)</f>
        <v>0</v>
      </c>
      <c r="H111" s="71">
        <v>300</v>
      </c>
      <c r="I111" s="190">
        <f>SUM(I38)</f>
        <v>300</v>
      </c>
      <c r="J111" s="54">
        <v>0</v>
      </c>
      <c r="K111" s="221">
        <f>SUM(K38)</f>
        <v>300</v>
      </c>
      <c r="L111" s="232">
        <v>0</v>
      </c>
      <c r="M111" s="221">
        <f>SUM(M38)</f>
        <v>300</v>
      </c>
      <c r="N111" s="232">
        <v>0</v>
      </c>
      <c r="O111" s="221">
        <f>SUM(O38)</f>
        <v>300</v>
      </c>
      <c r="P111" s="232">
        <v>0</v>
      </c>
      <c r="Q111" s="221">
        <f>SUM(Q38)</f>
        <v>300</v>
      </c>
    </row>
    <row r="112" spans="1:17" ht="13.5" thickBot="1">
      <c r="A112" s="131" t="s">
        <v>48</v>
      </c>
      <c r="B112" s="40"/>
      <c r="C112" s="216">
        <v>6901</v>
      </c>
      <c r="D112" s="217"/>
      <c r="E112" s="218" t="s">
        <v>23</v>
      </c>
      <c r="F112" s="219"/>
      <c r="G112" s="220">
        <f>G103</f>
        <v>1012</v>
      </c>
      <c r="H112" s="72">
        <v>0</v>
      </c>
      <c r="I112" s="220">
        <f>I103</f>
        <v>1012</v>
      </c>
      <c r="J112" s="124">
        <v>230.1</v>
      </c>
      <c r="K112" s="233">
        <f>SUM(K103)</f>
        <v>1242.1</v>
      </c>
      <c r="L112" s="234">
        <v>-117.2</v>
      </c>
      <c r="M112" s="233">
        <f>SUM(M103)</f>
        <v>1124.9</v>
      </c>
      <c r="N112" s="234">
        <v>-338</v>
      </c>
      <c r="O112" s="233">
        <f>SUM(O103)</f>
        <v>786.9</v>
      </c>
      <c r="P112" s="234">
        <v>-786.9</v>
      </c>
      <c r="Q112" s="233">
        <f>SUM(Q103)</f>
        <v>0</v>
      </c>
    </row>
    <row r="113" spans="1:17" ht="15.75" thickBot="1">
      <c r="A113" s="132"/>
      <c r="B113" s="133"/>
      <c r="C113" s="183"/>
      <c r="D113" s="187"/>
      <c r="E113" s="134" t="s">
        <v>16</v>
      </c>
      <c r="F113" s="183"/>
      <c r="G113" s="191">
        <f aca="true" t="shared" si="1" ref="G113:M113">SUM(G109:G112)</f>
        <v>98000</v>
      </c>
      <c r="H113" s="195">
        <f t="shared" si="1"/>
        <v>19881.6</v>
      </c>
      <c r="I113" s="191">
        <f t="shared" si="1"/>
        <v>117881.6</v>
      </c>
      <c r="J113" s="202">
        <f t="shared" si="1"/>
        <v>0</v>
      </c>
      <c r="K113" s="228">
        <f t="shared" si="1"/>
        <v>117881.6</v>
      </c>
      <c r="L113" s="235">
        <f t="shared" si="1"/>
        <v>82.8</v>
      </c>
      <c r="M113" s="228">
        <f t="shared" si="1"/>
        <v>117964.4</v>
      </c>
      <c r="N113" s="235">
        <f>SUM(N109:N112)</f>
        <v>400</v>
      </c>
      <c r="O113" s="228">
        <f>SUM(O109:O112)</f>
        <v>118364.4</v>
      </c>
      <c r="P113" s="235">
        <f>SUM(P109:P112)</f>
        <v>0</v>
      </c>
      <c r="Q113" s="228">
        <f>SUM(Q109:Q112)</f>
        <v>118364.40000000001</v>
      </c>
    </row>
    <row r="114" spans="1:13" ht="12.75">
      <c r="A114" s="18" t="s">
        <v>67</v>
      </c>
      <c r="B114" s="18"/>
      <c r="C114" s="18" t="s">
        <v>68</v>
      </c>
      <c r="D114" s="18"/>
      <c r="E114" s="18"/>
      <c r="F114" s="41" t="s">
        <v>82</v>
      </c>
      <c r="G114" s="67"/>
      <c r="H114" s="67"/>
      <c r="I114" s="67"/>
      <c r="J114" s="62"/>
      <c r="K114" s="62"/>
      <c r="L114" s="67"/>
      <c r="M114" s="67"/>
    </row>
    <row r="115" spans="1:13" ht="12.75">
      <c r="A115" s="18"/>
      <c r="B115" s="18"/>
      <c r="C115" s="18"/>
      <c r="D115" s="18"/>
      <c r="E115" s="18"/>
      <c r="F115" s="18"/>
      <c r="G115" s="67"/>
      <c r="H115" s="67"/>
      <c r="I115" s="67"/>
      <c r="J115" s="67"/>
      <c r="K115" s="67"/>
      <c r="L115" s="67"/>
      <c r="M115" s="67"/>
    </row>
    <row r="116" spans="1:13" ht="12.75">
      <c r="A116" s="115"/>
      <c r="B116" s="115"/>
      <c r="C116" s="115"/>
      <c r="D116" s="115"/>
      <c r="E116" s="115"/>
      <c r="F116" s="18"/>
      <c r="G116" s="67"/>
      <c r="H116" s="67"/>
      <c r="I116" s="67"/>
      <c r="J116" s="67"/>
      <c r="K116" s="67"/>
      <c r="L116" s="67"/>
      <c r="M116" s="67"/>
    </row>
    <row r="117" spans="1:13" ht="12.75">
      <c r="A117" s="18"/>
      <c r="B117" s="18"/>
      <c r="C117" s="18"/>
      <c r="D117" s="18"/>
      <c r="E117" s="18"/>
      <c r="F117" s="18"/>
      <c r="G117" s="159"/>
      <c r="H117" s="67"/>
      <c r="I117" s="67"/>
      <c r="J117" s="67"/>
      <c r="K117" s="67"/>
      <c r="L117" s="67"/>
      <c r="M117" s="67"/>
    </row>
    <row r="118" spans="1:13" ht="12.75">
      <c r="A118" s="18"/>
      <c r="B118" s="18"/>
      <c r="C118" s="18"/>
      <c r="D118" s="18"/>
      <c r="E118" s="18"/>
      <c r="F118" s="18"/>
      <c r="G118" s="67"/>
      <c r="H118" s="67"/>
      <c r="I118" s="67"/>
      <c r="J118" s="67"/>
      <c r="K118" s="67"/>
      <c r="L118" s="67"/>
      <c r="M118" s="67"/>
    </row>
    <row r="119" spans="1:13" ht="12.75">
      <c r="A119" s="18"/>
      <c r="B119" s="18"/>
      <c r="C119" s="18"/>
      <c r="D119" s="18"/>
      <c r="E119" s="18"/>
      <c r="F119" s="18"/>
      <c r="G119" s="67"/>
      <c r="H119" s="67"/>
      <c r="I119" s="67"/>
      <c r="J119" s="67"/>
      <c r="K119" s="67"/>
      <c r="L119" s="67"/>
      <c r="M119" s="67"/>
    </row>
    <row r="120" spans="1:13" ht="12.75">
      <c r="A120" s="18"/>
      <c r="B120" s="18"/>
      <c r="C120" s="18"/>
      <c r="D120" s="18"/>
      <c r="E120" s="18"/>
      <c r="F120" s="18"/>
      <c r="G120" s="67"/>
      <c r="H120" s="67"/>
      <c r="I120" s="159"/>
      <c r="J120" s="67"/>
      <c r="K120" s="67"/>
      <c r="L120" s="67"/>
      <c r="M120" s="67"/>
    </row>
    <row r="121" spans="1:13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2.75">
      <c r="A123" s="18"/>
      <c r="B123" s="18"/>
      <c r="C123" s="18"/>
      <c r="D123" s="18"/>
      <c r="E123" s="18"/>
      <c r="F123" s="18"/>
      <c r="G123" s="19"/>
      <c r="H123" s="18"/>
      <c r="I123" s="18"/>
      <c r="J123" s="18"/>
      <c r="K123" s="18"/>
      <c r="L123" s="18"/>
      <c r="M123" s="18"/>
    </row>
    <row r="124" spans="1:13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</sheetData>
  <sheetProtection/>
  <mergeCells count="4">
    <mergeCell ref="H31:I31"/>
    <mergeCell ref="J31:M31"/>
    <mergeCell ref="N31:O31"/>
    <mergeCell ref="P31:Q31"/>
  </mergeCells>
  <printOptions horizontalCentered="1"/>
  <pageMargins left="0.15748031496062992" right="0.15748031496062992" top="0.3937007874015748" bottom="0.2755905511811024" header="0.15748031496062992" footer="0.15748031496062992"/>
  <pageSetup fitToHeight="3" horizontalDpi="300" verticalDpi="300" orientation="landscape" paperSize="9" scale="6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161</cp:lastModifiedBy>
  <cp:lastPrinted>2009-09-30T06:35:11Z</cp:lastPrinted>
  <dcterms:created xsi:type="dcterms:W3CDTF">2007-01-11T11:12:55Z</dcterms:created>
  <dcterms:modified xsi:type="dcterms:W3CDTF">2009-09-30T06:36:51Z</dcterms:modified>
  <cp:category/>
  <cp:version/>
  <cp:contentType/>
  <cp:contentStatus/>
</cp:coreProperties>
</file>