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120" windowHeight="9120" activeTab="0"/>
  </bookViews>
  <sheets>
    <sheet name="Stavební práce" sheetId="1" r:id="rId1"/>
    <sheet name="Měření a regulace" sheetId="2" r:id="rId2"/>
    <sheet name="Zdravotechnika" sheetId="3" r:id="rId3"/>
    <sheet name="Elektroinstalace" sheetId="4" r:id="rId4"/>
  </sheets>
  <definedNames/>
  <calcPr fullCalcOnLoad="1"/>
</workbook>
</file>

<file path=xl/sharedStrings.xml><?xml version="1.0" encoding="utf-8"?>
<sst xmlns="http://schemas.openxmlformats.org/spreadsheetml/2006/main" count="1112" uniqueCount="703">
  <si>
    <t>součet</t>
  </si>
  <si>
    <t>CENTRUM  ODBORNÉHO  VZDĚLÁVÁNÍ  VE  STROJÍRENSTVÍ  A  OZE  -  SOŠ  A  SOU  HRADEBNÍ  1029  -  HRADEC  KRÁLOVÉ</t>
  </si>
  <si>
    <t>kód položky</t>
  </si>
  <si>
    <t>popis   položky</t>
  </si>
  <si>
    <t>m.j.</t>
  </si>
  <si>
    <t>množství</t>
  </si>
  <si>
    <t>sazba   Kč</t>
  </si>
  <si>
    <t>celkem   Kč</t>
  </si>
  <si>
    <t>t</t>
  </si>
  <si>
    <t>celkem  t</t>
  </si>
  <si>
    <t>H S V</t>
  </si>
  <si>
    <t>Demolice</t>
  </si>
  <si>
    <t>98101-1312</t>
  </si>
  <si>
    <t>Demolice stávajícího podkroví postupným rozebráním na m3</t>
  </si>
  <si>
    <t>m3</t>
  </si>
  <si>
    <t>obestavěného prostoru s podílem konstrukcí do 15 %</t>
  </si>
  <si>
    <t>97901-1111</t>
  </si>
  <si>
    <t>Svislá doprava suti a vybouraných hmot za 1.podlaží</t>
  </si>
  <si>
    <t>97901-1121</t>
  </si>
  <si>
    <t>Za každé další podlaží x 3</t>
  </si>
  <si>
    <t>97908-3117</t>
  </si>
  <si>
    <t>Vodorovné přemístění suti a vybouran. hmot na skládku do 6km</t>
  </si>
  <si>
    <t>97908-3191</t>
  </si>
  <si>
    <t>Za každý další 1km x 4</t>
  </si>
  <si>
    <t>97909-3111</t>
  </si>
  <si>
    <t>Uložení suti na skládku</t>
  </si>
  <si>
    <t>97909-3112</t>
  </si>
  <si>
    <t>Poplatek za skládku suti a vybouraných hmot</t>
  </si>
  <si>
    <t>Demolice celkem</t>
  </si>
  <si>
    <t>Bourací práce</t>
  </si>
  <si>
    <t>96807-2455</t>
  </si>
  <si>
    <t>Vybourání zárubní plochy do 2 m2</t>
  </si>
  <si>
    <t>m2</t>
  </si>
  <si>
    <t>96807-2456</t>
  </si>
  <si>
    <t>Vybourání zárubní plochy přes 2 m2</t>
  </si>
  <si>
    <t>96504-2241</t>
  </si>
  <si>
    <t>Vybourání betonové mazaniny v 1.p.p.</t>
  </si>
  <si>
    <t>96504-9112</t>
  </si>
  <si>
    <t>Příplatek za výztuž ze svař sítí</t>
  </si>
  <si>
    <t>96203-1133</t>
  </si>
  <si>
    <t>Vybourání příček tl  do 150 mm</t>
  </si>
  <si>
    <t>96806-2355</t>
  </si>
  <si>
    <t>Vybourání oken pl  do 2 m2</t>
  </si>
  <si>
    <t>96806-2357</t>
  </si>
  <si>
    <t>Vybourání oken pl  přes  4 m2</t>
  </si>
  <si>
    <t>97103-3651</t>
  </si>
  <si>
    <t>Vybourání otvorů ve zdivu pl do 4 m2 , tl  do 600 mm</t>
  </si>
  <si>
    <t>97205-4691</t>
  </si>
  <si>
    <t>Vybourání otvorů ve stropní konstrukci pro výtahovou šachtu</t>
  </si>
  <si>
    <t>96203-2241</t>
  </si>
  <si>
    <t>Vybourání cihelného zdiva tl  přes 150 mm</t>
  </si>
  <si>
    <t>Za každé další podlaží x 2</t>
  </si>
  <si>
    <t>97908-2111</t>
  </si>
  <si>
    <t>Vnitrostaveništní doprava suti do 10 m</t>
  </si>
  <si>
    <t>97908-2121</t>
  </si>
  <si>
    <t>Za každých dalších 5 m  x 10</t>
  </si>
  <si>
    <t>97908-1111</t>
  </si>
  <si>
    <t>Odvoz suti na skládku do 1 km</t>
  </si>
  <si>
    <t>97908-1121</t>
  </si>
  <si>
    <t>Za každý další 1km x 10</t>
  </si>
  <si>
    <t>97908-1122</t>
  </si>
  <si>
    <t>Bourací práce celkem</t>
  </si>
  <si>
    <t>Zemní práce</t>
  </si>
  <si>
    <t>13220-1101</t>
  </si>
  <si>
    <t>Výkop základů pro předložné schody</t>
  </si>
  <si>
    <t>13971-1101</t>
  </si>
  <si>
    <t>Výkop šachty pro dojezd výtahu</t>
  </si>
  <si>
    <t>16220-1201</t>
  </si>
  <si>
    <t>Vodorovné přemístění zeminy do 10 m na stavbě</t>
  </si>
  <si>
    <t>16220-1209</t>
  </si>
  <si>
    <t>Za každých dalších 10m x 2</t>
  </si>
  <si>
    <t>16710-1101</t>
  </si>
  <si>
    <t>Nakládání zeminy</t>
  </si>
  <si>
    <t>16270-1105</t>
  </si>
  <si>
    <t>Vodorovné přemístění zeminy na skládku do 10 km</t>
  </si>
  <si>
    <t>17120-1201</t>
  </si>
  <si>
    <t>Uložení zeminy na skládku</t>
  </si>
  <si>
    <t>17120-1202</t>
  </si>
  <si>
    <t>Poplatek za skládku zeminy</t>
  </si>
  <si>
    <t>Zemní práce celkem</t>
  </si>
  <si>
    <t>Svislé konstrukce</t>
  </si>
  <si>
    <t>34023-9211</t>
  </si>
  <si>
    <t>Zazdívka otvorů ve zdivu na tl  do 100 mm</t>
  </si>
  <si>
    <t>31023-9211</t>
  </si>
  <si>
    <t>Zazdívka otvorů ve zdivu</t>
  </si>
  <si>
    <t>38032-1552</t>
  </si>
  <si>
    <t>ŽB konstrukce dojezdu výtahové šachty C 20/25</t>
  </si>
  <si>
    <t>38035-6231</t>
  </si>
  <si>
    <t>Bednění konstrukce šachty - zřízení</t>
  </si>
  <si>
    <t>38035-6232</t>
  </si>
  <si>
    <t>DTTO , ale odstranění</t>
  </si>
  <si>
    <t>38036-1006</t>
  </si>
  <si>
    <t>Výztuž šachty z betonářské oceli</t>
  </si>
  <si>
    <t>34624-4821</t>
  </si>
  <si>
    <t>Přizdívka zdiva v 1.p.p. na tl. 150 mm</t>
  </si>
  <si>
    <t>31111-3134</t>
  </si>
  <si>
    <t>Zdivo výtahové šachty z betonových tvárnic vč výplně z betonu</t>
  </si>
  <si>
    <t>na tl. 300 mm</t>
  </si>
  <si>
    <t>34224-8131</t>
  </si>
  <si>
    <t>Příčky se zvýšenou akustickou neprůzvučností tl. 115 mm</t>
  </si>
  <si>
    <t>31123-8218</t>
  </si>
  <si>
    <t>Zdivo z tvárnic děrovaných na pero a drážku tl. 440 mm</t>
  </si>
  <si>
    <t>31123-8115</t>
  </si>
  <si>
    <t>Zdivo z tvárnic děrovaných na pero a drážku tl. 300 mm</t>
  </si>
  <si>
    <t>31123-8113</t>
  </si>
  <si>
    <t>Zdivo z tvárnic děrovaných na pero a drážku tl. 240 mm</t>
  </si>
  <si>
    <t>31123-1115</t>
  </si>
  <si>
    <t>Zdivo z plných cihel</t>
  </si>
  <si>
    <t>31716-8137</t>
  </si>
  <si>
    <t>Keramické překlady 23,8/275</t>
  </si>
  <si>
    <t>ks</t>
  </si>
  <si>
    <t>31716-8132</t>
  </si>
  <si>
    <t>Keramické překlady 23,8/150</t>
  </si>
  <si>
    <t>31716-8133</t>
  </si>
  <si>
    <t>Keramické překlady 23,8/175</t>
  </si>
  <si>
    <t>31716-8131</t>
  </si>
  <si>
    <t>Keramické překlady 23,8/125</t>
  </si>
  <si>
    <t>31716-8111</t>
  </si>
  <si>
    <t>Keramické překlady 23,8/100</t>
  </si>
  <si>
    <t>31716-8112</t>
  </si>
  <si>
    <t>Keramické překlady 11,5/125</t>
  </si>
  <si>
    <t>31716-8114</t>
  </si>
  <si>
    <t>Keramické překlady 11,5/175</t>
  </si>
  <si>
    <t>31799-8114</t>
  </si>
  <si>
    <t>Polystyren do obvodových překladů tl  do 90 mm</t>
  </si>
  <si>
    <t>m</t>
  </si>
  <si>
    <t>31732-2511</t>
  </si>
  <si>
    <t>Beton říms C 25/30</t>
  </si>
  <si>
    <t>31735-1105</t>
  </si>
  <si>
    <t>Bednění říms - zřízení</t>
  </si>
  <si>
    <t>31735-1106</t>
  </si>
  <si>
    <t>31736-1821</t>
  </si>
  <si>
    <t>Výztuž říms z betonářské oceli</t>
  </si>
  <si>
    <t>34227-1327</t>
  </si>
  <si>
    <t>Příčky tl. 150 - 155 mm</t>
  </si>
  <si>
    <t>Svislé konstrukce celkem</t>
  </si>
  <si>
    <t>Vodorovné konstrukce</t>
  </si>
  <si>
    <t>43032-1500</t>
  </si>
  <si>
    <t>Schodišťová konstrukce předložných schodů beton C20/25</t>
  </si>
  <si>
    <t>vč bednění a výztuže</t>
  </si>
  <si>
    <t>41738-8134</t>
  </si>
  <si>
    <t>Ztužující věnce pro zdi tl. 440 mm</t>
  </si>
  <si>
    <t>41738-8174</t>
  </si>
  <si>
    <t>Ztužující věnce pro zdi tl. 300 mm</t>
  </si>
  <si>
    <t>41738-8164</t>
  </si>
  <si>
    <t>Ztužující věnce pro zdi tl. 240 mm</t>
  </si>
  <si>
    <t>43032-1515</t>
  </si>
  <si>
    <t>Konstrukce schodiště z betonu C 20/25</t>
  </si>
  <si>
    <t>43036-1821</t>
  </si>
  <si>
    <t>Výztuž schodiště z betonářské oceli</t>
  </si>
  <si>
    <t>43135-1121</t>
  </si>
  <si>
    <t>Bednění podest a podstupňových desek - zřízení</t>
  </si>
  <si>
    <t>43135-1122</t>
  </si>
  <si>
    <t>43435-1141</t>
  </si>
  <si>
    <t>Bednění stupňů - zřízení</t>
  </si>
  <si>
    <t>43435-1142</t>
  </si>
  <si>
    <t>41135-4236</t>
  </si>
  <si>
    <t>Zabudované bednění stropů z trapézových plechů vč přesahů</t>
  </si>
  <si>
    <t>Vodorovné konstrukce celkem</t>
  </si>
  <si>
    <t>Úpravy povrchů</t>
  </si>
  <si>
    <t>63131-5811</t>
  </si>
  <si>
    <t>Betonová mazanina podlahy v 1.p.p.</t>
  </si>
  <si>
    <t>63245-0134</t>
  </si>
  <si>
    <t>Pískocementové potěry ze suchých směsí tl  55 mm</t>
  </si>
  <si>
    <t>63136-2021</t>
  </si>
  <si>
    <t>Výztuž potěrů ze svařovaných sítí 150/6 mm</t>
  </si>
  <si>
    <t>63131-3811</t>
  </si>
  <si>
    <t>Betonové mazaniny tl  do 100 mm</t>
  </si>
  <si>
    <t>61247-3182</t>
  </si>
  <si>
    <t>Vnitřní omítky stěn</t>
  </si>
  <si>
    <t>62242-1143</t>
  </si>
  <si>
    <t>Vnější omítka stěn vápenocementová štuková</t>
  </si>
  <si>
    <t>62041-1135</t>
  </si>
  <si>
    <t>Vnější nátěr omítek stěn akrylátovou barvou vč penetrace</t>
  </si>
  <si>
    <t>Úpravy povrchů celkem</t>
  </si>
  <si>
    <t>Ostatní konstrukce</t>
  </si>
  <si>
    <t>94195-5001</t>
  </si>
  <si>
    <t>Lešení lehké pracovní pomocné výšky do 1,20 m</t>
  </si>
  <si>
    <t>94194-1052</t>
  </si>
  <si>
    <t>Montáž fasádního lešení</t>
  </si>
  <si>
    <t>94194-1392</t>
  </si>
  <si>
    <t>Příplatek za použití lešení do 5ti měsíců</t>
  </si>
  <si>
    <t>94194-1852</t>
  </si>
  <si>
    <t>Demontáž lešení</t>
  </si>
  <si>
    <t>95290-1111</t>
  </si>
  <si>
    <t>Vyčištění budov</t>
  </si>
  <si>
    <t>95290-1000</t>
  </si>
  <si>
    <t>Ruční hasící přístroje</t>
  </si>
  <si>
    <t>Ostatní konstrukce celkem</t>
  </si>
  <si>
    <t>Přesun hmot</t>
  </si>
  <si>
    <t>99928-1111</t>
  </si>
  <si>
    <t>Přesun hmot celkem</t>
  </si>
  <si>
    <t xml:space="preserve">H S V    C E L K E M </t>
  </si>
  <si>
    <t>P S V</t>
  </si>
  <si>
    <t>Izolace proti vodě</t>
  </si>
  <si>
    <t>71111-1001</t>
  </si>
  <si>
    <t>Penetrační nátěr dojezdu výtahové šachty - vodorovně</t>
  </si>
  <si>
    <t>71111-2001</t>
  </si>
  <si>
    <t>Penetrační nátěr dojezdu výtahové šachty - svisle</t>
  </si>
  <si>
    <t>71111-1000</t>
  </si>
  <si>
    <t>Penetrační nátěr</t>
  </si>
  <si>
    <t>kg</t>
  </si>
  <si>
    <t>71114-1559</t>
  </si>
  <si>
    <t>Izolace pásy přitavením - vodorovně</t>
  </si>
  <si>
    <t>71114-2559</t>
  </si>
  <si>
    <t>Izolace pásy přitavením -svisle</t>
  </si>
  <si>
    <t>71111-2000</t>
  </si>
  <si>
    <t>Dodávka izolačních pásů</t>
  </si>
  <si>
    <t>71111-3117</t>
  </si>
  <si>
    <t>Stěrková hydroizolace v soc zařízeních - vodorovně</t>
  </si>
  <si>
    <t>71111-3127</t>
  </si>
  <si>
    <t>Stěrková hydroizolace v soc zařízeních - svisle</t>
  </si>
  <si>
    <t>přesun hmot</t>
  </si>
  <si>
    <t>%</t>
  </si>
  <si>
    <t>Izolace proti vodě celkem</t>
  </si>
  <si>
    <t>Povlakové krytiny střech</t>
  </si>
  <si>
    <t>71200-1001</t>
  </si>
  <si>
    <t>Požárně odolné plastomer-asfaltové hydroizolační pásy na střechu</t>
  </si>
  <si>
    <t>spojovací chodby mezi učebnovým objektem a šatnami</t>
  </si>
  <si>
    <t>Povlakové krytiny střech celkem</t>
  </si>
  <si>
    <t>Izolace tepelné</t>
  </si>
  <si>
    <t>71312-1111</t>
  </si>
  <si>
    <t>Montáž tepelné izolace podlah</t>
  </si>
  <si>
    <t>71312-1000</t>
  </si>
  <si>
    <t>Dodávka izolace plovoucích podlah tl. 40 mm</t>
  </si>
  <si>
    <t>71319-1131</t>
  </si>
  <si>
    <t>Překrytí podlah separační folií</t>
  </si>
  <si>
    <t>71311-1121</t>
  </si>
  <si>
    <t>Montáž tepelné izolace podhledů stropů v 5.p.</t>
  </si>
  <si>
    <t>71312-2000</t>
  </si>
  <si>
    <t>Dodávka tepelně izolačních desek podhledů tl. 40 mm</t>
  </si>
  <si>
    <t>Izolace tepelné celkem</t>
  </si>
  <si>
    <t>Konstrukce tesařské</t>
  </si>
  <si>
    <t>76233-5121</t>
  </si>
  <si>
    <t>Montáž vlašských krokví na ocelovou konstrukci do průř.120cm2</t>
  </si>
  <si>
    <t>76234-2210</t>
  </si>
  <si>
    <t>Montáž střešních latí a kontralatí</t>
  </si>
  <si>
    <t>76233-2122</t>
  </si>
  <si>
    <t>Montáž krovů do průřezu 224 cm2 celkové délky do 100 m</t>
  </si>
  <si>
    <t>76231-1103</t>
  </si>
  <si>
    <t>Montáž kotevních želez pozednic</t>
  </si>
  <si>
    <t>76231-1100</t>
  </si>
  <si>
    <t>Dodávka kotev pozednic</t>
  </si>
  <si>
    <t>76231-2200</t>
  </si>
  <si>
    <t>Dodávka trámů krovu</t>
  </si>
  <si>
    <t>76231-3300</t>
  </si>
  <si>
    <t>Dodávka latí a kontralatí</t>
  </si>
  <si>
    <t>76239-5000</t>
  </si>
  <si>
    <t>Spojovací a ochranné prostředky</t>
  </si>
  <si>
    <t>76243-0015</t>
  </si>
  <si>
    <t>Opláštění VZD nad střechou objektu cementotřísk deskami</t>
  </si>
  <si>
    <t>Konstrukce tesařské celkem</t>
  </si>
  <si>
    <t>Sádrokartony</t>
  </si>
  <si>
    <t>76313-2310</t>
  </si>
  <si>
    <t>SDK podhled v 1.p.p. GKBI 12,5</t>
  </si>
  <si>
    <t>76313-2220</t>
  </si>
  <si>
    <t>SDK podhledy GKF 15 mm v 5.p.</t>
  </si>
  <si>
    <t>76313-2420</t>
  </si>
  <si>
    <t>SDK podhledy GKFI 15 mm v 5.p.</t>
  </si>
  <si>
    <t>76316-1342</t>
  </si>
  <si>
    <t>SDK podhledy GKF v podkroví vč tepelné izolace a parozábrany</t>
  </si>
  <si>
    <t>76316-1322</t>
  </si>
  <si>
    <t>SDK podhledy GKFI v podkroví vč tepelné izolace a parozábrany</t>
  </si>
  <si>
    <t>76316-1340</t>
  </si>
  <si>
    <t>Předsazené SDK stěny v podkroví vč tepel izol a parozábrany</t>
  </si>
  <si>
    <t>Sádrokartony celkem</t>
  </si>
  <si>
    <t>Konstrukce klempířské  AL</t>
  </si>
  <si>
    <t>76441-0340</t>
  </si>
  <si>
    <t>Oplechování parapetů rš do 250 mm</t>
  </si>
  <si>
    <t>76440-1000</t>
  </si>
  <si>
    <t>Vikýře strojovny výtahu AL</t>
  </si>
  <si>
    <t>76439-2340</t>
  </si>
  <si>
    <t>Úžlabí  do rš 400 mm</t>
  </si>
  <si>
    <t>76432-1360</t>
  </si>
  <si>
    <t>Podkladní plechy do rš 1000 mm</t>
  </si>
  <si>
    <t>76484-1313</t>
  </si>
  <si>
    <t>Střešní svody d. 125 mm</t>
  </si>
  <si>
    <t>76484-1391</t>
  </si>
  <si>
    <t>Zděře svodů do průměru 150 mm</t>
  </si>
  <si>
    <t>76484-1316</t>
  </si>
  <si>
    <t>Nástřešní žlaby do rš 400 mm</t>
  </si>
  <si>
    <t>76443-0320</t>
  </si>
  <si>
    <t>Oplechování atiky do rš 300</t>
  </si>
  <si>
    <t>Konstrukce klempířské  AL   celkem</t>
  </si>
  <si>
    <t>Tvrdé střešní krytiny</t>
  </si>
  <si>
    <t>76531-1000</t>
  </si>
  <si>
    <t>Dodávka a montáž střešní keramické pálené krytiny vč doplňků</t>
  </si>
  <si>
    <t>76531-3681</t>
  </si>
  <si>
    <t>Lemování prostupů VZD těsnícím pásem AL</t>
  </si>
  <si>
    <t>76590-1131</t>
  </si>
  <si>
    <t>Podstřešní hydroizolační folie vč přesahů</t>
  </si>
  <si>
    <t>Tvrdé střešní krytiny  celkem</t>
  </si>
  <si>
    <t>Konstrukce truhlářské vč povrchových úprav</t>
  </si>
  <si>
    <t>76600-0001</t>
  </si>
  <si>
    <t>Dodávka a montáž dřevěných oken 1500 x 1500</t>
  </si>
  <si>
    <t>76600-0002</t>
  </si>
  <si>
    <t>Dodávka a montáž vnitřních parapetů oken</t>
  </si>
  <si>
    <t>76600-0003</t>
  </si>
  <si>
    <t>Dodávka a montáž vnitř 2kř dveří s p.o. vč zárubní 1600 x 1970</t>
  </si>
  <si>
    <t>76600-0004</t>
  </si>
  <si>
    <t>Dodávka a montáž vchod 2kř dveří vč zárubní 1400 x 1970</t>
  </si>
  <si>
    <t>vč pákových uzávěrů</t>
  </si>
  <si>
    <t>76600-0005</t>
  </si>
  <si>
    <t>Dodávka a montáž vchod 1kř dveří vč zárubní 900 x 1970</t>
  </si>
  <si>
    <t>76600-0006</t>
  </si>
  <si>
    <t>Dodávka a montáž vnitř 2kř dveří vč zárubní 1600 x 2450</t>
  </si>
  <si>
    <t>76600-0007</t>
  </si>
  <si>
    <t>Dodávka a montáž vnitř 1kř dveří vč zárubní 900 x 1970</t>
  </si>
  <si>
    <t>76600-0008</t>
  </si>
  <si>
    <t>Dodávka a montáž dřevěných oken 2320 x 1450</t>
  </si>
  <si>
    <t>76600-0009</t>
  </si>
  <si>
    <t>Dodávka a montáž dřevěných oken 2350 x 1350</t>
  </si>
  <si>
    <t>76600-0010</t>
  </si>
  <si>
    <t>Dodávka a montáž dřevěných oken 1120 x 1350</t>
  </si>
  <si>
    <t>76600-0011</t>
  </si>
  <si>
    <t>Dodávka a montáž dřevěných oken 1175 x 2200</t>
  </si>
  <si>
    <t>76600-0012</t>
  </si>
  <si>
    <t>Dodávka a montáž dřevěných oken 1200 x 2200</t>
  </si>
  <si>
    <t>76600-0013</t>
  </si>
  <si>
    <t>Dodávka a montáž balk. 2kř dveří vč zárubní 1380 x 2450</t>
  </si>
  <si>
    <t>76600-0014</t>
  </si>
  <si>
    <t>Dodávka a montáž vnitř 1kř dveří vč zárubní 600-800 x 1970</t>
  </si>
  <si>
    <t>76600-0015</t>
  </si>
  <si>
    <t>Dodávka a montáž vnitř 1kř dveří vč zárubní 800 x 1970 s p.o.</t>
  </si>
  <si>
    <t>76600-0016</t>
  </si>
  <si>
    <t>Dodávka a montáž vnitř 2kř dveří vč zárubní 1400 x 1970 s p.o.</t>
  </si>
  <si>
    <t>76600-0017</t>
  </si>
  <si>
    <t>Dodávka a montáž kruhového okna prům. 600 mm</t>
  </si>
  <si>
    <t>76600-0018</t>
  </si>
  <si>
    <t>Dodávka a montáž střešních oken 780 x 1600 vč lemování AL ,</t>
  </si>
  <si>
    <t>kpl</t>
  </si>
  <si>
    <t>s větrací klapkou a venkovní žaluzií</t>
  </si>
  <si>
    <t>76600-0019</t>
  </si>
  <si>
    <t>Dodávka a montáž střešních oken 780 x 980 vč lemování AL ,</t>
  </si>
  <si>
    <t>76600-0020</t>
  </si>
  <si>
    <t>Dveře vnitřní plné 1100 x 1970 vč akustické úpravy a zárubní</t>
  </si>
  <si>
    <t>76600-0021</t>
  </si>
  <si>
    <t>Stahovací schody s požární odolností do podstřešního prostoru</t>
  </si>
  <si>
    <t>Konstrukce truhlářské vč povrchových úprav   celkem</t>
  </si>
  <si>
    <t>Konstrukce kovové vč povrchových úprav</t>
  </si>
  <si>
    <t>76700-0001</t>
  </si>
  <si>
    <t>Dodávka a montáž dveřních samozavíračů</t>
  </si>
  <si>
    <t>76700-0002</t>
  </si>
  <si>
    <t>Dodávka a montáž ocelových prvků stropů</t>
  </si>
  <si>
    <t>76700-0003</t>
  </si>
  <si>
    <t>Dodávka a montáž zábradlí balkonových dveří</t>
  </si>
  <si>
    <t>76700-0004</t>
  </si>
  <si>
    <t>Dodávka a montáž kabin WC vč dveří</t>
  </si>
  <si>
    <t>76700-0005</t>
  </si>
  <si>
    <t>Dodávka a montáž ocelových prvků krovu</t>
  </si>
  <si>
    <t>76700-0006</t>
  </si>
  <si>
    <t>Dodávka a montáž ocelových prvků schodiště</t>
  </si>
  <si>
    <t>Konstrukce kovové vč povrchových úprav  celkem</t>
  </si>
  <si>
    <t>Dlažby a obklady</t>
  </si>
  <si>
    <t>77157-4113</t>
  </si>
  <si>
    <t>Montáž podlah z dlažby keramické</t>
  </si>
  <si>
    <t>77157-9198</t>
  </si>
  <si>
    <t>Příplatek na tmel a spárovací hmotu</t>
  </si>
  <si>
    <t>77157-9100</t>
  </si>
  <si>
    <t>Dodávka dlažby</t>
  </si>
  <si>
    <t>78141-4111</t>
  </si>
  <si>
    <t>Montáž obkladů vnitřních stěn</t>
  </si>
  <si>
    <t>78141-9196</t>
  </si>
  <si>
    <t>78141-4100</t>
  </si>
  <si>
    <t>Dodávka vnitřních obkladů stěn</t>
  </si>
  <si>
    <t>78141-4000</t>
  </si>
  <si>
    <t>Dodávka a montáž režných obkladů na opláštění VZD</t>
  </si>
  <si>
    <t>nad střechou objektu</t>
  </si>
  <si>
    <t>Dlažby a obklady  celkem</t>
  </si>
  <si>
    <t>Povlakové podlahy</t>
  </si>
  <si>
    <t>77600-0001</t>
  </si>
  <si>
    <t>Dodávka a montáž podlah ze zátěžového PVC nebo laminátových</t>
  </si>
  <si>
    <t>lamel vč vyrovnávací a tlumící podložky</t>
  </si>
  <si>
    <t>77600-0002</t>
  </si>
  <si>
    <t>Samonivelační stěrky pod podlahy PVC a lamino</t>
  </si>
  <si>
    <t>Povlakové podlahy  celkem</t>
  </si>
  <si>
    <t>Nátěry a malby</t>
  </si>
  <si>
    <t>78300-0001</t>
  </si>
  <si>
    <t>Povrchová úprava podlahy serverovny v 1.p.p.</t>
  </si>
  <si>
    <t>78378-3311</t>
  </si>
  <si>
    <t>Impregnace tesařských prvků krovu v rozvin šířkách prvků</t>
  </si>
  <si>
    <t>78400-0001</t>
  </si>
  <si>
    <t>Malby z tekutých malířských směsí</t>
  </si>
  <si>
    <t>Nátěry a malby  celkem</t>
  </si>
  <si>
    <t>Ostatní</t>
  </si>
  <si>
    <t>Dokumentace pro provedení stavby</t>
  </si>
  <si>
    <t>Ostatní celkem</t>
  </si>
  <si>
    <t>P S V    C E L K E M</t>
  </si>
  <si>
    <t>H S V   +   P S V    C E L K E M</t>
  </si>
  <si>
    <t xml:space="preserve">                  E L E K T R O I N S T A L A C E</t>
  </si>
  <si>
    <t xml:space="preserve">                              R O Z  P O Č E T  </t>
  </si>
  <si>
    <t>Nosný materiál</t>
  </si>
  <si>
    <t>Krabice KU 68/2</t>
  </si>
  <si>
    <t>Krabice KR 97</t>
  </si>
  <si>
    <t>Vodič CY 4mm2 z/žl</t>
  </si>
  <si>
    <t xml:space="preserve">Vodič CY 10mm2 z/žl </t>
  </si>
  <si>
    <t>Kabel CYKY 3Cx1,5mm2</t>
  </si>
  <si>
    <t>Kabel CYKY 3Cx2,5mm2</t>
  </si>
  <si>
    <t>Kabel CYKY 5Cx2,5mm2</t>
  </si>
  <si>
    <t>Kabel CYKY 5Cx6mm2</t>
  </si>
  <si>
    <t>Kabel CYKY 5Cx10mm2</t>
  </si>
  <si>
    <t>Kabel CYKY 5Cx16mm2</t>
  </si>
  <si>
    <t>Spínač TANGO – řaz.1</t>
  </si>
  <si>
    <t>Spínač TANGO – řaz.5</t>
  </si>
  <si>
    <t>Spínač TANGO – řaz.6</t>
  </si>
  <si>
    <t>Regulátor hlasitosti</t>
  </si>
  <si>
    <t>Kabel NHXN V – 4x1,5</t>
  </si>
  <si>
    <t>Jistič LSN/63A – 400V</t>
  </si>
  <si>
    <t>Zásuvka 2P+Z/230V dvousm.</t>
  </si>
  <si>
    <t>Zásuvka CZ 1653/400V-16A</t>
  </si>
  <si>
    <t xml:space="preserve">Zvonek 220V </t>
  </si>
  <si>
    <t xml:space="preserve">Svítidlo zářivkové A – 2x58W </t>
  </si>
  <si>
    <t>Svítidlo zářivkové B – 2x36W</t>
  </si>
  <si>
    <t>Svítidlo zářivkové C – 4x16W</t>
  </si>
  <si>
    <t xml:space="preserve">Svítidlo kompaktní D – 2x18W </t>
  </si>
  <si>
    <t xml:space="preserve">Svítidlo kompaktní E – 1x18W </t>
  </si>
  <si>
    <t xml:space="preserve">Svítidlo zářivkové F – 2x36W </t>
  </si>
  <si>
    <t xml:space="preserve">Svítidlo pro osvětlení tabulí </t>
  </si>
  <si>
    <t xml:space="preserve">Svítidlo nouzové 1 x 11W </t>
  </si>
  <si>
    <t xml:space="preserve"> Nosný materiál součet </t>
  </si>
  <si>
    <t>Rozvaděče a dodávky</t>
  </si>
  <si>
    <t>Rozvodnice RS</t>
  </si>
  <si>
    <t>Reproduktor ve skříňce</t>
  </si>
  <si>
    <t xml:space="preserve"> S o u č e t </t>
  </si>
  <si>
    <t>HROMOSVODY</t>
  </si>
  <si>
    <t>Montáže</t>
  </si>
  <si>
    <t>ÚRS Praha 800-741</t>
  </si>
  <si>
    <t>743 62</t>
  </si>
  <si>
    <t>Jímací vedení na střeše FeZn 8mm</t>
  </si>
  <si>
    <t>Svorka SS</t>
  </si>
  <si>
    <t>Svorka SK</t>
  </si>
  <si>
    <t>Svorka SJ 01</t>
  </si>
  <si>
    <t>Svorka SO</t>
  </si>
  <si>
    <t xml:space="preserve">Svorka SZ </t>
  </si>
  <si>
    <t>Ochranný úhelník do zdi</t>
  </si>
  <si>
    <t>743 63</t>
  </si>
  <si>
    <t xml:space="preserve">Jímací tyč na střešní hřeben </t>
  </si>
  <si>
    <t>743 64</t>
  </si>
  <si>
    <t>Zemnící deska ZD 01</t>
  </si>
  <si>
    <t xml:space="preserve">Drát FeZn 8mm </t>
  </si>
  <si>
    <t>Podpěra PV 01</t>
  </si>
  <si>
    <t>Podpěra PV 32</t>
  </si>
  <si>
    <t>Ochranný úhelník do zdiva</t>
  </si>
  <si>
    <t>Držák ochranného úhelníku</t>
  </si>
  <si>
    <t>Jímací tyč 2m</t>
  </si>
  <si>
    <t>R e k a p i t u l a c e</t>
  </si>
  <si>
    <t xml:space="preserve">Podružný materiál </t>
  </si>
  <si>
    <t xml:space="preserve">S o u č e t </t>
  </si>
  <si>
    <t>PPV</t>
  </si>
  <si>
    <t>Výkopy pro zemnící desky v zemině tř. 4</t>
  </si>
  <si>
    <t>HROMOSVODY  CELKEM</t>
  </si>
  <si>
    <t>R E K A P I T U L A C E</t>
  </si>
  <si>
    <t xml:space="preserve">S o u č e t   A </t>
  </si>
  <si>
    <t>HZS</t>
  </si>
  <si>
    <t>n/h</t>
  </si>
  <si>
    <t xml:space="preserve">S o u č e t   B </t>
  </si>
  <si>
    <t xml:space="preserve">Rozvaděče a dodávky </t>
  </si>
  <si>
    <t>Doprava</t>
  </si>
  <si>
    <t>Přesun</t>
  </si>
  <si>
    <t>C e l k e m</t>
  </si>
  <si>
    <t xml:space="preserve">Hromosvody </t>
  </si>
  <si>
    <t xml:space="preserve">Revize </t>
  </si>
  <si>
    <t>CELKEM</t>
  </si>
  <si>
    <t>ROZPOČET</t>
  </si>
  <si>
    <t>SYSTÉM  v PD =&gt;  AMiT</t>
  </si>
  <si>
    <t>Včetně silno</t>
  </si>
  <si>
    <t>PODKLADY =&gt;  osobně   -   SPEC, naše PD   -    archivovány</t>
  </si>
  <si>
    <t>pro ovl.zař.</t>
  </si>
  <si>
    <t>NAŠE ŘEŠENÍ v SYSTÉMU  =&gt;  AmiT</t>
  </si>
  <si>
    <t>ANO</t>
  </si>
  <si>
    <t>OVLÁDANÉ TECHNOLOGIE  =========&gt;&gt;&gt;</t>
  </si>
  <si>
    <t>Zdroje tepla/chladu</t>
  </si>
  <si>
    <t>VZT</t>
  </si>
  <si>
    <t>FC</t>
  </si>
  <si>
    <t>Rozvaděče</t>
  </si>
  <si>
    <r>
      <t>kot.-výměníky,stroj.</t>
    </r>
    <r>
      <rPr>
        <sz val="8"/>
        <rFont val="Arial"/>
        <family val="2"/>
      </rPr>
      <t>ÚtaCHL</t>
    </r>
    <r>
      <rPr>
        <sz val="7"/>
        <rFont val="Arial"/>
        <family val="2"/>
      </rPr>
      <t>,jed.VZT,fan-coily,kalorimet.-vodoměry-elektroměry</t>
    </r>
  </si>
  <si>
    <t>-</t>
  </si>
  <si>
    <t>DATOVÉ BODY ŘÍDÍCÍHO SYSTÉMU (DDC)  =========&gt;&gt;&gt;</t>
  </si>
  <si>
    <t>DI</t>
  </si>
  <si>
    <t>DO</t>
  </si>
  <si>
    <t>AI</t>
  </si>
  <si>
    <t>AO</t>
  </si>
  <si>
    <t>AI-vstupy0-10V a čidla,AO-výstupy0-10V,DO-kontakt.výstupy,DI-kontakt.vstupy</t>
  </si>
  <si>
    <t>ŘS</t>
  </si>
  <si>
    <t xml:space="preserve"> ZA KUS</t>
  </si>
  <si>
    <t>KS.</t>
  </si>
  <si>
    <t xml:space="preserve">  CELKEM</t>
  </si>
  <si>
    <t>AMiNi - MALÝ KOMPAKTNÍ ŘÍDICÍ SYSTÉM</t>
  </si>
  <si>
    <t>ZA KUS</t>
  </si>
  <si>
    <t>AMiNi2 + LCD displej 4x20 znaků, klávesnice</t>
  </si>
  <si>
    <t>AMiNi2D</t>
  </si>
  <si>
    <t>ŘS-CELKEM :</t>
  </si>
  <si>
    <t>ROZVADĚČE</t>
  </si>
  <si>
    <t xml:space="preserve"> JEDNOT.</t>
  </si>
  <si>
    <t>POČ.</t>
  </si>
  <si>
    <t>Rozvaděč WS, 1000x600x300,s MD,IP66</t>
  </si>
  <si>
    <t>WSM1006300</t>
  </si>
  <si>
    <t>Jistící a spínací a ovládací prvky ….</t>
  </si>
  <si>
    <t>- - -</t>
  </si>
  <si>
    <t>Spojovací materiál , izolace , svorky , lišty , průchodky , dráty….</t>
  </si>
  <si>
    <t>ROZVADĚČE-CELKEM :</t>
  </si>
  <si>
    <t>PERIFERIE</t>
  </si>
  <si>
    <t xml:space="preserve">ČIDLA </t>
  </si>
  <si>
    <r>
      <t>Snímač CO2 -</t>
    </r>
    <r>
      <rPr>
        <sz val="7.5"/>
        <color indexed="8"/>
        <rFont val="Verdana"/>
        <family val="2"/>
      </rPr>
      <t xml:space="preserve"> oxid uhličitý, rozsah měření 0-5%OBJ, princip měření - infračervená absorpce -IR, výstup 4-20mA, Al pouzdro a niklovaná mosaz, IP 54, 24Vss</t>
    </r>
  </si>
  <si>
    <t xml:space="preserve"> TS-315IR-CO2</t>
  </si>
  <si>
    <t>TERMOSTATY a MANOSTATY , ČIDLA TLAKU :</t>
  </si>
  <si>
    <t>Mrazová ochrana -18 … +13C° 6m bez resetu</t>
  </si>
  <si>
    <t>OPP-FRO-6</t>
  </si>
  <si>
    <t>Diferenciální manostat-vzduchový -rozsah 20-300Pa</t>
  </si>
  <si>
    <t>604.90</t>
  </si>
  <si>
    <t>SERVOPOHONY  :</t>
  </si>
  <si>
    <t>AFR 24 -SR , 15Nm,150s/16s , 0-10V s hav.funkcí</t>
  </si>
  <si>
    <t>SM 24 A-SR 20Nm  0-10V 150s, IP54</t>
  </si>
  <si>
    <t>TROJCESTNÉ VENTILY COMAR  :</t>
  </si>
  <si>
    <t>3-cestný ventil, PN16, DN20, Kvs=6.3 m3/h</t>
  </si>
  <si>
    <t>3-cestný ventil, PN16, DN32, Kvs=16m3/h</t>
  </si>
  <si>
    <t>Servopohon AC/DC 24V, 300N, 5,5mm, 0..10V, 30s, s připojovací svorkovnicí</t>
  </si>
  <si>
    <t>SSC61</t>
  </si>
  <si>
    <t>HŘIBY,TLAČÍTKA,PŘEPÍNAČE,SIGNÁLKY A PŘÍSLUŠ.</t>
  </si>
  <si>
    <t>1x tlačítko 1x kontrolka 1x přepínač ve skříňce plastové poomítku</t>
  </si>
  <si>
    <t>PERIFERIE-CELKEM :</t>
  </si>
  <si>
    <t>KABELY A MONTÁŽNÍ MATERIÁL</t>
  </si>
  <si>
    <t>Kabely silové a stíněné</t>
  </si>
  <si>
    <t>CYKY 3X1,5</t>
  </si>
  <si>
    <t>CYKY 4X1,5</t>
  </si>
  <si>
    <t xml:space="preserve">CYKY 7X1,5 </t>
  </si>
  <si>
    <t>JYTY 2x1</t>
  </si>
  <si>
    <t>JYTY 4x1</t>
  </si>
  <si>
    <t>JYTY 7x1</t>
  </si>
  <si>
    <t>Kabely silové a stíněné CELKEM :</t>
  </si>
  <si>
    <t xml:space="preserve">Montážní a nosný materiál </t>
  </si>
  <si>
    <t>MARS -1m , systém 62</t>
  </si>
  <si>
    <t>Krabice PH 8110 -PVC</t>
  </si>
  <si>
    <t>Lišta vkládací PVC 24x22</t>
  </si>
  <si>
    <t>Montážní a nosný materiál CELKEM :</t>
  </si>
  <si>
    <t>Spojovací materiál , izolace ….</t>
  </si>
  <si>
    <t>KABELY A MATERIÁL-CELKEM :</t>
  </si>
  <si>
    <t>VÝKONY</t>
  </si>
  <si>
    <r>
      <t xml:space="preserve"> </t>
    </r>
    <r>
      <rPr>
        <sz val="8"/>
        <color indexed="8"/>
        <rFont val="Arial"/>
        <family val="2"/>
      </rPr>
      <t>(výrobní dokumentace včetně skutečného stavu)</t>
    </r>
  </si>
  <si>
    <t>PROJEKT</t>
  </si>
  <si>
    <r>
      <t xml:space="preserve"> </t>
    </r>
    <r>
      <rPr>
        <sz val="8"/>
        <color indexed="8"/>
        <rFont val="Arial"/>
        <family val="2"/>
      </rPr>
      <t>(osazení průchodek a všech prvků,prodrátování,zkouška)</t>
    </r>
  </si>
  <si>
    <t>VÝROBA ROZV.</t>
  </si>
  <si>
    <r>
      <t xml:space="preserve"> </t>
    </r>
    <r>
      <rPr>
        <sz val="8"/>
        <rFont val="Arial"/>
        <family val="2"/>
      </rPr>
      <t>(trasování,kabeláž,zapojení rozvaděče a periferií)</t>
    </r>
  </si>
  <si>
    <t>MONTÁŽ</t>
  </si>
  <si>
    <r>
      <t xml:space="preserve"> </t>
    </r>
    <r>
      <rPr>
        <sz val="8"/>
        <color indexed="8"/>
        <rFont val="Arial"/>
        <family val="2"/>
      </rPr>
      <t>(elektro revize rozvaděčů a k nim připojených zařízení)</t>
    </r>
  </si>
  <si>
    <t>REVIZE</t>
  </si>
  <si>
    <t>(příprava programu a datových bodů pro automaty/DDC)</t>
  </si>
  <si>
    <t>SOFT.-DDC</t>
  </si>
  <si>
    <t>(fyzické a provozní zkoušky automatů/DDC-seřizování programu)</t>
  </si>
  <si>
    <t>TEST-DDC</t>
  </si>
  <si>
    <t>(doprava,ubytování,zřízení staveniště a režijní náklady)</t>
  </si>
  <si>
    <t>REŽIJE</t>
  </si>
  <si>
    <t>VÝKONY-CELKEM :</t>
  </si>
  <si>
    <t>CELKEM SYSTÉM  :</t>
  </si>
  <si>
    <t>OSTATNÍ CELKEM  :</t>
  </si>
  <si>
    <t>CENA CELKEM  BEZ DPH :</t>
  </si>
  <si>
    <t>DPH 19%  :</t>
  </si>
  <si>
    <t>CENA CELKEM s DPH 19% :</t>
  </si>
  <si>
    <t>Měření a regulace</t>
  </si>
  <si>
    <t>SoŠ a SOU Hradební 1029, Hradec Králové</t>
  </si>
  <si>
    <t>Stavba:</t>
  </si>
  <si>
    <t>HRADEBNÍ UL.., HRADEC KRÁLOVÉ</t>
  </si>
  <si>
    <t>Objekt:</t>
  </si>
  <si>
    <t>ZDRAVOTNÍ TECHNIKA</t>
  </si>
  <si>
    <t>Část:</t>
  </si>
  <si>
    <t>P.č.</t>
  </si>
  <si>
    <t>Kód ceníku</t>
  </si>
  <si>
    <t>Kód položky</t>
  </si>
  <si>
    <t>Název položky</t>
  </si>
  <si>
    <t>MJ</t>
  </si>
  <si>
    <t>Množství</t>
  </si>
  <si>
    <t>Jednotková cena</t>
  </si>
  <si>
    <t>Montáž</t>
  </si>
  <si>
    <t>Dodávka</t>
  </si>
  <si>
    <t>Cena celkem</t>
  </si>
  <si>
    <t>Hmotnost</t>
  </si>
  <si>
    <t>Hmotnosťtcelkem</t>
  </si>
  <si>
    <t>Suť</t>
  </si>
  <si>
    <t>Suť celkem</t>
  </si>
  <si>
    <t>DPH</t>
  </si>
  <si>
    <t>Celkový součet</t>
  </si>
  <si>
    <t/>
  </si>
  <si>
    <t>721</t>
  </si>
  <si>
    <t xml:space="preserve">Zdravotech. vnitřní kanalizace </t>
  </si>
  <si>
    <t>721140917</t>
  </si>
  <si>
    <t>Potrubí litinové propojení potrubí DN 150</t>
  </si>
  <si>
    <t>kus</t>
  </si>
  <si>
    <t>721140927</t>
  </si>
  <si>
    <t>Potrubí litinové odpadní krácení trub DN 150</t>
  </si>
  <si>
    <t>721171109</t>
  </si>
  <si>
    <t>Potrubí kanalizační z PVC hrdlové odpadní D 110x2,2 mm</t>
  </si>
  <si>
    <t>721173205</t>
  </si>
  <si>
    <t>Potrubí kanalizační z PVC hrdlové připojovací D 50x1,8 mm</t>
  </si>
  <si>
    <t>721173206</t>
  </si>
  <si>
    <t>Potrubí kanalizační z PVC hrdlové připojovací D 63x1,8 mm</t>
  </si>
  <si>
    <t>721174025</t>
  </si>
  <si>
    <t>Potrubí kanalizační z PP hrdlové odpadní DN 100</t>
  </si>
  <si>
    <t>721174026</t>
  </si>
  <si>
    <t>Potrubí kanalizační z PP hrdlové odpadní DN 125</t>
  </si>
  <si>
    <t>721174027</t>
  </si>
  <si>
    <t>Potrubí kanalizační z PP hrdlové odpadní DN 150</t>
  </si>
  <si>
    <t>721194109</t>
  </si>
  <si>
    <t>Vyvedení a upevnění odpadních výpustek D 110x2,3 mm</t>
  </si>
  <si>
    <t>721221201PC4</t>
  </si>
  <si>
    <t>Kondenzační sifon</t>
  </si>
  <si>
    <t>721273145</t>
  </si>
  <si>
    <t>Hlavice ventilační PVC D 110/600</t>
  </si>
  <si>
    <t>721221201PC3</t>
  </si>
  <si>
    <t>PODLAHOVÁ VPUST HL 80.1+izol.souprava</t>
  </si>
  <si>
    <t>722182120</t>
  </si>
  <si>
    <t>Ochrana vodovodního potrubí z plastů izolačními trubkami z PE do D 110 mm</t>
  </si>
  <si>
    <t>722182120pc1</t>
  </si>
  <si>
    <t>Ochrana vodovodního potrubí z plastů izolačními trubkami z PE do D 125 mm</t>
  </si>
  <si>
    <t>722182120pc2</t>
  </si>
  <si>
    <t>Ochrana vodovodního potrubí z plastů izolačními trubkami z PE do D 150 mm</t>
  </si>
  <si>
    <t>721221201PC8</t>
  </si>
  <si>
    <t>Přivzdušňovací ventil HL 900</t>
  </si>
  <si>
    <t>721194105</t>
  </si>
  <si>
    <t>Vyvedení a upevnění odpadních výpustek D 50x1,8 mm</t>
  </si>
  <si>
    <t>721290123</t>
  </si>
  <si>
    <t>Zkouška těsnosti potrubí kanalizace kouřem do DN 300</t>
  </si>
  <si>
    <t>998721203</t>
  </si>
  <si>
    <t>Přesun hmot pro vnitřní kanalizace v objektech v do 24 m</t>
  </si>
  <si>
    <t>722</t>
  </si>
  <si>
    <t xml:space="preserve">Zdravotechnika - vnitřní vodovod </t>
  </si>
  <si>
    <t>722130913</t>
  </si>
  <si>
    <t>Potrubí pozinkované závitové přeřezání ocelové trubky do DN 25</t>
  </si>
  <si>
    <t>722130916</t>
  </si>
  <si>
    <t>Potrubí pozinkované závitové přeřezání ocelové trubky do DN 50</t>
  </si>
  <si>
    <t>722131932</t>
  </si>
  <si>
    <t>Potrubí pozinkované závitové propojení potrubí DN 20</t>
  </si>
  <si>
    <t>722131934</t>
  </si>
  <si>
    <t>Potrubí pozinkované závitové propojení potrubí DN 32</t>
  </si>
  <si>
    <t>722190401</t>
  </si>
  <si>
    <t>Vyvedení a upevnění výpustku DN 15</t>
  </si>
  <si>
    <t>722232044</t>
  </si>
  <si>
    <t>Kohout kulový přímý s 2x vnitřním závitem a páčkou PN 42 do 185 °C chrom R250D 3/4" červený voda</t>
  </si>
  <si>
    <t>722174212</t>
  </si>
  <si>
    <t>Montáž potrubí z plastů rovné svařované polyfuzně přes D 16 do D 20 mm</t>
  </si>
  <si>
    <t>MAT</t>
  </si>
  <si>
    <t>286151520</t>
  </si>
  <si>
    <t>trubka tlaková PPR řada PN 20 20 x 3,4 x 4000 mm</t>
  </si>
  <si>
    <t>722174213</t>
  </si>
  <si>
    <t>Montáž potrubí z plastů rovné svařované polyfuzně přes D 20 do D 25 mm</t>
  </si>
  <si>
    <t>286151530</t>
  </si>
  <si>
    <t>trubka tlaková PPR řada PN 20 25 x 4,2 x 4000 mm</t>
  </si>
  <si>
    <t>722174214</t>
  </si>
  <si>
    <t>Montáž potrubí z plastů rovné svařované polyfuzně přes D 25 do D 32 mm</t>
  </si>
  <si>
    <t>286151550</t>
  </si>
  <si>
    <t>trubka tlaková PPR řada PN 20 32 x 5,4 x 4000 mm</t>
  </si>
  <si>
    <t>722174215</t>
  </si>
  <si>
    <t>Montáž potrubí z plastů rovné svařované polyfuzně přes D 32 do D 40 mm</t>
  </si>
  <si>
    <t>286151580</t>
  </si>
  <si>
    <t>trubka tlaková PPR řada PN 20 40 x 6,7 x 4000 mm</t>
  </si>
  <si>
    <t>286151610pc1</t>
  </si>
  <si>
    <t>pozinkovaný žlab + upevňovací material</t>
  </si>
  <si>
    <t>722182112</t>
  </si>
  <si>
    <t>Ochrana vodovodního potrubí z plastů izolačními trubkami z PE do D 20 mm</t>
  </si>
  <si>
    <t>722182113</t>
  </si>
  <si>
    <t>Ochrana vodovodního potrubí z plastů izolačními trubkami z PE do D 25 mm</t>
  </si>
  <si>
    <t>722182114</t>
  </si>
  <si>
    <t>Ochrana vodovodního potrubí z plastů izolačními trubkami z PE do D 32 mm</t>
  </si>
  <si>
    <t>722234264</t>
  </si>
  <si>
    <t>Filtr mosazný s 2x vnitřním závitem PN 16, T 120 °C G 3/4"</t>
  </si>
  <si>
    <t>722290226</t>
  </si>
  <si>
    <t>Zkouška těsnosti vodovodního potrubí závitového do DN 50</t>
  </si>
  <si>
    <t>722290234</t>
  </si>
  <si>
    <t>Proplach a dezinfekce vodovodního potrubí do DN 80</t>
  </si>
  <si>
    <t>998722203</t>
  </si>
  <si>
    <t>Přesun hmot pro vnitřní vodovod v objektech v do 24 m</t>
  </si>
  <si>
    <t>725</t>
  </si>
  <si>
    <t xml:space="preserve">Zdravotechnika - zařiz. předměty </t>
  </si>
  <si>
    <t>725111101</t>
  </si>
  <si>
    <t>Splachovač nádržkový z plastických hmot T 101 rohový ventil</t>
  </si>
  <si>
    <t>soubor</t>
  </si>
  <si>
    <t>725112131</t>
  </si>
  <si>
    <t>Klozet keramický kombi s hlubokým splachováním NORMA 2409.6 odpad vodorovný</t>
  </si>
  <si>
    <t>725121353</t>
  </si>
  <si>
    <t>Pisoárový záchodek automatický s vestavěným radarovým senzorem AUP 15 GOLEM s teplotním snímačem</t>
  </si>
  <si>
    <t>725121353pc1</t>
  </si>
  <si>
    <t>Napájecí zdroj  ZAC 1/20</t>
  </si>
  <si>
    <t>725211101</t>
  </si>
  <si>
    <t>Umyvadlo keramické  s krytem na sifón</t>
  </si>
  <si>
    <t>725211701</t>
  </si>
  <si>
    <t>Umývátko keramické stěnové 400 mm</t>
  </si>
  <si>
    <t>725211705</t>
  </si>
  <si>
    <t>Umývátko keramické rohové 450 mm</t>
  </si>
  <si>
    <t>725331111</t>
  </si>
  <si>
    <t>Výlevka keramická MIRA se sklopnou plastovou mřížkou</t>
  </si>
  <si>
    <t>725810405</t>
  </si>
  <si>
    <t>Ventil rohov G 1/2</t>
  </si>
  <si>
    <t>725811112</t>
  </si>
  <si>
    <t>Ventil nástěnný T 201 X-150 G 1/2 SAM</t>
  </si>
  <si>
    <t>725811204</t>
  </si>
  <si>
    <t>Ventil výtokový nástěnný pračkový  G 3/4</t>
  </si>
  <si>
    <t>725822611</t>
  </si>
  <si>
    <t>Baterie umyvadlové stojánkové pákové bez otvírání odpadu</t>
  </si>
  <si>
    <t>725980123</t>
  </si>
  <si>
    <t>Dvířka 30/30</t>
  </si>
  <si>
    <t>725980123pc1</t>
  </si>
  <si>
    <t>Demontáž stáv. zařízení</t>
  </si>
  <si>
    <t>998725203</t>
  </si>
  <si>
    <t>Přesun hmot pro zařizovací předměty v objektech v do 24 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</si>
</sst>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#,##0.00\ _K_č"/>
    <numFmt numFmtId="167" formatCode="#,##0\ &quot;Kč&quot;"/>
    <numFmt numFmtId="168" formatCode="0.0"/>
    <numFmt numFmtId="169" formatCode="#,##0&quot; Kč&quot;"/>
    <numFmt numFmtId="170" formatCode="#,##0&quot; Kč&quot;;\-#,##0&quot; Kč&quot;"/>
    <numFmt numFmtId="171" formatCode="#,##0.00&quot; Kč&quot;;\-#,##0.00&quot; Kč&quot;"/>
    <numFmt numFmtId="172" formatCode="#,##0.0\ [$Kč-405];\-#,##0.0\ [$Kč-405]"/>
    <numFmt numFmtId="173" formatCode="#,##0.0&quot; Kč&quot;"/>
    <numFmt numFmtId="174" formatCode="#,##0\ [$Kč-405];\-#,##0\ [$Kč-405]"/>
    <numFmt numFmtId="175" formatCode="#,###\ [$CZK];[Red]\-#,###\ [$CZK]"/>
    <numFmt numFmtId="176" formatCode="#,##0.000"/>
    <numFmt numFmtId="177" formatCode="#,##0.00000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15"/>
      <color indexed="8"/>
      <name val="Arial Black"/>
      <family val="2"/>
    </font>
    <font>
      <sz val="16"/>
      <name val="Arial"/>
      <family val="2"/>
    </font>
    <font>
      <i/>
      <sz val="9"/>
      <color indexed="10"/>
      <name val="Arial"/>
      <family val="2"/>
    </font>
    <font>
      <b/>
      <sz val="7"/>
      <color indexed="10"/>
      <name val="Arial"/>
      <family val="2"/>
    </font>
    <font>
      <b/>
      <i/>
      <sz val="8"/>
      <name val="Arial Narrow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7.5"/>
      <name val="Verdana"/>
      <family val="2"/>
    </font>
    <font>
      <sz val="7.5"/>
      <color indexed="8"/>
      <name val="Verdana"/>
      <family val="2"/>
    </font>
    <font>
      <i/>
      <sz val="9"/>
      <name val="Arial"/>
      <family val="2"/>
    </font>
    <font>
      <b/>
      <sz val="8"/>
      <name val="Lucida Sans Unicode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7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 Black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3"/>
      <color indexed="8"/>
      <name val="Arial"/>
      <family val="2"/>
    </font>
    <font>
      <b/>
      <sz val="13"/>
      <color indexed="8"/>
      <name val="Arial Black"/>
      <family val="2"/>
    </font>
    <font>
      <b/>
      <sz val="12"/>
      <color indexed="8"/>
      <name val="Arial"/>
      <family val="2"/>
    </font>
    <font>
      <u val="single"/>
      <sz val="8"/>
      <name val="Arial"/>
      <family val="2"/>
    </font>
    <font>
      <b/>
      <u val="single"/>
      <sz val="7"/>
      <name val="Arial"/>
      <family val="2"/>
    </font>
    <font>
      <b/>
      <sz val="16"/>
      <name val="Arial CE"/>
      <family val="2"/>
    </font>
    <font>
      <sz val="8"/>
      <name val="Arial CE"/>
      <family val="0"/>
    </font>
    <font>
      <b/>
      <sz val="18"/>
      <color indexed="10"/>
      <name val="Arial CE"/>
      <family val="2"/>
    </font>
    <font>
      <b/>
      <sz val="10"/>
      <color indexed="9"/>
      <name val="Arial CE"/>
      <family val="2"/>
    </font>
    <font>
      <b/>
      <sz val="10"/>
      <color indexed="13"/>
      <name val="Arial CE"/>
      <family val="2"/>
    </font>
    <font>
      <b/>
      <sz val="10"/>
      <color indexed="10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2" fontId="18" fillId="0" borderId="16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165" fontId="18" fillId="0" borderId="16" xfId="0" applyNumberFormat="1" applyFont="1" applyBorder="1" applyAlignment="1">
      <alignment/>
    </xf>
    <xf numFmtId="165" fontId="18" fillId="0" borderId="17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2" fontId="18" fillId="0" borderId="19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165" fontId="18" fillId="0" borderId="19" xfId="0" applyNumberFormat="1" applyFont="1" applyBorder="1" applyAlignment="1">
      <alignment/>
    </xf>
    <xf numFmtId="165" fontId="18" fillId="0" borderId="2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6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 indent="1"/>
    </xf>
    <xf numFmtId="0" fontId="22" fillId="0" borderId="13" xfId="0" applyFont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6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1"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/>
    </xf>
    <xf numFmtId="1" fontId="0" fillId="0" borderId="0" xfId="0" applyNumberFormat="1" applyAlignment="1">
      <alignment horizontal="center"/>
    </xf>
    <xf numFmtId="167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 indent="1"/>
    </xf>
    <xf numFmtId="0" fontId="23" fillId="0" borderId="13" xfId="0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166" fontId="23" fillId="0" borderId="13" xfId="0" applyNumberFormat="1" applyFont="1" applyBorder="1" applyAlignment="1">
      <alignment/>
    </xf>
    <xf numFmtId="167" fontId="23" fillId="0" borderId="13" xfId="0" applyNumberFormat="1" applyFont="1" applyBorder="1" applyAlignment="1">
      <alignment/>
    </xf>
    <xf numFmtId="1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left" indent="1"/>
    </xf>
    <xf numFmtId="0" fontId="25" fillId="24" borderId="0" xfId="0" applyFont="1" applyFill="1" applyBorder="1" applyAlignment="1">
      <alignment horizontal="left"/>
    </xf>
    <xf numFmtId="14" fontId="26" fillId="24" borderId="0" xfId="0" applyNumberFormat="1" applyFont="1" applyFill="1" applyBorder="1" applyAlignment="1">
      <alignment horizontal="center"/>
    </xf>
    <xf numFmtId="14" fontId="27" fillId="24" borderId="0" xfId="0" applyNumberFormat="1" applyFont="1" applyFill="1" applyBorder="1" applyAlignment="1">
      <alignment horizontal="center"/>
    </xf>
    <xf numFmtId="14" fontId="28" fillId="24" borderId="0" xfId="0" applyNumberFormat="1" applyFont="1" applyFill="1" applyBorder="1" applyAlignment="1">
      <alignment horizontal="right"/>
    </xf>
    <xf numFmtId="14" fontId="29" fillId="24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25" borderId="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right"/>
    </xf>
    <xf numFmtId="14" fontId="32" fillId="25" borderId="0" xfId="0" applyNumberFormat="1" applyFont="1" applyFill="1" applyBorder="1" applyAlignment="1">
      <alignment horizontal="center"/>
    </xf>
    <xf numFmtId="14" fontId="33" fillId="25" borderId="0" xfId="0" applyNumberFormat="1" applyFont="1" applyFill="1" applyBorder="1" applyAlignment="1">
      <alignment horizontal="center"/>
    </xf>
    <xf numFmtId="0" fontId="34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35" fillId="25" borderId="0" xfId="0" applyFont="1" applyFill="1" applyBorder="1" applyAlignment="1">
      <alignment horizontal="right"/>
    </xf>
    <xf numFmtId="0" fontId="36" fillId="25" borderId="0" xfId="0" applyFont="1" applyFill="1" applyBorder="1" applyAlignment="1">
      <alignment/>
    </xf>
    <xf numFmtId="0" fontId="36" fillId="25" borderId="0" xfId="0" applyFont="1" applyFill="1" applyBorder="1" applyAlignment="1">
      <alignment horizontal="left"/>
    </xf>
    <xf numFmtId="0" fontId="37" fillId="25" borderId="0" xfId="0" applyFont="1" applyFill="1" applyBorder="1" applyAlignment="1">
      <alignment horizontal="right"/>
    </xf>
    <xf numFmtId="14" fontId="37" fillId="25" borderId="0" xfId="0" applyNumberFormat="1" applyFont="1" applyFill="1" applyBorder="1" applyAlignment="1">
      <alignment horizontal="left"/>
    </xf>
    <xf numFmtId="0" fontId="38" fillId="25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34" fillId="26" borderId="0" xfId="0" applyFont="1" applyFill="1" applyBorder="1" applyAlignment="1">
      <alignment/>
    </xf>
    <xf numFmtId="0" fontId="42" fillId="27" borderId="0" xfId="0" applyFont="1" applyFill="1" applyBorder="1" applyAlignment="1">
      <alignment horizontal="center"/>
    </xf>
    <xf numFmtId="0" fontId="44" fillId="28" borderId="21" xfId="0" applyFont="1" applyFill="1" applyBorder="1" applyAlignment="1">
      <alignment horizontal="center"/>
    </xf>
    <xf numFmtId="169" fontId="45" fillId="28" borderId="22" xfId="0" applyNumberFormat="1" applyFont="1" applyFill="1" applyBorder="1" applyAlignment="1">
      <alignment horizontal="right"/>
    </xf>
    <xf numFmtId="169" fontId="44" fillId="28" borderId="22" xfId="0" applyNumberFormat="1" applyFont="1" applyFill="1" applyBorder="1" applyAlignment="1">
      <alignment horizontal="center"/>
    </xf>
    <xf numFmtId="3" fontId="44" fillId="28" borderId="22" xfId="0" applyNumberFormat="1" applyFont="1" applyFill="1" applyBorder="1" applyAlignment="1">
      <alignment horizontal="center"/>
    </xf>
    <xf numFmtId="169" fontId="44" fillId="28" borderId="23" xfId="0" applyNumberFormat="1" applyFont="1" applyFill="1" applyBorder="1" applyAlignment="1">
      <alignment horizontal="center"/>
    </xf>
    <xf numFmtId="0" fontId="34" fillId="28" borderId="0" xfId="0" applyFont="1" applyFill="1" applyBorder="1" applyAlignment="1">
      <alignment/>
    </xf>
    <xf numFmtId="0" fontId="44" fillId="0" borderId="24" xfId="0" applyFont="1" applyFill="1" applyBorder="1" applyAlignment="1">
      <alignment horizontal="left"/>
    </xf>
    <xf numFmtId="0" fontId="45" fillId="0" borderId="24" xfId="0" applyFont="1" applyFill="1" applyBorder="1" applyAlignment="1">
      <alignment horizontal="right"/>
    </xf>
    <xf numFmtId="169" fontId="34" fillId="0" borderId="24" xfId="0" applyNumberFormat="1" applyFont="1" applyFill="1" applyBorder="1" applyAlignment="1">
      <alignment/>
    </xf>
    <xf numFmtId="3" fontId="34" fillId="0" borderId="24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34" fillId="0" borderId="24" xfId="0" applyFont="1" applyFill="1" applyBorder="1" applyAlignment="1">
      <alignment horizontal="right" wrapText="1"/>
    </xf>
    <xf numFmtId="169" fontId="34" fillId="0" borderId="24" xfId="0" applyNumberFormat="1" applyFont="1" applyFill="1" applyBorder="1" applyAlignment="1" applyProtection="1">
      <alignment horizontal="right"/>
      <protection hidden="1"/>
    </xf>
    <xf numFmtId="0" fontId="46" fillId="0" borderId="0" xfId="0" applyFont="1" applyFill="1" applyBorder="1" applyAlignment="1">
      <alignment/>
    </xf>
    <xf numFmtId="1" fontId="44" fillId="0" borderId="24" xfId="0" applyNumberFormat="1" applyFont="1" applyBorder="1" applyAlignment="1">
      <alignment horizontal="right" wrapText="1"/>
    </xf>
    <xf numFmtId="169" fontId="44" fillId="0" borderId="2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9" fontId="34" fillId="0" borderId="0" xfId="0" applyNumberFormat="1" applyFont="1" applyFill="1" applyBorder="1" applyAlignment="1">
      <alignment/>
    </xf>
    <xf numFmtId="0" fontId="34" fillId="0" borderId="24" xfId="0" applyFont="1" applyFill="1" applyBorder="1" applyAlignment="1" applyProtection="1">
      <alignment horizontal="right"/>
      <protection hidden="1"/>
    </xf>
    <xf numFmtId="0" fontId="45" fillId="0" borderId="24" xfId="0" applyFont="1" applyFill="1" applyBorder="1" applyAlignment="1" applyProtection="1">
      <alignment horizontal="right"/>
      <protection hidden="1"/>
    </xf>
    <xf numFmtId="3" fontId="34" fillId="0" borderId="24" xfId="0" applyNumberFormat="1" applyFont="1" applyFill="1" applyBorder="1" applyAlignment="1">
      <alignment horizontal="right"/>
    </xf>
    <xf numFmtId="169" fontId="34" fillId="0" borderId="24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169" fontId="44" fillId="0" borderId="24" xfId="0" applyNumberFormat="1" applyFont="1" applyFill="1" applyBorder="1" applyAlignment="1">
      <alignment horizontal="center"/>
    </xf>
    <xf numFmtId="169" fontId="44" fillId="0" borderId="0" xfId="0" applyNumberFormat="1" applyFont="1" applyFill="1" applyBorder="1" applyAlignment="1">
      <alignment/>
    </xf>
    <xf numFmtId="169" fontId="34" fillId="0" borderId="0" xfId="0" applyNumberFormat="1" applyFont="1" applyFill="1" applyBorder="1" applyAlignment="1">
      <alignment/>
    </xf>
    <xf numFmtId="169" fontId="45" fillId="0" borderId="24" xfId="0" applyNumberFormat="1" applyFont="1" applyFill="1" applyBorder="1" applyAlignment="1">
      <alignment horizontal="right"/>
    </xf>
    <xf numFmtId="0" fontId="47" fillId="0" borderId="24" xfId="0" applyFont="1" applyFill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24" xfId="0" applyFont="1" applyFill="1" applyBorder="1" applyAlignment="1">
      <alignment horizontal="right"/>
    </xf>
    <xf numFmtId="169" fontId="49" fillId="0" borderId="24" xfId="0" applyNumberFormat="1" applyFont="1" applyFill="1" applyBorder="1" applyAlignment="1">
      <alignment horizontal="right"/>
    </xf>
    <xf numFmtId="171" fontId="3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34" fillId="0" borderId="0" xfId="0" applyNumberFormat="1" applyFont="1" applyFill="1" applyBorder="1" applyAlignment="1">
      <alignment/>
    </xf>
    <xf numFmtId="0" fontId="45" fillId="0" borderId="24" xfId="0" applyFont="1" applyBorder="1" applyAlignment="1">
      <alignment horizontal="right"/>
    </xf>
    <xf numFmtId="172" fontId="34" fillId="0" borderId="24" xfId="0" applyNumberFormat="1" applyFont="1" applyFill="1" applyBorder="1" applyAlignment="1" applyProtection="1">
      <alignment horizontal="right"/>
      <protection hidden="1"/>
    </xf>
    <xf numFmtId="3" fontId="39" fillId="0" borderId="24" xfId="0" applyNumberFormat="1" applyFont="1" applyFill="1" applyBorder="1" applyAlignment="1">
      <alignment/>
    </xf>
    <xf numFmtId="1" fontId="44" fillId="0" borderId="24" xfId="0" applyNumberFormat="1" applyFont="1" applyBorder="1" applyAlignment="1">
      <alignment horizontal="right" wrapText="1"/>
    </xf>
    <xf numFmtId="169" fontId="44" fillId="0" borderId="24" xfId="0" applyNumberFormat="1" applyFont="1" applyBorder="1" applyAlignment="1">
      <alignment horizontal="right"/>
    </xf>
    <xf numFmtId="1" fontId="44" fillId="0" borderId="0" xfId="0" applyNumberFormat="1" applyFont="1" applyBorder="1" applyAlignment="1">
      <alignment horizontal="right" wrapText="1"/>
    </xf>
    <xf numFmtId="169" fontId="44" fillId="0" borderId="0" xfId="0" applyNumberFormat="1" applyFont="1" applyBorder="1" applyAlignment="1">
      <alignment horizontal="right"/>
    </xf>
    <xf numFmtId="0" fontId="50" fillId="0" borderId="24" xfId="0" applyFont="1" applyFill="1" applyBorder="1" applyAlignment="1">
      <alignment horizontal="right"/>
    </xf>
    <xf numFmtId="169" fontId="44" fillId="0" borderId="24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174" fontId="53" fillId="0" borderId="0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55" fillId="0" borderId="0" xfId="0" applyNumberFormat="1" applyFont="1" applyFill="1" applyBorder="1" applyAlignment="1">
      <alignment/>
    </xf>
    <xf numFmtId="174" fontId="58" fillId="0" borderId="0" xfId="0" applyNumberFormat="1" applyFont="1" applyFill="1" applyBorder="1" applyAlignment="1">
      <alignment/>
    </xf>
    <xf numFmtId="1" fontId="28" fillId="29" borderId="0" xfId="0" applyNumberFormat="1" applyFont="1" applyFill="1" applyBorder="1" applyAlignment="1">
      <alignment horizontal="right"/>
    </xf>
    <xf numFmtId="175" fontId="28" fillId="29" borderId="0" xfId="0" applyNumberFormat="1" applyFont="1" applyFill="1" applyBorder="1" applyAlignment="1">
      <alignment horizontal="right" wrapText="1"/>
    </xf>
    <xf numFmtId="175" fontId="26" fillId="29" borderId="0" xfId="0" applyNumberFormat="1" applyFont="1" applyFill="1" applyBorder="1" applyAlignment="1">
      <alignment horizontal="right"/>
    </xf>
    <xf numFmtId="0" fontId="26" fillId="29" borderId="0" xfId="0" applyNumberFormat="1" applyFont="1" applyFill="1" applyBorder="1" applyAlignment="1">
      <alignment horizontal="center" wrapText="1"/>
    </xf>
    <xf numFmtId="175" fontId="26" fillId="29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169" fontId="60" fillId="0" borderId="0" xfId="0" applyNumberFormat="1" applyFont="1" applyFill="1" applyBorder="1" applyAlignment="1">
      <alignment/>
    </xf>
    <xf numFmtId="1" fontId="61" fillId="29" borderId="0" xfId="0" applyNumberFormat="1" applyFont="1" applyFill="1" applyBorder="1" applyAlignment="1">
      <alignment horizontal="right"/>
    </xf>
    <xf numFmtId="175" fontId="61" fillId="29" borderId="0" xfId="0" applyNumberFormat="1" applyFont="1" applyFill="1" applyBorder="1" applyAlignment="1">
      <alignment horizontal="right" wrapText="1"/>
    </xf>
    <xf numFmtId="175" fontId="62" fillId="29" borderId="0" xfId="0" applyNumberFormat="1" applyFont="1" applyFill="1" applyBorder="1" applyAlignment="1">
      <alignment horizontal="right"/>
    </xf>
    <xf numFmtId="0" fontId="62" fillId="29" borderId="0" xfId="0" applyNumberFormat="1" applyFont="1" applyFill="1" applyBorder="1" applyAlignment="1">
      <alignment horizontal="center" wrapText="1"/>
    </xf>
    <xf numFmtId="175" fontId="62" fillId="29" borderId="0" xfId="0" applyNumberFormat="1" applyFont="1" applyFill="1" applyBorder="1" applyAlignment="1">
      <alignment/>
    </xf>
    <xf numFmtId="169" fontId="63" fillId="24" borderId="0" xfId="0" applyNumberFormat="1" applyFont="1" applyFill="1" applyBorder="1" applyAlignment="1">
      <alignment/>
    </xf>
    <xf numFmtId="169" fontId="64" fillId="24" borderId="0" xfId="0" applyNumberFormat="1" applyFont="1" applyFill="1" applyBorder="1" applyAlignment="1">
      <alignment horizontal="right"/>
    </xf>
    <xf numFmtId="175" fontId="64" fillId="27" borderId="0" xfId="0" applyNumberFormat="1" applyFont="1" applyFill="1" applyBorder="1" applyAlignment="1">
      <alignment horizontal="right"/>
    </xf>
    <xf numFmtId="0" fontId="27" fillId="29" borderId="0" xfId="0" applyFont="1" applyFill="1" applyBorder="1" applyAlignment="1">
      <alignment horizontal="right"/>
    </xf>
    <xf numFmtId="175" fontId="27" fillId="29" borderId="0" xfId="0" applyNumberFormat="1" applyFont="1" applyFill="1" applyBorder="1" applyAlignment="1">
      <alignment horizontal="right"/>
    </xf>
    <xf numFmtId="174" fontId="67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5" fillId="0" borderId="0" xfId="0" applyNumberFormat="1" applyFont="1" applyFill="1" applyBorder="1" applyAlignment="1">
      <alignment horizontal="right" wrapText="1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8" fillId="0" borderId="0" xfId="0" applyFont="1" applyAlignment="1">
      <alignment horizontal="center"/>
    </xf>
    <xf numFmtId="1" fontId="70" fillId="17" borderId="0" xfId="0" applyNumberFormat="1" applyFont="1" applyFill="1" applyAlignment="1">
      <alignment horizontal="left"/>
    </xf>
    <xf numFmtId="0" fontId="0" fillId="17" borderId="0" xfId="0" applyNumberFormat="1" applyFill="1" applyAlignment="1">
      <alignment horizontal="center"/>
    </xf>
    <xf numFmtId="0" fontId="0" fillId="17" borderId="0" xfId="0" applyNumberFormat="1" applyFill="1" applyAlignment="1">
      <alignment horizontal="left"/>
    </xf>
    <xf numFmtId="0" fontId="0" fillId="17" borderId="0" xfId="0" applyNumberFormat="1" applyFill="1" applyAlignment="1">
      <alignment horizontal="left" wrapText="1"/>
    </xf>
    <xf numFmtId="176" fontId="0" fillId="17" borderId="0" xfId="0" applyNumberFormat="1" applyFill="1" applyAlignment="1">
      <alignment horizontal="right"/>
    </xf>
    <xf numFmtId="4" fontId="0" fillId="17" borderId="0" xfId="0" applyNumberFormat="1" applyFill="1" applyAlignment="1">
      <alignment horizontal="right"/>
    </xf>
    <xf numFmtId="177" fontId="0" fillId="17" borderId="0" xfId="0" applyNumberFormat="1" applyFill="1" applyAlignment="1">
      <alignment horizontal="right"/>
    </xf>
    <xf numFmtId="9" fontId="0" fillId="17" borderId="0" xfId="0" applyNumberFormat="1" applyFill="1" applyAlignment="1">
      <alignment horizontal="right"/>
    </xf>
    <xf numFmtId="1" fontId="23" fillId="17" borderId="0" xfId="0" applyNumberFormat="1" applyFont="1" applyFill="1" applyAlignment="1">
      <alignment horizontal="left"/>
    </xf>
    <xf numFmtId="1" fontId="0" fillId="17" borderId="0" xfId="0" applyNumberFormat="1" applyFill="1" applyAlignment="1">
      <alignment horizontal="center"/>
    </xf>
    <xf numFmtId="1" fontId="71" fillId="30" borderId="25" xfId="0" applyNumberFormat="1" applyFont="1" applyFill="1" applyBorder="1" applyAlignment="1">
      <alignment horizontal="center" vertical="center"/>
    </xf>
    <xf numFmtId="0" fontId="72" fillId="30" borderId="26" xfId="0" applyNumberFormat="1" applyFont="1" applyFill="1" applyBorder="1" applyAlignment="1">
      <alignment horizontal="center" vertical="center" wrapText="1"/>
    </xf>
    <xf numFmtId="0" fontId="72" fillId="30" borderId="27" xfId="0" applyNumberFormat="1" applyFont="1" applyFill="1" applyBorder="1" applyAlignment="1">
      <alignment horizontal="center" vertical="center" wrapText="1"/>
    </xf>
    <xf numFmtId="0" fontId="71" fillId="30" borderId="27" xfId="0" applyNumberFormat="1" applyFont="1" applyFill="1" applyBorder="1" applyAlignment="1">
      <alignment horizontal="center" vertical="center" wrapText="1"/>
    </xf>
    <xf numFmtId="176" fontId="71" fillId="30" borderId="27" xfId="0" applyNumberFormat="1" applyFont="1" applyFill="1" applyBorder="1" applyAlignment="1">
      <alignment horizontal="center" vertical="center" wrapText="1"/>
    </xf>
    <xf numFmtId="4" fontId="71" fillId="30" borderId="27" xfId="0" applyNumberFormat="1" applyFont="1" applyFill="1" applyBorder="1" applyAlignment="1">
      <alignment horizontal="center" vertical="center" wrapText="1"/>
    </xf>
    <xf numFmtId="177" fontId="71" fillId="30" borderId="27" xfId="0" applyNumberFormat="1" applyFont="1" applyFill="1" applyBorder="1" applyAlignment="1">
      <alignment horizontal="center" vertical="center" wrapText="1"/>
    </xf>
    <xf numFmtId="177" fontId="71" fillId="30" borderId="28" xfId="0" applyNumberFormat="1" applyFont="1" applyFill="1" applyBorder="1" applyAlignment="1">
      <alignment horizontal="center" vertical="center" wrapText="1"/>
    </xf>
    <xf numFmtId="176" fontId="71" fillId="30" borderId="28" xfId="0" applyNumberFormat="1" applyFont="1" applyFill="1" applyBorder="1" applyAlignment="1">
      <alignment horizontal="center" vertical="center" wrapText="1"/>
    </xf>
    <xf numFmtId="9" fontId="71" fillId="30" borderId="28" xfId="0" applyNumberFormat="1" applyFont="1" applyFill="1" applyBorder="1" applyAlignment="1">
      <alignment horizontal="center" vertical="center" wrapText="1"/>
    </xf>
    <xf numFmtId="1" fontId="73" fillId="17" borderId="0" xfId="0" applyNumberFormat="1" applyFont="1" applyFill="1" applyBorder="1" applyAlignment="1">
      <alignment horizontal="center"/>
    </xf>
    <xf numFmtId="0" fontId="73" fillId="17" borderId="0" xfId="0" applyNumberFormat="1" applyFont="1" applyFill="1" applyBorder="1" applyAlignment="1" applyProtection="1">
      <alignment horizontal="center" vertical="center"/>
      <protection/>
    </xf>
    <xf numFmtId="0" fontId="73" fillId="17" borderId="0" xfId="0" applyNumberFormat="1" applyFont="1" applyFill="1" applyBorder="1" applyAlignment="1" applyProtection="1">
      <alignment horizontal="left" vertical="center"/>
      <protection/>
    </xf>
    <xf numFmtId="0" fontId="73" fillId="17" borderId="0" xfId="0" applyNumberFormat="1" applyFont="1" applyFill="1" applyBorder="1" applyAlignment="1" applyProtection="1">
      <alignment horizontal="left" vertical="center" wrapText="1"/>
      <protection/>
    </xf>
    <xf numFmtId="176" fontId="73" fillId="17" borderId="0" xfId="0" applyNumberFormat="1" applyFont="1" applyFill="1" applyBorder="1" applyAlignment="1" applyProtection="1">
      <alignment horizontal="right" vertical="center"/>
      <protection/>
    </xf>
    <xf numFmtId="4" fontId="73" fillId="17" borderId="0" xfId="0" applyNumberFormat="1" applyFont="1" applyFill="1" applyBorder="1" applyAlignment="1" applyProtection="1">
      <alignment horizontal="right" vertical="center"/>
      <protection/>
    </xf>
    <xf numFmtId="177" fontId="73" fillId="17" borderId="0" xfId="0" applyNumberFormat="1" applyFont="1" applyFill="1" applyBorder="1" applyAlignment="1" applyProtection="1">
      <alignment horizontal="right" vertical="center"/>
      <protection/>
    </xf>
    <xf numFmtId="9" fontId="73" fillId="17" borderId="0" xfId="0" applyNumberFormat="1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176" fontId="23" fillId="0" borderId="0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0.375" style="0" customWidth="1"/>
    <col min="2" max="2" width="54.75390625" style="0" customWidth="1"/>
    <col min="3" max="3" width="5.00390625" style="0" customWidth="1"/>
    <col min="4" max="4" width="12.625" style="0" customWidth="1"/>
    <col min="5" max="5" width="14.75390625" style="0" customWidth="1"/>
    <col min="6" max="6" width="16.75390625" style="0" customWidth="1"/>
    <col min="7" max="7" width="7.625" style="0" customWidth="1"/>
  </cols>
  <sheetData>
    <row r="1" spans="1:8" ht="23.25" customHeight="1">
      <c r="A1" s="1"/>
      <c r="B1" s="2" t="s">
        <v>1</v>
      </c>
      <c r="C1" s="3"/>
      <c r="D1" s="4"/>
      <c r="E1" s="5"/>
      <c r="F1" s="5"/>
      <c r="G1" s="6"/>
      <c r="H1" s="7"/>
    </row>
    <row r="2" spans="1:8" ht="12.75">
      <c r="A2" s="8"/>
      <c r="B2" s="9"/>
      <c r="C2" s="10"/>
      <c r="D2" s="11"/>
      <c r="E2" s="12"/>
      <c r="F2" s="12"/>
      <c r="G2" s="13"/>
      <c r="H2" s="14"/>
    </row>
    <row r="3" spans="3:8" ht="12.75">
      <c r="C3" s="15"/>
      <c r="D3" s="16"/>
      <c r="E3" s="17"/>
      <c r="F3" s="17"/>
      <c r="G3" s="18"/>
      <c r="H3" s="18"/>
    </row>
    <row r="4" spans="1:8" ht="12.75">
      <c r="A4" s="19"/>
      <c r="B4" s="20"/>
      <c r="C4" s="21"/>
      <c r="D4" s="22"/>
      <c r="E4" s="23"/>
      <c r="F4" s="23"/>
      <c r="G4" s="24"/>
      <c r="H4" s="25"/>
    </row>
    <row r="5" spans="3:8" ht="12.75">
      <c r="C5" s="15"/>
      <c r="D5" s="16"/>
      <c r="E5" s="17"/>
      <c r="F5" s="17"/>
      <c r="G5" s="18"/>
      <c r="H5" s="18"/>
    </row>
    <row r="6" spans="1:8" ht="12.75">
      <c r="A6" t="s">
        <v>2</v>
      </c>
      <c r="B6" s="15" t="s">
        <v>3</v>
      </c>
      <c r="C6" s="15" t="s">
        <v>4</v>
      </c>
      <c r="D6" s="26" t="s">
        <v>5</v>
      </c>
      <c r="E6" s="27" t="s">
        <v>6</v>
      </c>
      <c r="F6" s="27" t="s">
        <v>7</v>
      </c>
      <c r="G6" s="28" t="s">
        <v>8</v>
      </c>
      <c r="H6" s="18" t="s">
        <v>9</v>
      </c>
    </row>
    <row r="7" spans="3:8" ht="12.75">
      <c r="C7" s="15"/>
      <c r="D7" s="16"/>
      <c r="E7" s="17"/>
      <c r="F7" s="17"/>
      <c r="G7" s="18"/>
      <c r="H7" s="18"/>
    </row>
    <row r="8" spans="2:8" ht="12.75">
      <c r="B8" s="29" t="s">
        <v>10</v>
      </c>
      <c r="C8" s="15"/>
      <c r="D8" s="16"/>
      <c r="E8" s="17"/>
      <c r="F8" s="17"/>
      <c r="G8" s="18"/>
      <c r="H8" s="18"/>
    </row>
    <row r="9" spans="3:8" ht="12.75">
      <c r="C9" s="15"/>
      <c r="D9" s="16"/>
      <c r="E9" s="17"/>
      <c r="F9" s="17"/>
      <c r="G9" s="18"/>
      <c r="H9" s="18"/>
    </row>
    <row r="10" spans="2:8" ht="12.75">
      <c r="B10" s="29" t="s">
        <v>11</v>
      </c>
      <c r="C10" s="15"/>
      <c r="D10" s="16"/>
      <c r="E10" s="17"/>
      <c r="F10" s="17"/>
      <c r="G10" s="18"/>
      <c r="H10" s="18"/>
    </row>
    <row r="11" spans="3:8" ht="12.75">
      <c r="C11" s="15"/>
      <c r="D11" s="16"/>
      <c r="E11" s="17"/>
      <c r="F11" s="17"/>
      <c r="G11" s="18"/>
      <c r="H11" s="18"/>
    </row>
    <row r="12" spans="1:8" ht="12.75">
      <c r="A12" t="s">
        <v>12</v>
      </c>
      <c r="B12" t="s">
        <v>13</v>
      </c>
      <c r="C12" s="15" t="s">
        <v>14</v>
      </c>
      <c r="D12" s="16">
        <v>2379.8</v>
      </c>
      <c r="E12" s="17"/>
      <c r="F12" s="17"/>
      <c r="G12" s="18">
        <v>0.25</v>
      </c>
      <c r="H12" s="18">
        <f>(D12*G12)</f>
        <v>594.95</v>
      </c>
    </row>
    <row r="13" spans="2:8" ht="12.75">
      <c r="B13" t="s">
        <v>15</v>
      </c>
      <c r="C13" s="15"/>
      <c r="D13" s="16"/>
      <c r="E13" s="17"/>
      <c r="F13" s="17"/>
      <c r="G13" s="18"/>
      <c r="H13" s="18"/>
    </row>
    <row r="14" spans="3:8" ht="12.75">
      <c r="C14" s="15"/>
      <c r="D14" s="16"/>
      <c r="E14" s="17"/>
      <c r="F14" s="17"/>
      <c r="G14" s="18"/>
      <c r="H14" s="18"/>
    </row>
    <row r="15" spans="1:8" ht="12.75">
      <c r="A15" t="s">
        <v>16</v>
      </c>
      <c r="B15" t="s">
        <v>17</v>
      </c>
      <c r="C15" s="15" t="s">
        <v>8</v>
      </c>
      <c r="D15" s="16">
        <f>(H12)</f>
        <v>594.95</v>
      </c>
      <c r="E15" s="17"/>
      <c r="F15" s="17"/>
      <c r="G15" s="18">
        <v>0</v>
      </c>
      <c r="H15" s="18">
        <f aca="true" t="shared" si="0" ref="H15:H25">(D15*G15)</f>
        <v>0</v>
      </c>
    </row>
    <row r="16" spans="3:8" ht="12.75">
      <c r="C16" s="15"/>
      <c r="D16" s="16"/>
      <c r="E16" s="17"/>
      <c r="F16" s="17"/>
      <c r="G16" s="18"/>
      <c r="H16" s="18"/>
    </row>
    <row r="17" spans="1:8" ht="12.75">
      <c r="A17" t="s">
        <v>18</v>
      </c>
      <c r="B17" t="s">
        <v>19</v>
      </c>
      <c r="C17" s="15" t="s">
        <v>8</v>
      </c>
      <c r="D17" s="16">
        <v>594.95</v>
      </c>
      <c r="E17" s="17"/>
      <c r="F17" s="17"/>
      <c r="G17" s="18">
        <v>0</v>
      </c>
      <c r="H17" s="18">
        <f t="shared" si="0"/>
        <v>0</v>
      </c>
    </row>
    <row r="18" spans="3:8" ht="12.75">
      <c r="C18" s="15"/>
      <c r="D18" s="16"/>
      <c r="E18" s="17"/>
      <c r="F18" s="17"/>
      <c r="G18" s="18"/>
      <c r="H18" s="18"/>
    </row>
    <row r="19" spans="1:8" ht="12.75">
      <c r="A19" t="s">
        <v>20</v>
      </c>
      <c r="B19" t="s">
        <v>21</v>
      </c>
      <c r="C19" s="15" t="s">
        <v>8</v>
      </c>
      <c r="D19" s="16">
        <v>594.95</v>
      </c>
      <c r="E19" s="17"/>
      <c r="F19" s="17"/>
      <c r="G19" s="18">
        <v>0</v>
      </c>
      <c r="H19" s="18">
        <f t="shared" si="0"/>
        <v>0</v>
      </c>
    </row>
    <row r="20" spans="3:8" ht="12.75">
      <c r="C20" s="15"/>
      <c r="D20" s="16"/>
      <c r="E20" s="17"/>
      <c r="F20" s="17"/>
      <c r="G20" s="18"/>
      <c r="H20" s="18"/>
    </row>
    <row r="21" spans="1:8" ht="12.75">
      <c r="A21" t="s">
        <v>22</v>
      </c>
      <c r="B21" t="s">
        <v>23</v>
      </c>
      <c r="C21" s="15" t="s">
        <v>8</v>
      </c>
      <c r="D21" s="16">
        <v>594.95</v>
      </c>
      <c r="E21" s="17"/>
      <c r="F21" s="17"/>
      <c r="G21" s="18">
        <v>0</v>
      </c>
      <c r="H21" s="18">
        <f t="shared" si="0"/>
        <v>0</v>
      </c>
    </row>
    <row r="22" spans="3:8" ht="12.75">
      <c r="C22" s="15"/>
      <c r="D22" s="16"/>
      <c r="E22" s="17"/>
      <c r="F22" s="17"/>
      <c r="G22" s="18"/>
      <c r="H22" s="18"/>
    </row>
    <row r="23" spans="1:8" ht="12.75">
      <c r="A23" t="s">
        <v>24</v>
      </c>
      <c r="B23" t="s">
        <v>25</v>
      </c>
      <c r="C23" s="15" t="s">
        <v>8</v>
      </c>
      <c r="D23" s="16">
        <v>594.95</v>
      </c>
      <c r="E23" s="17"/>
      <c r="F23" s="17"/>
      <c r="G23" s="18">
        <v>0</v>
      </c>
      <c r="H23" s="18">
        <f t="shared" si="0"/>
        <v>0</v>
      </c>
    </row>
    <row r="24" spans="3:8" ht="12.75">
      <c r="C24" s="15"/>
      <c r="D24" s="16"/>
      <c r="E24" s="17"/>
      <c r="F24" s="17"/>
      <c r="G24" s="18"/>
      <c r="H24" s="18"/>
    </row>
    <row r="25" spans="1:8" ht="12.75">
      <c r="A25" t="s">
        <v>26</v>
      </c>
      <c r="B25" t="s">
        <v>27</v>
      </c>
      <c r="C25" s="15" t="s">
        <v>8</v>
      </c>
      <c r="D25" s="16">
        <v>594.95</v>
      </c>
      <c r="E25" s="17"/>
      <c r="F25" s="17"/>
      <c r="G25" s="18">
        <v>0</v>
      </c>
      <c r="H25" s="18">
        <f t="shared" si="0"/>
        <v>0</v>
      </c>
    </row>
    <row r="26" spans="3:8" ht="12.75">
      <c r="C26" s="15"/>
      <c r="D26" s="16"/>
      <c r="E26" s="17"/>
      <c r="F26" s="17"/>
      <c r="G26" s="18"/>
      <c r="H26" s="18"/>
    </row>
    <row r="27" spans="2:8" ht="12.75">
      <c r="B27" s="29" t="s">
        <v>28</v>
      </c>
      <c r="C27" s="15"/>
      <c r="D27" s="16"/>
      <c r="E27" s="17"/>
      <c r="F27" s="30"/>
      <c r="G27" s="18"/>
      <c r="H27" s="31">
        <v>0</v>
      </c>
    </row>
    <row r="28" spans="3:8" ht="12.75">
      <c r="C28" s="15"/>
      <c r="D28" s="16"/>
      <c r="E28" s="17"/>
      <c r="F28" s="17"/>
      <c r="G28" s="18"/>
      <c r="H28" s="18"/>
    </row>
    <row r="29" spans="2:8" ht="12.75">
      <c r="B29" s="29" t="s">
        <v>29</v>
      </c>
      <c r="C29" s="15"/>
      <c r="D29" s="16"/>
      <c r="E29" s="17"/>
      <c r="F29" s="17"/>
      <c r="G29" s="18"/>
      <c r="H29" s="18"/>
    </row>
    <row r="30" spans="3:8" ht="12.75">
      <c r="C30" s="15"/>
      <c r="D30" s="16"/>
      <c r="E30" s="17"/>
      <c r="F30" s="17"/>
      <c r="G30" s="18"/>
      <c r="H30" s="18"/>
    </row>
    <row r="31" spans="1:8" ht="12.75">
      <c r="A31" t="s">
        <v>30</v>
      </c>
      <c r="B31" t="s">
        <v>31</v>
      </c>
      <c r="C31" s="15" t="s">
        <v>32</v>
      </c>
      <c r="D31" s="16">
        <v>7.8</v>
      </c>
      <c r="E31" s="17"/>
      <c r="F31" s="17"/>
      <c r="G31" s="18">
        <v>0.076</v>
      </c>
      <c r="H31" s="18">
        <f>(D31*G31)</f>
        <v>0.5928</v>
      </c>
    </row>
    <row r="32" spans="3:8" ht="12.75">
      <c r="C32" s="15"/>
      <c r="D32" s="16"/>
      <c r="E32" s="17"/>
      <c r="F32" s="17"/>
      <c r="G32" s="18"/>
      <c r="H32" s="18"/>
    </row>
    <row r="33" spans="1:8" ht="12.75">
      <c r="A33" t="s">
        <v>33</v>
      </c>
      <c r="B33" t="s">
        <v>34</v>
      </c>
      <c r="C33" s="15" t="s">
        <v>32</v>
      </c>
      <c r="D33" s="16">
        <v>8.6</v>
      </c>
      <c r="E33" s="17"/>
      <c r="F33" s="17"/>
      <c r="G33" s="18">
        <v>0.063</v>
      </c>
      <c r="H33" s="18">
        <f aca="true" t="shared" si="1" ref="H33:H63">(D33*G33)</f>
        <v>0.5418</v>
      </c>
    </row>
    <row r="34" spans="3:8" ht="12.75">
      <c r="C34" s="15"/>
      <c r="D34" s="16"/>
      <c r="E34" s="17"/>
      <c r="F34" s="17"/>
      <c r="G34" s="18"/>
      <c r="H34" s="18"/>
    </row>
    <row r="35" spans="1:8" ht="12.75">
      <c r="A35" t="s">
        <v>35</v>
      </c>
      <c r="B35" t="s">
        <v>36</v>
      </c>
      <c r="C35" s="15" t="s">
        <v>14</v>
      </c>
      <c r="D35" s="16">
        <v>1.3</v>
      </c>
      <c r="E35" s="17"/>
      <c r="F35" s="17"/>
      <c r="G35" s="18">
        <v>2.2</v>
      </c>
      <c r="H35" s="18">
        <f t="shared" si="1"/>
        <v>2.8600000000000003</v>
      </c>
    </row>
    <row r="36" spans="3:8" ht="12.75">
      <c r="C36" s="15"/>
      <c r="D36" s="16"/>
      <c r="E36" s="17"/>
      <c r="F36" s="17"/>
      <c r="G36" s="18"/>
      <c r="H36" s="18"/>
    </row>
    <row r="37" spans="1:8" ht="12.75">
      <c r="A37" t="s">
        <v>37</v>
      </c>
      <c r="B37" t="s">
        <v>38</v>
      </c>
      <c r="C37" s="15" t="s">
        <v>14</v>
      </c>
      <c r="D37" s="16">
        <v>1.3</v>
      </c>
      <c r="E37" s="17"/>
      <c r="F37" s="17"/>
      <c r="G37" s="18">
        <v>0</v>
      </c>
      <c r="H37" s="18">
        <f t="shared" si="1"/>
        <v>0</v>
      </c>
    </row>
    <row r="38" spans="3:8" ht="12.75">
      <c r="C38" s="15"/>
      <c r="D38" s="16"/>
      <c r="E38" s="17"/>
      <c r="F38" s="17"/>
      <c r="G38" s="18"/>
      <c r="H38" s="18"/>
    </row>
    <row r="39" spans="1:8" ht="12.75">
      <c r="A39" t="s">
        <v>39</v>
      </c>
      <c r="B39" t="s">
        <v>40</v>
      </c>
      <c r="C39" s="15" t="s">
        <v>32</v>
      </c>
      <c r="D39" s="16">
        <v>9.9</v>
      </c>
      <c r="E39" s="17"/>
      <c r="F39" s="17"/>
      <c r="G39" s="18">
        <v>0.261</v>
      </c>
      <c r="H39" s="18">
        <f t="shared" si="1"/>
        <v>2.5839000000000003</v>
      </c>
    </row>
    <row r="40" spans="3:8" ht="12.75">
      <c r="C40" s="15"/>
      <c r="D40" s="16"/>
      <c r="E40" s="17"/>
      <c r="F40" s="17"/>
      <c r="G40" s="18"/>
      <c r="H40" s="18"/>
    </row>
    <row r="41" spans="1:8" ht="12.75">
      <c r="A41" t="s">
        <v>41</v>
      </c>
      <c r="B41" t="s">
        <v>42</v>
      </c>
      <c r="C41" s="15" t="s">
        <v>32</v>
      </c>
      <c r="D41" s="16">
        <v>2.9</v>
      </c>
      <c r="E41" s="17"/>
      <c r="F41" s="17"/>
      <c r="G41" s="18">
        <v>0.062</v>
      </c>
      <c r="H41" s="18">
        <f t="shared" si="1"/>
        <v>0.1798</v>
      </c>
    </row>
    <row r="42" spans="3:8" ht="12.75">
      <c r="C42" s="15"/>
      <c r="D42" s="16"/>
      <c r="E42" s="17"/>
      <c r="F42" s="17"/>
      <c r="G42" s="18"/>
      <c r="H42" s="18"/>
    </row>
    <row r="43" spans="1:8" ht="12.75">
      <c r="A43" t="s">
        <v>43</v>
      </c>
      <c r="B43" t="s">
        <v>44</v>
      </c>
      <c r="C43" s="15" t="s">
        <v>32</v>
      </c>
      <c r="D43" s="16">
        <v>16.7</v>
      </c>
      <c r="E43" s="17"/>
      <c r="F43" s="17"/>
      <c r="G43" s="18">
        <v>0.047</v>
      </c>
      <c r="H43" s="18">
        <f t="shared" si="1"/>
        <v>0.7848999999999999</v>
      </c>
    </row>
    <row r="44" spans="3:8" ht="12.75">
      <c r="C44" s="15"/>
      <c r="D44" s="16"/>
      <c r="E44" s="17"/>
      <c r="F44" s="17"/>
      <c r="G44" s="18"/>
      <c r="H44" s="18"/>
    </row>
    <row r="45" spans="1:8" ht="12.75">
      <c r="A45" t="s">
        <v>45</v>
      </c>
      <c r="B45" t="s">
        <v>46</v>
      </c>
      <c r="C45" s="15" t="s">
        <v>14</v>
      </c>
      <c r="D45" s="16">
        <v>1.55</v>
      </c>
      <c r="E45" s="17"/>
      <c r="F45" s="17"/>
      <c r="G45" s="18">
        <v>1.8</v>
      </c>
      <c r="H45" s="18">
        <f t="shared" si="1"/>
        <v>2.79</v>
      </c>
    </row>
    <row r="46" spans="3:8" ht="12.75">
      <c r="C46" s="15"/>
      <c r="D46" s="16"/>
      <c r="E46" s="17"/>
      <c r="F46" s="17"/>
      <c r="G46" s="18"/>
      <c r="H46" s="18"/>
    </row>
    <row r="47" spans="1:8" ht="12.75">
      <c r="A47" t="s">
        <v>47</v>
      </c>
      <c r="B47" t="s">
        <v>48</v>
      </c>
      <c r="C47" s="15" t="s">
        <v>14</v>
      </c>
      <c r="D47" s="16">
        <v>5.6</v>
      </c>
      <c r="E47" s="17"/>
      <c r="F47" s="17"/>
      <c r="G47" s="18">
        <v>2.4</v>
      </c>
      <c r="H47" s="18">
        <f t="shared" si="1"/>
        <v>13.44</v>
      </c>
    </row>
    <row r="48" spans="3:8" ht="12.75">
      <c r="C48" s="15"/>
      <c r="D48" s="16"/>
      <c r="E48" s="17"/>
      <c r="F48" s="17"/>
      <c r="G48" s="18"/>
      <c r="H48" s="18"/>
    </row>
    <row r="49" spans="1:8" ht="12.75">
      <c r="A49" t="s">
        <v>49</v>
      </c>
      <c r="B49" t="s">
        <v>50</v>
      </c>
      <c r="C49" s="15" t="s">
        <v>14</v>
      </c>
      <c r="D49" s="16">
        <v>11.2</v>
      </c>
      <c r="E49" s="17"/>
      <c r="F49" s="17"/>
      <c r="G49" s="18">
        <v>1.95</v>
      </c>
      <c r="H49" s="18">
        <f t="shared" si="1"/>
        <v>21.84</v>
      </c>
    </row>
    <row r="50" spans="3:8" ht="12.75">
      <c r="C50" s="15"/>
      <c r="D50" s="16"/>
      <c r="E50" s="17"/>
      <c r="F50" s="17"/>
      <c r="G50" s="18"/>
      <c r="H50" s="18"/>
    </row>
    <row r="51" spans="1:8" ht="12.75">
      <c r="A51" t="s">
        <v>16</v>
      </c>
      <c r="B51" t="s">
        <v>17</v>
      </c>
      <c r="C51" s="15" t="s">
        <v>8</v>
      </c>
      <c r="D51" s="16">
        <v>45.62</v>
      </c>
      <c r="E51" s="17"/>
      <c r="F51" s="17"/>
      <c r="G51" s="18">
        <v>0</v>
      </c>
      <c r="H51" s="18">
        <f t="shared" si="1"/>
        <v>0</v>
      </c>
    </row>
    <row r="52" spans="3:8" ht="12.75">
      <c r="C52" s="15"/>
      <c r="D52" s="16"/>
      <c r="E52" s="17"/>
      <c r="F52" s="17"/>
      <c r="G52" s="18"/>
      <c r="H52" s="18"/>
    </row>
    <row r="53" spans="1:8" ht="12.75">
      <c r="A53" t="s">
        <v>18</v>
      </c>
      <c r="B53" t="s">
        <v>51</v>
      </c>
      <c r="C53" s="15" t="s">
        <v>8</v>
      </c>
      <c r="D53" s="16">
        <v>45.62</v>
      </c>
      <c r="E53" s="17"/>
      <c r="F53" s="17"/>
      <c r="G53" s="18">
        <v>0</v>
      </c>
      <c r="H53" s="18">
        <f t="shared" si="1"/>
        <v>0</v>
      </c>
    </row>
    <row r="54" spans="3:8" ht="12.75">
      <c r="C54" s="15"/>
      <c r="D54" s="16"/>
      <c r="E54" s="17"/>
      <c r="F54" s="17"/>
      <c r="G54" s="18"/>
      <c r="H54" s="18"/>
    </row>
    <row r="55" spans="1:8" ht="12.75">
      <c r="A55" t="s">
        <v>52</v>
      </c>
      <c r="B55" t="s">
        <v>53</v>
      </c>
      <c r="C55" s="15" t="s">
        <v>8</v>
      </c>
      <c r="D55" s="16">
        <v>45.62</v>
      </c>
      <c r="E55" s="17"/>
      <c r="F55" s="17"/>
      <c r="G55" s="18">
        <v>0</v>
      </c>
      <c r="H55" s="18">
        <f t="shared" si="1"/>
        <v>0</v>
      </c>
    </row>
    <row r="56" spans="3:8" ht="12.75">
      <c r="C56" s="15"/>
      <c r="D56" s="16"/>
      <c r="E56" s="17"/>
      <c r="F56" s="17"/>
      <c r="G56" s="18"/>
      <c r="H56" s="18"/>
    </row>
    <row r="57" spans="1:8" ht="12.75">
      <c r="A57" t="s">
        <v>54</v>
      </c>
      <c r="B57" t="s">
        <v>55</v>
      </c>
      <c r="C57" s="15" t="s">
        <v>8</v>
      </c>
      <c r="D57" s="16">
        <v>45.62</v>
      </c>
      <c r="E57" s="17"/>
      <c r="F57" s="17"/>
      <c r="G57" s="18">
        <v>0</v>
      </c>
      <c r="H57" s="18">
        <f t="shared" si="1"/>
        <v>0</v>
      </c>
    </row>
    <row r="58" spans="3:8" ht="12.75">
      <c r="C58" s="15"/>
      <c r="D58" s="16"/>
      <c r="E58" s="17"/>
      <c r="F58" s="17"/>
      <c r="G58" s="18"/>
      <c r="H58" s="18"/>
    </row>
    <row r="59" spans="1:8" ht="12.75">
      <c r="A59" t="s">
        <v>56</v>
      </c>
      <c r="B59" t="s">
        <v>57</v>
      </c>
      <c r="C59" s="15" t="s">
        <v>8</v>
      </c>
      <c r="D59" s="16">
        <v>45.62</v>
      </c>
      <c r="E59" s="17"/>
      <c r="F59" s="17"/>
      <c r="G59" s="18">
        <v>0</v>
      </c>
      <c r="H59" s="18">
        <f t="shared" si="1"/>
        <v>0</v>
      </c>
    </row>
    <row r="60" spans="3:8" ht="12.75">
      <c r="C60" s="15"/>
      <c r="D60" s="16"/>
      <c r="E60" s="17"/>
      <c r="F60" s="17"/>
      <c r="G60" s="18"/>
      <c r="H60" s="18"/>
    </row>
    <row r="61" spans="1:8" ht="12.75">
      <c r="A61" t="s">
        <v>58</v>
      </c>
      <c r="B61" t="s">
        <v>59</v>
      </c>
      <c r="C61" s="15" t="s">
        <v>8</v>
      </c>
      <c r="D61" s="16">
        <v>45.62</v>
      </c>
      <c r="E61" s="17"/>
      <c r="F61" s="17"/>
      <c r="G61" s="18">
        <v>0</v>
      </c>
      <c r="H61" s="18">
        <f t="shared" si="1"/>
        <v>0</v>
      </c>
    </row>
    <row r="62" spans="3:8" ht="12.75">
      <c r="C62" s="15"/>
      <c r="D62" s="16"/>
      <c r="E62" s="17"/>
      <c r="F62" s="17"/>
      <c r="G62" s="18"/>
      <c r="H62" s="18"/>
    </row>
    <row r="63" spans="1:8" ht="12.75">
      <c r="A63" t="s">
        <v>60</v>
      </c>
      <c r="B63" t="s">
        <v>25</v>
      </c>
      <c r="C63" s="15" t="s">
        <v>8</v>
      </c>
      <c r="D63" s="16">
        <v>45.62</v>
      </c>
      <c r="E63" s="17"/>
      <c r="F63" s="17"/>
      <c r="G63" s="18">
        <v>0</v>
      </c>
      <c r="H63" s="18">
        <f t="shared" si="1"/>
        <v>0</v>
      </c>
    </row>
    <row r="64" spans="3:8" ht="12.75">
      <c r="C64" s="15"/>
      <c r="D64" s="16"/>
      <c r="E64" s="17"/>
      <c r="F64" s="17"/>
      <c r="G64" s="18"/>
      <c r="H64" s="18"/>
    </row>
    <row r="65" spans="2:8" ht="12.75">
      <c r="B65" s="29" t="s">
        <v>61</v>
      </c>
      <c r="C65" s="15"/>
      <c r="D65" s="16"/>
      <c r="E65" s="17"/>
      <c r="F65" s="30"/>
      <c r="G65" s="18"/>
      <c r="H65" s="31">
        <v>0</v>
      </c>
    </row>
    <row r="66" spans="3:8" ht="12.75">
      <c r="C66" s="15"/>
      <c r="D66" s="16"/>
      <c r="E66" s="17"/>
      <c r="F66" s="17"/>
      <c r="G66" s="18"/>
      <c r="H66" s="18"/>
    </row>
    <row r="67" spans="2:8" ht="12.75">
      <c r="B67" s="29" t="s">
        <v>62</v>
      </c>
      <c r="C67" s="15"/>
      <c r="D67" s="16"/>
      <c r="E67" s="17"/>
      <c r="F67" s="17"/>
      <c r="G67" s="18"/>
      <c r="H67" s="18"/>
    </row>
    <row r="68" spans="3:8" ht="12.75">
      <c r="C68" s="15"/>
      <c r="D68" s="16"/>
      <c r="E68" s="17"/>
      <c r="F68" s="17"/>
      <c r="G68" s="18"/>
      <c r="H68" s="18"/>
    </row>
    <row r="69" spans="1:8" ht="12.75">
      <c r="A69" t="s">
        <v>63</v>
      </c>
      <c r="B69" t="s">
        <v>64</v>
      </c>
      <c r="C69" s="15" t="s">
        <v>14</v>
      </c>
      <c r="D69" s="16">
        <v>1.9</v>
      </c>
      <c r="E69" s="17"/>
      <c r="F69" s="17"/>
      <c r="G69" s="18">
        <v>0</v>
      </c>
      <c r="H69" s="18">
        <v>0</v>
      </c>
    </row>
    <row r="70" spans="3:8" ht="12.75">
      <c r="C70" s="15"/>
      <c r="D70" s="16"/>
      <c r="E70" s="17"/>
      <c r="F70" s="17"/>
      <c r="G70" s="18"/>
      <c r="H70" s="18"/>
    </row>
    <row r="71" spans="1:8" ht="12.75">
      <c r="A71" t="s">
        <v>65</v>
      </c>
      <c r="B71" t="s">
        <v>66</v>
      </c>
      <c r="C71" s="15" t="s">
        <v>14</v>
      </c>
      <c r="D71" s="16">
        <v>5.7</v>
      </c>
      <c r="E71" s="17"/>
      <c r="F71" s="17"/>
      <c r="G71" s="18">
        <v>0</v>
      </c>
      <c r="H71" s="18">
        <v>0</v>
      </c>
    </row>
    <row r="72" spans="3:8" ht="12.75">
      <c r="C72" s="15"/>
      <c r="D72" s="16"/>
      <c r="E72" s="17"/>
      <c r="F72" s="17"/>
      <c r="G72" s="18"/>
      <c r="H72" s="18"/>
    </row>
    <row r="73" spans="1:8" ht="12.75">
      <c r="A73" t="s">
        <v>67</v>
      </c>
      <c r="B73" t="s">
        <v>68</v>
      </c>
      <c r="C73" s="15" t="s">
        <v>14</v>
      </c>
      <c r="D73" s="16">
        <v>7.6</v>
      </c>
      <c r="E73" s="17"/>
      <c r="F73" s="17"/>
      <c r="G73" s="18">
        <v>0</v>
      </c>
      <c r="H73" s="18">
        <v>0</v>
      </c>
    </row>
    <row r="74" spans="3:8" ht="12.75">
      <c r="C74" s="15"/>
      <c r="D74" s="16"/>
      <c r="E74" s="17"/>
      <c r="F74" s="17"/>
      <c r="G74" s="18"/>
      <c r="H74" s="18"/>
    </row>
    <row r="75" spans="1:8" ht="12.75">
      <c r="A75" t="s">
        <v>69</v>
      </c>
      <c r="B75" t="s">
        <v>70</v>
      </c>
      <c r="C75" s="15" t="s">
        <v>14</v>
      </c>
      <c r="D75" s="16">
        <v>7.6</v>
      </c>
      <c r="E75" s="17"/>
      <c r="F75" s="17"/>
      <c r="G75" s="18">
        <v>0</v>
      </c>
      <c r="H75" s="18">
        <v>0</v>
      </c>
    </row>
    <row r="76" spans="3:8" ht="12.75">
      <c r="C76" s="15"/>
      <c r="D76" s="16"/>
      <c r="E76" s="17"/>
      <c r="F76" s="17"/>
      <c r="G76" s="18"/>
      <c r="H76" s="18"/>
    </row>
    <row r="77" spans="1:8" ht="12.75">
      <c r="A77" t="s">
        <v>71</v>
      </c>
      <c r="B77" t="s">
        <v>72</v>
      </c>
      <c r="C77" s="15" t="s">
        <v>14</v>
      </c>
      <c r="D77" s="16">
        <v>7.6</v>
      </c>
      <c r="E77" s="17"/>
      <c r="F77" s="17"/>
      <c r="G77" s="18">
        <v>0</v>
      </c>
      <c r="H77" s="18">
        <v>0</v>
      </c>
    </row>
    <row r="78" spans="3:8" ht="12.75">
      <c r="C78" s="15"/>
      <c r="D78" s="16"/>
      <c r="E78" s="17"/>
      <c r="F78" s="17"/>
      <c r="G78" s="18"/>
      <c r="H78" s="18"/>
    </row>
    <row r="79" spans="1:8" ht="12.75">
      <c r="A79" t="s">
        <v>73</v>
      </c>
      <c r="B79" t="s">
        <v>74</v>
      </c>
      <c r="C79" s="15" t="s">
        <v>14</v>
      </c>
      <c r="D79" s="16">
        <v>7.6</v>
      </c>
      <c r="E79" s="17"/>
      <c r="F79" s="17"/>
      <c r="G79" s="18">
        <v>0</v>
      </c>
      <c r="H79" s="18">
        <v>0</v>
      </c>
    </row>
    <row r="80" spans="3:8" ht="12.75">
      <c r="C80" s="15"/>
      <c r="D80" s="16"/>
      <c r="E80" s="17"/>
      <c r="F80" s="17"/>
      <c r="G80" s="18"/>
      <c r="H80" s="18"/>
    </row>
    <row r="81" spans="1:8" ht="12.75">
      <c r="A81" t="s">
        <v>75</v>
      </c>
      <c r="B81" t="s">
        <v>76</v>
      </c>
      <c r="C81" s="15" t="s">
        <v>14</v>
      </c>
      <c r="D81" s="16">
        <v>7.6</v>
      </c>
      <c r="E81" s="17"/>
      <c r="F81" s="17"/>
      <c r="G81" s="18">
        <v>0</v>
      </c>
      <c r="H81" s="18">
        <v>0</v>
      </c>
    </row>
    <row r="82" spans="3:8" ht="12.75">
      <c r="C82" s="15"/>
      <c r="D82" s="16"/>
      <c r="E82" s="17"/>
      <c r="F82" s="17"/>
      <c r="G82" s="18"/>
      <c r="H82" s="18"/>
    </row>
    <row r="83" spans="1:8" ht="12.75">
      <c r="A83" t="s">
        <v>77</v>
      </c>
      <c r="B83" t="s">
        <v>78</v>
      </c>
      <c r="C83" s="15" t="s">
        <v>14</v>
      </c>
      <c r="D83" s="16">
        <v>7.6</v>
      </c>
      <c r="E83" s="17"/>
      <c r="F83" s="17"/>
      <c r="G83" s="18">
        <v>0</v>
      </c>
      <c r="H83" s="18">
        <v>0</v>
      </c>
    </row>
    <row r="84" spans="3:8" ht="12.75">
      <c r="C84" s="15"/>
      <c r="D84" s="16"/>
      <c r="E84" s="17"/>
      <c r="F84" s="17"/>
      <c r="G84" s="18"/>
      <c r="H84" s="18"/>
    </row>
    <row r="85" spans="2:8" ht="12.75">
      <c r="B85" s="29" t="s">
        <v>79</v>
      </c>
      <c r="C85" s="15"/>
      <c r="D85" s="16"/>
      <c r="E85" s="17"/>
      <c r="F85" s="30"/>
      <c r="G85" s="18"/>
      <c r="H85" s="31">
        <v>0</v>
      </c>
    </row>
    <row r="86" spans="3:8" ht="12.75">
      <c r="C86" s="15"/>
      <c r="D86" s="16"/>
      <c r="E86" s="17"/>
      <c r="F86" s="17"/>
      <c r="G86" s="18"/>
      <c r="H86" s="18"/>
    </row>
    <row r="87" spans="2:8" ht="12.75">
      <c r="B87" s="29" t="s">
        <v>80</v>
      </c>
      <c r="C87" s="15"/>
      <c r="D87" s="16"/>
      <c r="E87" s="17"/>
      <c r="F87" s="17"/>
      <c r="G87" s="18"/>
      <c r="H87" s="18"/>
    </row>
    <row r="88" spans="3:8" ht="12.75">
      <c r="C88" s="15"/>
      <c r="D88" s="16"/>
      <c r="E88" s="17"/>
      <c r="F88" s="17"/>
      <c r="G88" s="18"/>
      <c r="H88" s="18"/>
    </row>
    <row r="89" spans="1:8" ht="12.75">
      <c r="A89" t="s">
        <v>81</v>
      </c>
      <c r="B89" t="s">
        <v>82</v>
      </c>
      <c r="C89" s="15" t="s">
        <v>32</v>
      </c>
      <c r="D89" s="16">
        <v>6</v>
      </c>
      <c r="E89" s="17"/>
      <c r="F89" s="17"/>
      <c r="G89" s="18">
        <v>0.124</v>
      </c>
      <c r="H89" s="18">
        <f>(D89*G89)</f>
        <v>0.744</v>
      </c>
    </row>
    <row r="90" spans="3:8" ht="12.75">
      <c r="C90" s="15"/>
      <c r="D90" s="16"/>
      <c r="E90" s="17"/>
      <c r="F90" s="17"/>
      <c r="G90" s="18"/>
      <c r="H90" s="18"/>
    </row>
    <row r="91" spans="1:8" ht="12.75">
      <c r="A91" t="s">
        <v>83</v>
      </c>
      <c r="B91" t="s">
        <v>84</v>
      </c>
      <c r="C91" s="15" t="s">
        <v>14</v>
      </c>
      <c r="D91" s="16">
        <v>4.8</v>
      </c>
      <c r="E91" s="17"/>
      <c r="F91" s="17"/>
      <c r="G91" s="18">
        <v>1.889</v>
      </c>
      <c r="H91" s="18">
        <f aca="true" t="shared" si="2" ref="H91:H140">(D91*G91)</f>
        <v>9.0672</v>
      </c>
    </row>
    <row r="92" spans="3:8" ht="12.75">
      <c r="C92" s="15"/>
      <c r="D92" s="16"/>
      <c r="E92" s="17"/>
      <c r="F92" s="17"/>
      <c r="G92" s="18"/>
      <c r="H92" s="18"/>
    </row>
    <row r="93" spans="1:8" ht="12.75">
      <c r="A93" t="s">
        <v>85</v>
      </c>
      <c r="B93" t="s">
        <v>86</v>
      </c>
      <c r="C93" s="15" t="s">
        <v>14</v>
      </c>
      <c r="D93" s="16">
        <v>4.2</v>
      </c>
      <c r="E93" s="17"/>
      <c r="F93" s="17"/>
      <c r="G93" s="18">
        <v>2.518</v>
      </c>
      <c r="H93" s="18">
        <f t="shared" si="2"/>
        <v>10.5756</v>
      </c>
    </row>
    <row r="94" spans="3:8" ht="12.75">
      <c r="C94" s="15"/>
      <c r="D94" s="16"/>
      <c r="E94" s="17"/>
      <c r="F94" s="17"/>
      <c r="G94" s="18"/>
      <c r="H94" s="18"/>
    </row>
    <row r="95" spans="1:8" ht="12.75">
      <c r="A95" t="s">
        <v>87</v>
      </c>
      <c r="B95" t="s">
        <v>88</v>
      </c>
      <c r="C95" s="15" t="s">
        <v>32</v>
      </c>
      <c r="D95" s="16">
        <v>15.8</v>
      </c>
      <c r="E95" s="17"/>
      <c r="F95" s="17"/>
      <c r="G95" s="18">
        <v>0.003</v>
      </c>
      <c r="H95" s="18">
        <f t="shared" si="2"/>
        <v>0.047400000000000005</v>
      </c>
    </row>
    <row r="96" spans="3:8" ht="12.75">
      <c r="C96" s="15"/>
      <c r="D96" s="16"/>
      <c r="E96" s="17"/>
      <c r="F96" s="17"/>
      <c r="G96" s="18"/>
      <c r="H96" s="18"/>
    </row>
    <row r="97" spans="1:8" ht="12.75">
      <c r="A97" t="s">
        <v>89</v>
      </c>
      <c r="B97" t="s">
        <v>90</v>
      </c>
      <c r="C97" s="15" t="s">
        <v>32</v>
      </c>
      <c r="D97" s="16">
        <v>15.8</v>
      </c>
      <c r="E97" s="17"/>
      <c r="F97" s="17"/>
      <c r="G97" s="18">
        <v>0</v>
      </c>
      <c r="H97" s="18">
        <f t="shared" si="2"/>
        <v>0</v>
      </c>
    </row>
    <row r="98" spans="3:8" ht="12.75">
      <c r="C98" s="15"/>
      <c r="D98" s="16"/>
      <c r="E98" s="17"/>
      <c r="F98" s="17"/>
      <c r="G98" s="18"/>
      <c r="H98" s="18"/>
    </row>
    <row r="99" spans="1:8" ht="12.75">
      <c r="A99" t="s">
        <v>91</v>
      </c>
      <c r="B99" t="s">
        <v>92</v>
      </c>
      <c r="C99" s="15" t="s">
        <v>8</v>
      </c>
      <c r="D99" s="16">
        <v>0.34</v>
      </c>
      <c r="E99" s="17"/>
      <c r="F99" s="17"/>
      <c r="G99" s="18">
        <v>1.083</v>
      </c>
      <c r="H99" s="18">
        <f t="shared" si="2"/>
        <v>0.36822</v>
      </c>
    </row>
    <row r="100" spans="3:8" ht="12.75">
      <c r="C100" s="15"/>
      <c r="D100" s="16"/>
      <c r="E100" s="17"/>
      <c r="F100" s="17"/>
      <c r="G100" s="18"/>
      <c r="H100" s="18"/>
    </row>
    <row r="101" spans="1:8" ht="12.75">
      <c r="A101" t="s">
        <v>93</v>
      </c>
      <c r="B101" t="s">
        <v>94</v>
      </c>
      <c r="C101" s="15" t="s">
        <v>32</v>
      </c>
      <c r="D101" s="16">
        <v>185.2</v>
      </c>
      <c r="E101" s="17"/>
      <c r="F101" s="17"/>
      <c r="G101" s="18">
        <v>0.315</v>
      </c>
      <c r="H101" s="18">
        <f t="shared" si="2"/>
        <v>58.337999999999994</v>
      </c>
    </row>
    <row r="102" spans="3:8" ht="12.75">
      <c r="C102" s="15"/>
      <c r="D102" s="16"/>
      <c r="E102" s="17"/>
      <c r="F102" s="17"/>
      <c r="G102" s="18"/>
      <c r="H102" s="18"/>
    </row>
    <row r="103" spans="1:8" ht="12.75">
      <c r="A103" t="s">
        <v>95</v>
      </c>
      <c r="B103" t="s">
        <v>96</v>
      </c>
      <c r="C103" s="15" t="s">
        <v>32</v>
      </c>
      <c r="D103" s="16">
        <v>110.8</v>
      </c>
      <c r="E103" s="17"/>
      <c r="F103" s="17"/>
      <c r="G103" s="18">
        <v>0.676</v>
      </c>
      <c r="H103" s="18">
        <f t="shared" si="2"/>
        <v>74.9008</v>
      </c>
    </row>
    <row r="104" spans="2:8" ht="12.75">
      <c r="B104" t="s">
        <v>97</v>
      </c>
      <c r="C104" s="15"/>
      <c r="D104" s="16"/>
      <c r="E104" s="17"/>
      <c r="F104" s="17"/>
      <c r="G104" s="18"/>
      <c r="H104" s="18"/>
    </row>
    <row r="105" spans="3:8" ht="12.75">
      <c r="C105" s="15"/>
      <c r="D105" s="16"/>
      <c r="E105" s="17"/>
      <c r="F105" s="17"/>
      <c r="G105" s="18"/>
      <c r="H105" s="18"/>
    </row>
    <row r="106" spans="1:8" ht="12.75">
      <c r="A106" t="s">
        <v>98</v>
      </c>
      <c r="B106" t="s">
        <v>99</v>
      </c>
      <c r="C106" s="15" t="s">
        <v>32</v>
      </c>
      <c r="D106" s="16">
        <v>543.7</v>
      </c>
      <c r="E106" s="17"/>
      <c r="F106" s="17"/>
      <c r="G106" s="18">
        <v>0.154</v>
      </c>
      <c r="H106" s="18">
        <f t="shared" si="2"/>
        <v>83.72980000000001</v>
      </c>
    </row>
    <row r="107" spans="3:8" ht="12.75">
      <c r="C107" s="15"/>
      <c r="D107" s="16"/>
      <c r="E107" s="17"/>
      <c r="F107" s="17"/>
      <c r="G107" s="18"/>
      <c r="H107" s="18"/>
    </row>
    <row r="108" spans="1:8" ht="12.75">
      <c r="A108" t="s">
        <v>100</v>
      </c>
      <c r="B108" t="s">
        <v>101</v>
      </c>
      <c r="C108" s="15" t="s">
        <v>32</v>
      </c>
      <c r="D108" s="16">
        <v>775.6</v>
      </c>
      <c r="E108" s="17"/>
      <c r="F108" s="17"/>
      <c r="G108" s="18">
        <v>0.417</v>
      </c>
      <c r="H108" s="18">
        <f t="shared" si="2"/>
        <v>323.4252</v>
      </c>
    </row>
    <row r="109" spans="3:8" ht="12.75">
      <c r="C109" s="15"/>
      <c r="D109" s="16"/>
      <c r="E109" s="17"/>
      <c r="F109" s="17"/>
      <c r="G109" s="18"/>
      <c r="H109" s="18"/>
    </row>
    <row r="110" spans="1:8" ht="12.75">
      <c r="A110" t="s">
        <v>102</v>
      </c>
      <c r="B110" t="s">
        <v>103</v>
      </c>
      <c r="C110" s="15" t="s">
        <v>32</v>
      </c>
      <c r="D110" s="16">
        <v>83.8</v>
      </c>
      <c r="E110" s="17"/>
      <c r="F110" s="17"/>
      <c r="G110" s="18">
        <v>0.315</v>
      </c>
      <c r="H110" s="18">
        <f t="shared" si="2"/>
        <v>26.397</v>
      </c>
    </row>
    <row r="111" spans="3:8" ht="12.75">
      <c r="C111" s="15"/>
      <c r="D111" s="16"/>
      <c r="E111" s="17"/>
      <c r="F111" s="17"/>
      <c r="G111" s="18"/>
      <c r="H111" s="18"/>
    </row>
    <row r="112" spans="1:8" ht="12.75">
      <c r="A112" t="s">
        <v>104</v>
      </c>
      <c r="B112" t="s">
        <v>105</v>
      </c>
      <c r="C112" s="15" t="s">
        <v>32</v>
      </c>
      <c r="D112" s="16">
        <v>61.4</v>
      </c>
      <c r="E112" s="17"/>
      <c r="F112" s="17"/>
      <c r="G112" s="18">
        <v>0.243</v>
      </c>
      <c r="H112" s="18">
        <f t="shared" si="2"/>
        <v>14.9202</v>
      </c>
    </row>
    <row r="113" spans="3:8" ht="12.75">
      <c r="C113" s="15"/>
      <c r="D113" s="16"/>
      <c r="E113" s="17"/>
      <c r="F113" s="17"/>
      <c r="G113" s="18"/>
      <c r="H113" s="18"/>
    </row>
    <row r="114" spans="1:8" ht="12.75">
      <c r="A114" t="s">
        <v>106</v>
      </c>
      <c r="B114" t="s">
        <v>107</v>
      </c>
      <c r="C114" s="15" t="s">
        <v>14</v>
      </c>
      <c r="D114" s="16">
        <v>5.5</v>
      </c>
      <c r="E114" s="17"/>
      <c r="F114" s="17"/>
      <c r="G114" s="18">
        <v>1.743</v>
      </c>
      <c r="H114" s="18">
        <f t="shared" si="2"/>
        <v>9.586500000000001</v>
      </c>
    </row>
    <row r="115" spans="3:8" ht="12.75">
      <c r="C115" s="15"/>
      <c r="D115" s="16"/>
      <c r="E115" s="17"/>
      <c r="F115" s="17"/>
      <c r="G115" s="18"/>
      <c r="H115" s="18"/>
    </row>
    <row r="116" spans="1:8" ht="12.75">
      <c r="A116" t="s">
        <v>108</v>
      </c>
      <c r="B116" t="s">
        <v>109</v>
      </c>
      <c r="C116" s="15" t="s">
        <v>110</v>
      </c>
      <c r="D116" s="16">
        <v>190</v>
      </c>
      <c r="E116" s="17"/>
      <c r="F116" s="17"/>
      <c r="G116" s="18">
        <v>0.102</v>
      </c>
      <c r="H116" s="18">
        <f t="shared" si="2"/>
        <v>19.38</v>
      </c>
    </row>
    <row r="117" spans="3:8" ht="12.75">
      <c r="C117" s="15"/>
      <c r="D117" s="16"/>
      <c r="E117" s="17"/>
      <c r="F117" s="17"/>
      <c r="G117" s="18"/>
      <c r="H117" s="18"/>
    </row>
    <row r="118" spans="1:8" ht="12.75">
      <c r="A118" t="s">
        <v>111</v>
      </c>
      <c r="B118" t="s">
        <v>112</v>
      </c>
      <c r="C118" s="15" t="s">
        <v>110</v>
      </c>
      <c r="D118" s="16">
        <v>43</v>
      </c>
      <c r="E118" s="17"/>
      <c r="F118" s="17"/>
      <c r="G118" s="18">
        <v>0.056</v>
      </c>
      <c r="H118" s="18">
        <f t="shared" si="2"/>
        <v>2.408</v>
      </c>
    </row>
    <row r="119" spans="3:8" ht="12.75">
      <c r="C119" s="15"/>
      <c r="D119" s="16"/>
      <c r="E119" s="17"/>
      <c r="F119" s="17"/>
      <c r="G119" s="18"/>
      <c r="H119" s="18"/>
    </row>
    <row r="120" spans="1:8" ht="12.75">
      <c r="A120" t="s">
        <v>113</v>
      </c>
      <c r="B120" t="s">
        <v>114</v>
      </c>
      <c r="C120" s="15" t="s">
        <v>110</v>
      </c>
      <c r="D120" s="16">
        <v>29</v>
      </c>
      <c r="E120" s="17"/>
      <c r="F120" s="17"/>
      <c r="G120" s="18">
        <v>0.065</v>
      </c>
      <c r="H120" s="18">
        <f t="shared" si="2"/>
        <v>1.885</v>
      </c>
    </row>
    <row r="121" spans="3:8" ht="12.75">
      <c r="C121" s="15"/>
      <c r="D121" s="16"/>
      <c r="E121" s="17"/>
      <c r="F121" s="17"/>
      <c r="G121" s="18"/>
      <c r="H121" s="18"/>
    </row>
    <row r="122" spans="1:8" ht="12.75">
      <c r="A122" t="s">
        <v>115</v>
      </c>
      <c r="B122" t="s">
        <v>116</v>
      </c>
      <c r="C122" s="15" t="s">
        <v>110</v>
      </c>
      <c r="D122" s="16">
        <v>78</v>
      </c>
      <c r="E122" s="17"/>
      <c r="F122" s="17"/>
      <c r="G122" s="18">
        <v>0.047</v>
      </c>
      <c r="H122" s="18">
        <f t="shared" si="2"/>
        <v>3.666</v>
      </c>
    </row>
    <row r="123" spans="3:8" ht="12.75">
      <c r="C123" s="15"/>
      <c r="D123" s="16"/>
      <c r="E123" s="17"/>
      <c r="F123" s="17"/>
      <c r="G123" s="18"/>
      <c r="H123" s="18"/>
    </row>
    <row r="124" spans="1:8" ht="12.75">
      <c r="A124" t="s">
        <v>117</v>
      </c>
      <c r="B124" t="s">
        <v>118</v>
      </c>
      <c r="C124" s="15" t="s">
        <v>110</v>
      </c>
      <c r="D124" s="16">
        <v>2</v>
      </c>
      <c r="E124" s="17"/>
      <c r="F124" s="17"/>
      <c r="G124" s="18">
        <v>0.017</v>
      </c>
      <c r="H124" s="18">
        <f t="shared" si="2"/>
        <v>0.034</v>
      </c>
    </row>
    <row r="125" spans="3:8" ht="12.75">
      <c r="C125" s="15"/>
      <c r="D125" s="16"/>
      <c r="E125" s="17"/>
      <c r="F125" s="17"/>
      <c r="G125" s="18"/>
      <c r="H125" s="18"/>
    </row>
    <row r="126" spans="1:8" ht="12.75">
      <c r="A126" t="s">
        <v>119</v>
      </c>
      <c r="B126" t="s">
        <v>120</v>
      </c>
      <c r="C126" s="15" t="s">
        <v>110</v>
      </c>
      <c r="D126" s="16">
        <v>17</v>
      </c>
      <c r="E126" s="17"/>
      <c r="F126" s="17"/>
      <c r="G126" s="18">
        <v>0.023</v>
      </c>
      <c r="H126" s="18">
        <f t="shared" si="2"/>
        <v>0.391</v>
      </c>
    </row>
    <row r="127" spans="3:8" ht="12.75">
      <c r="C127" s="15"/>
      <c r="D127" s="16"/>
      <c r="E127" s="17"/>
      <c r="F127" s="17"/>
      <c r="G127" s="18"/>
      <c r="H127" s="18"/>
    </row>
    <row r="128" spans="1:8" ht="12.75">
      <c r="A128" t="s">
        <v>121</v>
      </c>
      <c r="B128" t="s">
        <v>122</v>
      </c>
      <c r="C128" s="15" t="s">
        <v>110</v>
      </c>
      <c r="D128" s="16">
        <v>4</v>
      </c>
      <c r="E128" s="17"/>
      <c r="F128" s="17"/>
      <c r="G128" s="18">
        <v>0.031</v>
      </c>
      <c r="H128" s="18">
        <f t="shared" si="2"/>
        <v>0.124</v>
      </c>
    </row>
    <row r="129" spans="3:8" ht="12.75">
      <c r="C129" s="15"/>
      <c r="D129" s="16"/>
      <c r="E129" s="17"/>
      <c r="F129" s="17"/>
      <c r="G129" s="18"/>
      <c r="H129" s="18"/>
    </row>
    <row r="130" spans="1:8" ht="12.75">
      <c r="A130" t="s">
        <v>123</v>
      </c>
      <c r="B130" t="s">
        <v>124</v>
      </c>
      <c r="C130" s="15" t="s">
        <v>125</v>
      </c>
      <c r="D130" s="16">
        <v>130</v>
      </c>
      <c r="E130" s="17"/>
      <c r="F130" s="17"/>
      <c r="G130" s="18">
        <v>0.001</v>
      </c>
      <c r="H130" s="18">
        <f t="shared" si="2"/>
        <v>0.13</v>
      </c>
    </row>
    <row r="131" spans="3:8" ht="12.75">
      <c r="C131" s="15"/>
      <c r="D131" s="16"/>
      <c r="E131" s="17"/>
      <c r="F131" s="17"/>
      <c r="G131" s="18"/>
      <c r="H131" s="18"/>
    </row>
    <row r="132" spans="1:8" ht="12.75">
      <c r="A132" t="s">
        <v>126</v>
      </c>
      <c r="B132" t="s">
        <v>127</v>
      </c>
      <c r="C132" s="15" t="s">
        <v>14</v>
      </c>
      <c r="D132" s="16">
        <v>34.7</v>
      </c>
      <c r="E132" s="17"/>
      <c r="F132" s="17"/>
      <c r="G132" s="18">
        <v>2.453</v>
      </c>
      <c r="H132" s="18">
        <f t="shared" si="2"/>
        <v>85.1191</v>
      </c>
    </row>
    <row r="133" spans="3:8" ht="12.75">
      <c r="C133" s="15"/>
      <c r="D133" s="16"/>
      <c r="E133" s="17"/>
      <c r="F133" s="17"/>
      <c r="G133" s="18"/>
      <c r="H133" s="18"/>
    </row>
    <row r="134" spans="1:8" ht="12.75">
      <c r="A134" t="s">
        <v>128</v>
      </c>
      <c r="B134" t="s">
        <v>129</v>
      </c>
      <c r="C134" s="15" t="s">
        <v>32</v>
      </c>
      <c r="D134" s="16">
        <v>247.8</v>
      </c>
      <c r="E134" s="17"/>
      <c r="F134" s="17"/>
      <c r="G134" s="18">
        <v>0.015</v>
      </c>
      <c r="H134" s="18">
        <f t="shared" si="2"/>
        <v>3.717</v>
      </c>
    </row>
    <row r="135" spans="3:8" ht="12.75">
      <c r="C135" s="15"/>
      <c r="D135" s="16"/>
      <c r="E135" s="17"/>
      <c r="F135" s="17"/>
      <c r="G135" s="18"/>
      <c r="H135" s="18"/>
    </row>
    <row r="136" spans="1:8" ht="12.75">
      <c r="A136" t="s">
        <v>130</v>
      </c>
      <c r="B136" t="s">
        <v>90</v>
      </c>
      <c r="C136" s="15" t="s">
        <v>32</v>
      </c>
      <c r="D136" s="16">
        <v>247.8</v>
      </c>
      <c r="E136" s="17"/>
      <c r="F136" s="17"/>
      <c r="G136" s="18">
        <v>0</v>
      </c>
      <c r="H136" s="18">
        <f t="shared" si="2"/>
        <v>0</v>
      </c>
    </row>
    <row r="137" spans="3:8" ht="12.75">
      <c r="C137" s="15"/>
      <c r="D137" s="16"/>
      <c r="E137" s="17"/>
      <c r="F137" s="17"/>
      <c r="G137" s="18"/>
      <c r="H137" s="18"/>
    </row>
    <row r="138" spans="1:8" ht="12.75">
      <c r="A138" t="s">
        <v>131</v>
      </c>
      <c r="B138" t="s">
        <v>132</v>
      </c>
      <c r="C138" s="15" t="s">
        <v>8</v>
      </c>
      <c r="D138" s="16">
        <v>2.78</v>
      </c>
      <c r="E138" s="17"/>
      <c r="F138" s="17"/>
      <c r="G138" s="18">
        <v>1.011</v>
      </c>
      <c r="H138" s="18">
        <f t="shared" si="2"/>
        <v>2.8105799999999994</v>
      </c>
    </row>
    <row r="139" spans="3:8" ht="12.75">
      <c r="C139" s="15"/>
      <c r="D139" s="16"/>
      <c r="E139" s="17"/>
      <c r="F139" s="17"/>
      <c r="G139" s="18"/>
      <c r="H139" s="18"/>
    </row>
    <row r="140" spans="1:8" ht="12.75">
      <c r="A140" t="s">
        <v>133</v>
      </c>
      <c r="B140" t="s">
        <v>134</v>
      </c>
      <c r="C140" s="15" t="s">
        <v>32</v>
      </c>
      <c r="D140" s="16">
        <v>35.1</v>
      </c>
      <c r="E140" s="17"/>
      <c r="F140" s="17"/>
      <c r="G140" s="18">
        <v>0.275</v>
      </c>
      <c r="H140" s="18">
        <f t="shared" si="2"/>
        <v>9.652500000000002</v>
      </c>
    </row>
    <row r="141" spans="3:8" ht="12.75">
      <c r="C141" s="15"/>
      <c r="D141" s="16"/>
      <c r="E141" s="17"/>
      <c r="F141" s="17"/>
      <c r="G141" s="18"/>
      <c r="H141" s="18"/>
    </row>
    <row r="142" spans="2:8" ht="12.75">
      <c r="B142" s="29" t="s">
        <v>135</v>
      </c>
      <c r="C142" s="15"/>
      <c r="D142" s="16"/>
      <c r="E142" s="17"/>
      <c r="F142" s="30"/>
      <c r="G142" s="18"/>
      <c r="H142" s="31">
        <f>SUM(H89:H141)</f>
        <v>741.4171000000001</v>
      </c>
    </row>
    <row r="143" spans="3:8" ht="12.75">
      <c r="C143" s="15"/>
      <c r="D143" s="16"/>
      <c r="E143" s="17"/>
      <c r="F143" s="17"/>
      <c r="G143" s="18"/>
      <c r="H143" s="18"/>
    </row>
    <row r="144" spans="2:8" ht="12.75">
      <c r="B144" s="29" t="s">
        <v>136</v>
      </c>
      <c r="C144" s="15"/>
      <c r="D144" s="16"/>
      <c r="E144" s="17"/>
      <c r="F144" s="17"/>
      <c r="G144" s="18"/>
      <c r="H144" s="18"/>
    </row>
    <row r="145" spans="3:8" ht="12.75">
      <c r="C145" s="15"/>
      <c r="D145" s="16"/>
      <c r="E145" s="17"/>
      <c r="F145" s="17"/>
      <c r="G145" s="18"/>
      <c r="H145" s="18"/>
    </row>
    <row r="146" spans="1:8" ht="12.75">
      <c r="A146" t="s">
        <v>137</v>
      </c>
      <c r="B146" t="s">
        <v>138</v>
      </c>
      <c r="C146" s="15"/>
      <c r="D146" s="16"/>
      <c r="E146" s="17"/>
      <c r="F146" s="17"/>
      <c r="G146" s="18"/>
      <c r="H146" s="18"/>
    </row>
    <row r="147" spans="2:8" ht="12.75">
      <c r="B147" t="s">
        <v>139</v>
      </c>
      <c r="C147" s="15" t="s">
        <v>14</v>
      </c>
      <c r="D147" s="16">
        <v>1.8</v>
      </c>
      <c r="E147" s="17"/>
      <c r="F147" s="17"/>
      <c r="G147" s="18">
        <v>2.537</v>
      </c>
      <c r="H147" s="18">
        <f>(D147*G147)</f>
        <v>4.5666</v>
      </c>
    </row>
    <row r="148" spans="3:8" ht="12.75">
      <c r="C148" s="15"/>
      <c r="D148" s="16"/>
      <c r="E148" s="17"/>
      <c r="F148" s="17"/>
      <c r="G148" s="18"/>
      <c r="H148" s="18"/>
    </row>
    <row r="149" spans="1:8" ht="12.75">
      <c r="A149" t="s">
        <v>140</v>
      </c>
      <c r="B149" t="s">
        <v>141</v>
      </c>
      <c r="C149" s="15" t="s">
        <v>125</v>
      </c>
      <c r="D149" s="16">
        <v>447.34</v>
      </c>
      <c r="E149" s="17"/>
      <c r="F149" s="17"/>
      <c r="G149" s="18">
        <v>0.217</v>
      </c>
      <c r="H149" s="18">
        <f aca="true" t="shared" si="3" ref="H149:H167">(D149*G149)</f>
        <v>97.07278</v>
      </c>
    </row>
    <row r="150" spans="3:8" ht="12.75">
      <c r="C150" s="15"/>
      <c r="D150" s="16"/>
      <c r="E150" s="17"/>
      <c r="F150" s="17"/>
      <c r="G150" s="18"/>
      <c r="H150" s="18"/>
    </row>
    <row r="151" spans="1:8" ht="12.75">
      <c r="A151" t="s">
        <v>142</v>
      </c>
      <c r="B151" t="s">
        <v>143</v>
      </c>
      <c r="C151" s="15" t="s">
        <v>125</v>
      </c>
      <c r="D151" s="16">
        <v>32</v>
      </c>
      <c r="E151" s="17"/>
      <c r="F151" s="17"/>
      <c r="G151" s="18">
        <v>0.18</v>
      </c>
      <c r="H151" s="18">
        <f t="shared" si="3"/>
        <v>5.76</v>
      </c>
    </row>
    <row r="152" spans="3:8" ht="12.75">
      <c r="C152" s="15"/>
      <c r="D152" s="16"/>
      <c r="E152" s="17"/>
      <c r="F152" s="17"/>
      <c r="G152" s="18"/>
      <c r="H152" s="18"/>
    </row>
    <row r="153" spans="1:8" ht="12.75">
      <c r="A153" t="s">
        <v>144</v>
      </c>
      <c r="B153" t="s">
        <v>145</v>
      </c>
      <c r="C153" s="15" t="s">
        <v>125</v>
      </c>
      <c r="D153" s="16">
        <v>20.75</v>
      </c>
      <c r="E153" s="17"/>
      <c r="F153" s="17"/>
      <c r="G153" s="18">
        <v>0.145</v>
      </c>
      <c r="H153" s="18">
        <f t="shared" si="3"/>
        <v>3.0087499999999996</v>
      </c>
    </row>
    <row r="154" spans="3:8" ht="12.75">
      <c r="C154" s="15"/>
      <c r="D154" s="16"/>
      <c r="E154" s="17"/>
      <c r="F154" s="17"/>
      <c r="G154" s="18"/>
      <c r="H154" s="18"/>
    </row>
    <row r="155" spans="1:8" ht="12.75">
      <c r="A155" t="s">
        <v>146</v>
      </c>
      <c r="B155" t="s">
        <v>147</v>
      </c>
      <c r="C155" s="15" t="s">
        <v>14</v>
      </c>
      <c r="D155" s="16">
        <v>4.3</v>
      </c>
      <c r="E155" s="17"/>
      <c r="F155" s="17"/>
      <c r="G155" s="18">
        <v>2.453</v>
      </c>
      <c r="H155" s="18">
        <f t="shared" si="3"/>
        <v>10.547899999999998</v>
      </c>
    </row>
    <row r="156" spans="3:8" ht="12.75">
      <c r="C156" s="15"/>
      <c r="D156" s="16"/>
      <c r="E156" s="17"/>
      <c r="F156" s="17"/>
      <c r="G156" s="18"/>
      <c r="H156" s="18"/>
    </row>
    <row r="157" spans="1:8" ht="12.75">
      <c r="A157" t="s">
        <v>148</v>
      </c>
      <c r="B157" t="s">
        <v>149</v>
      </c>
      <c r="C157" s="15" t="s">
        <v>8</v>
      </c>
      <c r="D157" s="16">
        <v>0.34</v>
      </c>
      <c r="E157" s="17"/>
      <c r="F157" s="17"/>
      <c r="G157" s="18">
        <v>1.016</v>
      </c>
      <c r="H157" s="18">
        <f t="shared" si="3"/>
        <v>0.34544</v>
      </c>
    </row>
    <row r="158" spans="3:8" ht="12.75">
      <c r="C158" s="15"/>
      <c r="D158" s="16"/>
      <c r="E158" s="17"/>
      <c r="F158" s="17"/>
      <c r="G158" s="18"/>
      <c r="H158" s="18"/>
    </row>
    <row r="159" spans="1:8" ht="12.75">
      <c r="A159" t="s">
        <v>150</v>
      </c>
      <c r="B159" t="s">
        <v>151</v>
      </c>
      <c r="C159" s="15" t="s">
        <v>32</v>
      </c>
      <c r="D159" s="16">
        <v>22.5</v>
      </c>
      <c r="E159" s="17"/>
      <c r="F159" s="17"/>
      <c r="G159" s="18">
        <v>0.014</v>
      </c>
      <c r="H159" s="18">
        <f t="shared" si="3"/>
        <v>0.315</v>
      </c>
    </row>
    <row r="160" spans="3:8" ht="12.75">
      <c r="C160" s="15"/>
      <c r="D160" s="16"/>
      <c r="E160" s="17"/>
      <c r="F160" s="17"/>
      <c r="G160" s="18"/>
      <c r="H160" s="18"/>
    </row>
    <row r="161" spans="1:8" ht="12.75">
      <c r="A161" t="s">
        <v>152</v>
      </c>
      <c r="B161" t="s">
        <v>90</v>
      </c>
      <c r="C161" s="15" t="s">
        <v>32</v>
      </c>
      <c r="D161" s="16">
        <v>22.5</v>
      </c>
      <c r="E161" s="17"/>
      <c r="F161" s="17"/>
      <c r="G161" s="18">
        <v>0</v>
      </c>
      <c r="H161" s="18">
        <f t="shared" si="3"/>
        <v>0</v>
      </c>
    </row>
    <row r="162" spans="3:8" ht="12.75">
      <c r="C162" s="15"/>
      <c r="D162" s="16"/>
      <c r="E162" s="17"/>
      <c r="F162" s="17"/>
      <c r="G162" s="18"/>
      <c r="H162" s="18"/>
    </row>
    <row r="163" spans="1:8" ht="12.75">
      <c r="A163" t="s">
        <v>153</v>
      </c>
      <c r="B163" t="s">
        <v>154</v>
      </c>
      <c r="C163" s="15" t="s">
        <v>32</v>
      </c>
      <c r="D163" s="16">
        <v>11.8</v>
      </c>
      <c r="E163" s="17"/>
      <c r="F163" s="17"/>
      <c r="G163" s="18">
        <v>0.007</v>
      </c>
      <c r="H163" s="18">
        <f t="shared" si="3"/>
        <v>0.0826</v>
      </c>
    </row>
    <row r="164" spans="3:8" ht="12.75">
      <c r="C164" s="15"/>
      <c r="D164" s="16"/>
      <c r="E164" s="17"/>
      <c r="F164" s="17"/>
      <c r="G164" s="18"/>
      <c r="H164" s="18"/>
    </row>
    <row r="165" spans="1:8" ht="12.75">
      <c r="A165" t="s">
        <v>155</v>
      </c>
      <c r="B165" t="s">
        <v>90</v>
      </c>
      <c r="C165" s="15" t="s">
        <v>32</v>
      </c>
      <c r="D165" s="16">
        <v>11.8</v>
      </c>
      <c r="E165" s="17"/>
      <c r="F165" s="17"/>
      <c r="G165" s="18">
        <v>0</v>
      </c>
      <c r="H165" s="18">
        <f t="shared" si="3"/>
        <v>0</v>
      </c>
    </row>
    <row r="166" spans="3:8" ht="12.75">
      <c r="C166" s="15"/>
      <c r="D166" s="16"/>
      <c r="E166" s="17"/>
      <c r="F166" s="17"/>
      <c r="G166" s="18"/>
      <c r="H166" s="18"/>
    </row>
    <row r="167" spans="1:8" ht="12.75">
      <c r="A167" t="s">
        <v>156</v>
      </c>
      <c r="B167" t="s">
        <v>157</v>
      </c>
      <c r="C167" s="15" t="s">
        <v>32</v>
      </c>
      <c r="D167" s="16">
        <v>1693.5</v>
      </c>
      <c r="E167" s="17"/>
      <c r="F167" s="17"/>
      <c r="G167" s="18">
        <v>0.013</v>
      </c>
      <c r="H167" s="18">
        <f t="shared" si="3"/>
        <v>22.0155</v>
      </c>
    </row>
    <row r="168" spans="3:8" ht="12.75">
      <c r="C168" s="15"/>
      <c r="D168" s="16"/>
      <c r="E168" s="17"/>
      <c r="F168" s="17"/>
      <c r="G168" s="18"/>
      <c r="H168" s="18"/>
    </row>
    <row r="169" spans="2:8" ht="12.75">
      <c r="B169" s="29" t="s">
        <v>158</v>
      </c>
      <c r="C169" s="15"/>
      <c r="D169" s="16"/>
      <c r="E169" s="17"/>
      <c r="F169" s="30"/>
      <c r="G169" s="18"/>
      <c r="H169" s="31">
        <f>SUM(H147:H168)</f>
        <v>143.71456999999998</v>
      </c>
    </row>
    <row r="170" spans="3:8" ht="12.75">
      <c r="C170" s="15"/>
      <c r="D170" s="16"/>
      <c r="E170" s="17"/>
      <c r="F170" s="17"/>
      <c r="G170" s="18"/>
      <c r="H170" s="18"/>
    </row>
    <row r="171" spans="2:8" ht="12.75">
      <c r="B171" s="29" t="s">
        <v>159</v>
      </c>
      <c r="C171" s="15"/>
      <c r="D171" s="16"/>
      <c r="E171" s="17"/>
      <c r="F171" s="17"/>
      <c r="G171" s="18"/>
      <c r="H171" s="18"/>
    </row>
    <row r="172" spans="3:8" ht="12.75">
      <c r="C172" s="15"/>
      <c r="D172" s="16"/>
      <c r="E172" s="17"/>
      <c r="F172" s="17"/>
      <c r="G172" s="18"/>
      <c r="H172" s="18"/>
    </row>
    <row r="173" spans="1:8" ht="12.75">
      <c r="A173" t="s">
        <v>160</v>
      </c>
      <c r="B173" t="s">
        <v>161</v>
      </c>
      <c r="C173" s="15" t="s">
        <v>14</v>
      </c>
      <c r="D173" s="16">
        <v>14.96</v>
      </c>
      <c r="E173" s="17"/>
      <c r="F173" s="17"/>
      <c r="G173" s="18">
        <v>2.453</v>
      </c>
      <c r="H173" s="18">
        <f>(D173*G173)</f>
        <v>36.69688</v>
      </c>
    </row>
    <row r="174" spans="3:8" ht="12.75">
      <c r="C174" s="15"/>
      <c r="D174" s="16"/>
      <c r="E174" s="17"/>
      <c r="F174" s="17"/>
      <c r="G174" s="18"/>
      <c r="H174" s="18"/>
    </row>
    <row r="175" spans="1:8" ht="12.75">
      <c r="A175" t="s">
        <v>162</v>
      </c>
      <c r="B175" t="s">
        <v>163</v>
      </c>
      <c r="C175" s="15" t="s">
        <v>32</v>
      </c>
      <c r="D175" s="16">
        <v>1586.8</v>
      </c>
      <c r="E175" s="17"/>
      <c r="F175" s="17"/>
      <c r="G175" s="18">
        <v>0.105</v>
      </c>
      <c r="H175" s="18">
        <f aca="true" t="shared" si="4" ref="H175:H185">(D175*G175)</f>
        <v>166.61399999999998</v>
      </c>
    </row>
    <row r="176" spans="3:8" ht="12.75">
      <c r="C176" s="15"/>
      <c r="D176" s="16"/>
      <c r="E176" s="17"/>
      <c r="F176" s="17"/>
      <c r="G176" s="18"/>
      <c r="H176" s="18"/>
    </row>
    <row r="177" spans="1:8" ht="12.75">
      <c r="A177" t="s">
        <v>164</v>
      </c>
      <c r="B177" t="s">
        <v>165</v>
      </c>
      <c r="C177" s="15" t="s">
        <v>8</v>
      </c>
      <c r="D177" s="16">
        <v>5.51</v>
      </c>
      <c r="E177" s="17"/>
      <c r="F177" s="17"/>
      <c r="G177" s="18">
        <v>1.053</v>
      </c>
      <c r="H177" s="18">
        <f t="shared" si="4"/>
        <v>5.802029999999999</v>
      </c>
    </row>
    <row r="178" spans="3:8" ht="12.75">
      <c r="C178" s="15"/>
      <c r="D178" s="16"/>
      <c r="E178" s="17"/>
      <c r="F178" s="17"/>
      <c r="G178" s="18"/>
      <c r="H178" s="18"/>
    </row>
    <row r="179" spans="1:8" ht="12.75">
      <c r="A179" t="s">
        <v>166</v>
      </c>
      <c r="B179" t="s">
        <v>167</v>
      </c>
      <c r="C179" s="15" t="s">
        <v>14</v>
      </c>
      <c r="D179" s="16">
        <v>15.8</v>
      </c>
      <c r="E179" s="17"/>
      <c r="F179" s="17"/>
      <c r="G179" s="18">
        <v>2.256</v>
      </c>
      <c r="H179" s="18">
        <f t="shared" si="4"/>
        <v>35.6448</v>
      </c>
    </row>
    <row r="180" spans="3:8" ht="12.75">
      <c r="C180" s="15"/>
      <c r="D180" s="16"/>
      <c r="E180" s="17"/>
      <c r="F180" s="17"/>
      <c r="G180" s="18"/>
      <c r="H180" s="18"/>
    </row>
    <row r="181" spans="1:8" ht="12.75">
      <c r="A181" t="s">
        <v>168</v>
      </c>
      <c r="B181" t="s">
        <v>169</v>
      </c>
      <c r="C181" s="15" t="s">
        <v>32</v>
      </c>
      <c r="D181" s="16">
        <v>2990.3</v>
      </c>
      <c r="E181" s="17"/>
      <c r="F181" s="17"/>
      <c r="G181" s="18">
        <v>0.035</v>
      </c>
      <c r="H181" s="18">
        <f t="shared" si="4"/>
        <v>104.66050000000001</v>
      </c>
    </row>
    <row r="182" spans="3:8" ht="12.75">
      <c r="C182" s="15"/>
      <c r="D182" s="16"/>
      <c r="E182" s="17"/>
      <c r="F182" s="17"/>
      <c r="G182" s="18"/>
      <c r="H182" s="18"/>
    </row>
    <row r="183" spans="1:8" ht="12.75">
      <c r="A183" t="s">
        <v>170</v>
      </c>
      <c r="B183" t="s">
        <v>171</v>
      </c>
      <c r="C183" s="15" t="s">
        <v>32</v>
      </c>
      <c r="D183" s="16">
        <v>872.2</v>
      </c>
      <c r="E183" s="17"/>
      <c r="F183" s="17"/>
      <c r="G183" s="18">
        <v>0.053</v>
      </c>
      <c r="H183" s="18">
        <f t="shared" si="4"/>
        <v>46.2266</v>
      </c>
    </row>
    <row r="184" spans="3:8" ht="12.75">
      <c r="C184" s="15"/>
      <c r="D184" s="16"/>
      <c r="E184" s="17"/>
      <c r="F184" s="17"/>
      <c r="G184" s="18"/>
      <c r="H184" s="18"/>
    </row>
    <row r="185" spans="1:8" ht="12.75">
      <c r="A185" t="s">
        <v>172</v>
      </c>
      <c r="B185" t="s">
        <v>173</v>
      </c>
      <c r="C185" s="15" t="s">
        <v>32</v>
      </c>
      <c r="D185" s="16">
        <v>872.2</v>
      </c>
      <c r="E185" s="17"/>
      <c r="F185" s="17"/>
      <c r="G185" s="18">
        <v>0.002</v>
      </c>
      <c r="H185" s="18">
        <f t="shared" si="4"/>
        <v>1.7444000000000002</v>
      </c>
    </row>
    <row r="186" spans="3:8" ht="12.75">
      <c r="C186" s="15"/>
      <c r="D186" s="16"/>
      <c r="E186" s="17"/>
      <c r="F186" s="17"/>
      <c r="G186" s="18"/>
      <c r="H186" s="18"/>
    </row>
    <row r="187" spans="2:8" ht="12.75">
      <c r="B187" s="29" t="s">
        <v>174</v>
      </c>
      <c r="C187" s="15"/>
      <c r="D187" s="16"/>
      <c r="E187" s="17"/>
      <c r="F187" s="30"/>
      <c r="G187" s="18"/>
      <c r="H187" s="31">
        <f>SUM(H173:H186)</f>
        <v>397.38921</v>
      </c>
    </row>
    <row r="188" spans="3:8" ht="12.75">
      <c r="C188" s="15"/>
      <c r="D188" s="16"/>
      <c r="E188" s="17"/>
      <c r="F188" s="17"/>
      <c r="G188" s="18"/>
      <c r="H188" s="18"/>
    </row>
    <row r="189" spans="2:8" ht="12.75">
      <c r="B189" s="29" t="s">
        <v>175</v>
      </c>
      <c r="C189" s="15"/>
      <c r="D189" s="16"/>
      <c r="E189" s="17"/>
      <c r="F189" s="17"/>
      <c r="G189" s="18"/>
      <c r="H189" s="18"/>
    </row>
    <row r="190" spans="3:8" ht="12.75">
      <c r="C190" s="15"/>
      <c r="D190" s="16"/>
      <c r="E190" s="17"/>
      <c r="F190" s="17"/>
      <c r="G190" s="18"/>
      <c r="H190" s="18"/>
    </row>
    <row r="191" spans="1:8" ht="12.75">
      <c r="A191" t="s">
        <v>176</v>
      </c>
      <c r="B191" t="s">
        <v>177</v>
      </c>
      <c r="C191" s="15" t="s">
        <v>32</v>
      </c>
      <c r="D191" s="16">
        <v>1730</v>
      </c>
      <c r="E191" s="17"/>
      <c r="F191" s="17"/>
      <c r="G191" s="18">
        <v>0.001</v>
      </c>
      <c r="H191" s="18">
        <f>(D191*G191)</f>
        <v>1.73</v>
      </c>
    </row>
    <row r="192" spans="3:8" ht="12.75">
      <c r="C192" s="15"/>
      <c r="D192" s="16"/>
      <c r="E192" s="17"/>
      <c r="F192" s="17"/>
      <c r="G192" s="18"/>
      <c r="H192" s="18"/>
    </row>
    <row r="193" spans="1:8" ht="12.75">
      <c r="A193" t="s">
        <v>178</v>
      </c>
      <c r="B193" t="s">
        <v>179</v>
      </c>
      <c r="C193" s="15" t="s">
        <v>32</v>
      </c>
      <c r="D193" s="16">
        <v>2950</v>
      </c>
      <c r="E193" s="17"/>
      <c r="F193" s="17"/>
      <c r="G193" s="18">
        <v>0.002</v>
      </c>
      <c r="H193" s="18">
        <f aca="true" t="shared" si="5" ref="H193:H201">(D193*G193)</f>
        <v>5.9</v>
      </c>
    </row>
    <row r="194" spans="3:8" ht="12.75">
      <c r="C194" s="15"/>
      <c r="D194" s="16"/>
      <c r="E194" s="17"/>
      <c r="F194" s="17"/>
      <c r="G194" s="18"/>
      <c r="H194" s="18"/>
    </row>
    <row r="195" spans="1:8" ht="12.75">
      <c r="A195" t="s">
        <v>180</v>
      </c>
      <c r="B195" t="s">
        <v>181</v>
      </c>
      <c r="C195" s="15" t="s">
        <v>32</v>
      </c>
      <c r="D195" s="16">
        <v>2950</v>
      </c>
      <c r="E195" s="17"/>
      <c r="F195" s="17"/>
      <c r="G195" s="18">
        <v>0</v>
      </c>
      <c r="H195" s="18">
        <f t="shared" si="5"/>
        <v>0</v>
      </c>
    </row>
    <row r="196" spans="3:8" ht="12.75">
      <c r="C196" s="15"/>
      <c r="D196" s="16"/>
      <c r="E196" s="17"/>
      <c r="F196" s="17"/>
      <c r="G196" s="18"/>
      <c r="H196" s="18"/>
    </row>
    <row r="197" spans="1:8" ht="12.75">
      <c r="A197" t="s">
        <v>182</v>
      </c>
      <c r="B197" t="s">
        <v>183</v>
      </c>
      <c r="C197" s="15" t="s">
        <v>32</v>
      </c>
      <c r="D197" s="16">
        <v>2950</v>
      </c>
      <c r="E197" s="17"/>
      <c r="F197" s="17"/>
      <c r="G197" s="18">
        <v>0</v>
      </c>
      <c r="H197" s="18">
        <f t="shared" si="5"/>
        <v>0</v>
      </c>
    </row>
    <row r="198" spans="3:8" ht="12.75">
      <c r="C198" s="15"/>
      <c r="D198" s="16"/>
      <c r="E198" s="17"/>
      <c r="F198" s="17"/>
      <c r="G198" s="18"/>
      <c r="H198" s="18"/>
    </row>
    <row r="199" spans="1:8" ht="12.75">
      <c r="A199" t="s">
        <v>184</v>
      </c>
      <c r="B199" t="s">
        <v>185</v>
      </c>
      <c r="C199" s="15" t="s">
        <v>32</v>
      </c>
      <c r="D199" s="16">
        <v>2200</v>
      </c>
      <c r="E199" s="17"/>
      <c r="F199" s="17"/>
      <c r="G199" s="18">
        <v>0</v>
      </c>
      <c r="H199" s="18">
        <f t="shared" si="5"/>
        <v>0</v>
      </c>
    </row>
    <row r="200" spans="3:8" ht="12.75">
      <c r="C200" s="15"/>
      <c r="D200" s="16"/>
      <c r="E200" s="17"/>
      <c r="F200" s="17"/>
      <c r="G200" s="18"/>
      <c r="H200" s="18"/>
    </row>
    <row r="201" spans="1:8" ht="12.75">
      <c r="A201" t="s">
        <v>186</v>
      </c>
      <c r="B201" t="s">
        <v>187</v>
      </c>
      <c r="C201" s="15" t="s">
        <v>110</v>
      </c>
      <c r="D201" s="16">
        <v>9</v>
      </c>
      <c r="E201" s="17"/>
      <c r="F201" s="17"/>
      <c r="G201" s="18">
        <v>0.015</v>
      </c>
      <c r="H201" s="18">
        <f t="shared" si="5"/>
        <v>0.135</v>
      </c>
    </row>
    <row r="202" spans="3:8" ht="12.75">
      <c r="C202" s="15"/>
      <c r="D202" s="16"/>
      <c r="E202" s="17"/>
      <c r="F202" s="17"/>
      <c r="G202" s="18"/>
      <c r="H202" s="18"/>
    </row>
    <row r="203" spans="2:8" ht="12.75">
      <c r="B203" s="29" t="s">
        <v>188</v>
      </c>
      <c r="C203" s="15"/>
      <c r="D203" s="16"/>
      <c r="E203" s="17"/>
      <c r="F203" s="30"/>
      <c r="G203" s="18"/>
      <c r="H203" s="31">
        <f>SUM(H191:H202)</f>
        <v>7.765000000000001</v>
      </c>
    </row>
    <row r="204" spans="3:8" ht="12.75">
      <c r="C204" s="15"/>
      <c r="D204" s="16"/>
      <c r="E204" s="17"/>
      <c r="F204" s="17"/>
      <c r="G204" s="18"/>
      <c r="H204" s="18"/>
    </row>
    <row r="205" spans="2:8" ht="12.75">
      <c r="B205" s="29" t="s">
        <v>189</v>
      </c>
      <c r="C205" s="15"/>
      <c r="D205" s="16"/>
      <c r="E205" s="17"/>
      <c r="F205" s="17"/>
      <c r="G205" s="18"/>
      <c r="H205" s="18"/>
    </row>
    <row r="206" spans="3:8" ht="12.75">
      <c r="C206" s="15"/>
      <c r="D206" s="16"/>
      <c r="E206" s="17"/>
      <c r="F206" s="17"/>
      <c r="G206" s="18"/>
      <c r="H206" s="18"/>
    </row>
    <row r="207" spans="1:8" ht="12.75">
      <c r="A207" t="s">
        <v>190</v>
      </c>
      <c r="B207" t="s">
        <v>189</v>
      </c>
      <c r="C207" s="15" t="s">
        <v>8</v>
      </c>
      <c r="D207" s="16">
        <f>(H142+H169+H187+H203)</f>
        <v>1290.2858800000001</v>
      </c>
      <c r="E207" s="17"/>
      <c r="F207" s="17"/>
      <c r="G207" s="18">
        <v>0</v>
      </c>
      <c r="H207" s="18">
        <v>0</v>
      </c>
    </row>
    <row r="208" spans="3:8" ht="12.75">
      <c r="C208" s="15"/>
      <c r="D208" s="16"/>
      <c r="E208" s="17"/>
      <c r="F208" s="17"/>
      <c r="G208" s="18"/>
      <c r="H208" s="18"/>
    </row>
    <row r="209" spans="2:8" ht="12.75">
      <c r="B209" s="29" t="s">
        <v>191</v>
      </c>
      <c r="C209" s="15"/>
      <c r="D209" s="16"/>
      <c r="E209" s="17"/>
      <c r="F209" s="30"/>
      <c r="G209" s="18"/>
      <c r="H209" s="31">
        <f>SUM(H207:H208)</f>
        <v>0</v>
      </c>
    </row>
    <row r="210" spans="3:8" ht="12.75">
      <c r="C210" s="15"/>
      <c r="D210" s="16"/>
      <c r="E210" s="17"/>
      <c r="F210" s="17"/>
      <c r="G210" s="18"/>
      <c r="H210" s="18"/>
    </row>
    <row r="211" spans="1:8" ht="12.75">
      <c r="A211" s="19"/>
      <c r="B211" s="20" t="s">
        <v>192</v>
      </c>
      <c r="C211" s="21"/>
      <c r="D211" s="22"/>
      <c r="E211" s="23"/>
      <c r="F211" s="23"/>
      <c r="G211" s="24"/>
      <c r="H211" s="25"/>
    </row>
    <row r="212" spans="3:8" ht="12.75">
      <c r="C212" s="15"/>
      <c r="D212" s="16"/>
      <c r="E212" s="17"/>
      <c r="F212" s="17"/>
      <c r="G212" s="18"/>
      <c r="H212" s="18"/>
    </row>
    <row r="213" spans="3:8" ht="12.75">
      <c r="C213" s="15"/>
      <c r="D213" s="16"/>
      <c r="E213" s="17"/>
      <c r="F213" s="17"/>
      <c r="G213" s="18"/>
      <c r="H213" s="18"/>
    </row>
    <row r="214" spans="2:8" ht="12.75">
      <c r="B214" s="29" t="s">
        <v>193</v>
      </c>
      <c r="C214" s="15"/>
      <c r="D214" s="16"/>
      <c r="E214" s="17"/>
      <c r="F214" s="17"/>
      <c r="G214" s="18"/>
      <c r="H214" s="18"/>
    </row>
    <row r="215" spans="2:8" ht="12.75">
      <c r="B215" s="29"/>
      <c r="C215" s="15"/>
      <c r="D215" s="16"/>
      <c r="E215" s="17"/>
      <c r="F215" s="17"/>
      <c r="G215" s="18"/>
      <c r="H215" s="18"/>
    </row>
    <row r="216" spans="2:8" ht="12.75">
      <c r="B216" s="29" t="s">
        <v>194</v>
      </c>
      <c r="C216" s="15"/>
      <c r="D216" s="16"/>
      <c r="E216" s="17"/>
      <c r="F216" s="17"/>
      <c r="G216" s="18"/>
      <c r="H216" s="18"/>
    </row>
    <row r="217" spans="3:8" ht="12.75">
      <c r="C217" s="15"/>
      <c r="D217" s="16"/>
      <c r="E217" s="17"/>
      <c r="F217" s="17"/>
      <c r="G217" s="18"/>
      <c r="H217" s="18"/>
    </row>
    <row r="218" spans="1:8" ht="12.75">
      <c r="A218" t="s">
        <v>195</v>
      </c>
      <c r="B218" t="s">
        <v>196</v>
      </c>
      <c r="C218" s="15" t="s">
        <v>32</v>
      </c>
      <c r="D218" s="16">
        <v>5.14</v>
      </c>
      <c r="E218" s="17"/>
      <c r="F218" s="17"/>
      <c r="G218" s="18">
        <v>0</v>
      </c>
      <c r="H218" s="18">
        <v>0</v>
      </c>
    </row>
    <row r="219" spans="3:8" ht="12.75">
      <c r="C219" s="15"/>
      <c r="D219" s="16"/>
      <c r="E219" s="17"/>
      <c r="F219" s="17"/>
      <c r="G219" s="18"/>
      <c r="H219" s="18"/>
    </row>
    <row r="220" spans="1:8" ht="12.75">
      <c r="A220" t="s">
        <v>197</v>
      </c>
      <c r="B220" t="s">
        <v>198</v>
      </c>
      <c r="C220" s="15" t="s">
        <v>32</v>
      </c>
      <c r="D220" s="16">
        <v>16.4</v>
      </c>
      <c r="E220" s="17"/>
      <c r="F220" s="17"/>
      <c r="G220" s="18">
        <v>0</v>
      </c>
      <c r="H220" s="18">
        <v>0</v>
      </c>
    </row>
    <row r="221" spans="3:8" ht="12.75">
      <c r="C221" s="15"/>
      <c r="D221" s="16"/>
      <c r="E221" s="17"/>
      <c r="F221" s="17"/>
      <c r="G221" s="18"/>
      <c r="H221" s="18"/>
    </row>
    <row r="222" spans="1:8" ht="12.75">
      <c r="A222" t="s">
        <v>199</v>
      </c>
      <c r="B222" t="s">
        <v>200</v>
      </c>
      <c r="C222" s="15" t="s">
        <v>201</v>
      </c>
      <c r="D222" s="16">
        <v>6</v>
      </c>
      <c r="E222" s="17"/>
      <c r="F222" s="17"/>
      <c r="G222" s="18">
        <v>0</v>
      </c>
      <c r="H222" s="18">
        <v>0</v>
      </c>
    </row>
    <row r="223" spans="3:8" ht="12.75">
      <c r="C223" s="15"/>
      <c r="D223" s="16"/>
      <c r="E223" s="17"/>
      <c r="F223" s="17"/>
      <c r="G223" s="18"/>
      <c r="H223" s="18"/>
    </row>
    <row r="224" spans="1:8" ht="12.75">
      <c r="A224" t="s">
        <v>202</v>
      </c>
      <c r="B224" t="s">
        <v>203</v>
      </c>
      <c r="C224" s="15" t="s">
        <v>32</v>
      </c>
      <c r="D224" s="16">
        <v>5.14</v>
      </c>
      <c r="E224" s="17"/>
      <c r="F224" s="17"/>
      <c r="G224" s="18">
        <v>0</v>
      </c>
      <c r="H224" s="18">
        <v>0</v>
      </c>
    </row>
    <row r="225" spans="3:8" ht="12.75">
      <c r="C225" s="15"/>
      <c r="D225" s="16"/>
      <c r="E225" s="17"/>
      <c r="F225" s="17"/>
      <c r="G225" s="18"/>
      <c r="H225" s="18"/>
    </row>
    <row r="226" spans="1:8" ht="12.75">
      <c r="A226" t="s">
        <v>204</v>
      </c>
      <c r="B226" t="s">
        <v>205</v>
      </c>
      <c r="C226" s="15" t="s">
        <v>32</v>
      </c>
      <c r="D226" s="16">
        <v>16.4</v>
      </c>
      <c r="E226" s="17"/>
      <c r="F226" s="17"/>
      <c r="G226" s="18">
        <v>0</v>
      </c>
      <c r="H226" s="18">
        <v>0</v>
      </c>
    </row>
    <row r="227" spans="3:8" ht="12.75">
      <c r="C227" s="15"/>
      <c r="D227" s="16"/>
      <c r="E227" s="17"/>
      <c r="F227" s="17"/>
      <c r="G227" s="18"/>
      <c r="H227" s="18"/>
    </row>
    <row r="228" spans="1:8" ht="12.75">
      <c r="A228" t="s">
        <v>206</v>
      </c>
      <c r="B228" t="s">
        <v>207</v>
      </c>
      <c r="C228" s="15" t="s">
        <v>32</v>
      </c>
      <c r="D228" s="16">
        <v>26</v>
      </c>
      <c r="E228" s="17"/>
      <c r="F228" s="17"/>
      <c r="G228" s="18">
        <v>0</v>
      </c>
      <c r="H228" s="18">
        <v>0</v>
      </c>
    </row>
    <row r="229" spans="3:8" ht="12.75">
      <c r="C229" s="15"/>
      <c r="D229" s="16"/>
      <c r="E229" s="17"/>
      <c r="F229" s="17"/>
      <c r="G229" s="18"/>
      <c r="H229" s="18"/>
    </row>
    <row r="230" spans="1:8" ht="12.75">
      <c r="A230" t="s">
        <v>208</v>
      </c>
      <c r="B230" t="s">
        <v>209</v>
      </c>
      <c r="C230" s="15" t="s">
        <v>32</v>
      </c>
      <c r="D230" s="16">
        <v>62.44</v>
      </c>
      <c r="E230" s="17"/>
      <c r="F230" s="17"/>
      <c r="G230" s="18">
        <v>0</v>
      </c>
      <c r="H230" s="18">
        <v>0</v>
      </c>
    </row>
    <row r="231" spans="3:8" ht="12.75">
      <c r="C231" s="15"/>
      <c r="D231" s="16"/>
      <c r="E231" s="17"/>
      <c r="F231" s="17"/>
      <c r="G231" s="18"/>
      <c r="H231" s="18"/>
    </row>
    <row r="232" spans="1:8" ht="12.75">
      <c r="A232" t="s">
        <v>210</v>
      </c>
      <c r="B232" t="s">
        <v>211</v>
      </c>
      <c r="C232" s="15" t="s">
        <v>32</v>
      </c>
      <c r="D232" s="16">
        <v>210.6</v>
      </c>
      <c r="E232" s="17"/>
      <c r="F232" s="17"/>
      <c r="G232" s="18">
        <v>0</v>
      </c>
      <c r="H232" s="18">
        <v>0</v>
      </c>
    </row>
    <row r="233" spans="3:8" ht="12.75">
      <c r="C233" s="15"/>
      <c r="D233" s="16"/>
      <c r="E233" s="17"/>
      <c r="F233" s="17"/>
      <c r="G233" s="18"/>
      <c r="H233" s="18"/>
    </row>
    <row r="234" spans="2:8" ht="12.75">
      <c r="B234" t="s">
        <v>0</v>
      </c>
      <c r="C234" s="15"/>
      <c r="D234" s="16"/>
      <c r="E234" s="17"/>
      <c r="F234" s="17"/>
      <c r="G234" s="18"/>
      <c r="H234" s="18"/>
    </row>
    <row r="235" spans="2:8" ht="12.75">
      <c r="B235" t="s">
        <v>212</v>
      </c>
      <c r="C235" s="15"/>
      <c r="D235" s="16"/>
      <c r="E235" s="17"/>
      <c r="F235" s="17"/>
      <c r="G235" s="18"/>
      <c r="H235" s="18"/>
    </row>
    <row r="236" spans="3:8" ht="12.75">
      <c r="C236" s="15"/>
      <c r="D236" s="16"/>
      <c r="E236" s="17"/>
      <c r="F236" s="17"/>
      <c r="G236" s="18"/>
      <c r="H236" s="18"/>
    </row>
    <row r="237" spans="2:8" ht="12.75">
      <c r="B237" s="29" t="s">
        <v>214</v>
      </c>
      <c r="C237" s="15"/>
      <c r="D237" s="16"/>
      <c r="E237" s="17"/>
      <c r="F237" s="30"/>
      <c r="G237" s="18"/>
      <c r="H237" s="18"/>
    </row>
    <row r="238" spans="3:8" ht="12.75">
      <c r="C238" s="15"/>
      <c r="D238" s="16"/>
      <c r="E238" s="17"/>
      <c r="F238" s="17"/>
      <c r="G238" s="18"/>
      <c r="H238" s="18"/>
    </row>
    <row r="239" spans="2:8" ht="12.75">
      <c r="B239" s="29" t="s">
        <v>215</v>
      </c>
      <c r="C239" s="15"/>
      <c r="D239" s="16"/>
      <c r="E239" s="17"/>
      <c r="F239" s="17"/>
      <c r="G239" s="18"/>
      <c r="H239" s="18"/>
    </row>
    <row r="240" spans="3:8" ht="12.75">
      <c r="C240" s="15"/>
      <c r="D240" s="16"/>
      <c r="E240" s="17"/>
      <c r="F240" s="17"/>
      <c r="G240" s="18"/>
      <c r="H240" s="18"/>
    </row>
    <row r="241" spans="1:8" ht="12.75">
      <c r="A241" t="s">
        <v>216</v>
      </c>
      <c r="B241" t="s">
        <v>217</v>
      </c>
      <c r="C241" s="15" t="s">
        <v>32</v>
      </c>
      <c r="D241" s="16">
        <v>24</v>
      </c>
      <c r="E241" s="17"/>
      <c r="F241" s="17"/>
      <c r="G241" s="18">
        <v>0</v>
      </c>
      <c r="H241" s="18">
        <v>0</v>
      </c>
    </row>
    <row r="242" spans="2:8" ht="12.75">
      <c r="B242" t="s">
        <v>218</v>
      </c>
      <c r="C242" s="15"/>
      <c r="D242" s="16"/>
      <c r="E242" s="17"/>
      <c r="F242" s="17"/>
      <c r="G242" s="18"/>
      <c r="H242" s="18"/>
    </row>
    <row r="243" spans="3:8" ht="12.75">
      <c r="C243" s="15"/>
      <c r="D243" s="16"/>
      <c r="E243" s="17"/>
      <c r="F243" s="17"/>
      <c r="G243" s="18"/>
      <c r="H243" s="18"/>
    </row>
    <row r="244" spans="2:8" ht="12.75">
      <c r="B244" t="s">
        <v>212</v>
      </c>
      <c r="C244" s="15"/>
      <c r="D244" s="16"/>
      <c r="E244" s="17"/>
      <c r="F244" s="17"/>
      <c r="G244" s="18"/>
      <c r="H244" s="18"/>
    </row>
    <row r="245" spans="3:8" ht="12.75">
      <c r="C245" s="15"/>
      <c r="D245" s="16"/>
      <c r="E245" s="17"/>
      <c r="F245" s="17"/>
      <c r="G245" s="18"/>
      <c r="H245" s="18"/>
    </row>
    <row r="246" spans="2:8" ht="12.75">
      <c r="B246" s="29" t="s">
        <v>219</v>
      </c>
      <c r="C246" s="15"/>
      <c r="D246" s="16"/>
      <c r="E246" s="17"/>
      <c r="F246" s="30"/>
      <c r="G246" s="18"/>
      <c r="H246" s="18"/>
    </row>
    <row r="247" spans="3:8" ht="12.75">
      <c r="C247" s="15"/>
      <c r="D247" s="16"/>
      <c r="E247" s="17"/>
      <c r="F247" s="17"/>
      <c r="G247" s="18"/>
      <c r="H247" s="18"/>
    </row>
    <row r="248" spans="3:8" ht="12.75">
      <c r="C248" s="15"/>
      <c r="D248" s="16"/>
      <c r="E248" s="17"/>
      <c r="F248" s="17"/>
      <c r="G248" s="18"/>
      <c r="H248" s="18"/>
    </row>
    <row r="249" spans="3:8" ht="12.75">
      <c r="C249" s="15"/>
      <c r="D249" s="16"/>
      <c r="E249" s="17"/>
      <c r="F249" s="17"/>
      <c r="G249" s="18"/>
      <c r="H249" s="18"/>
    </row>
    <row r="250" spans="2:8" ht="12.75">
      <c r="B250" s="29" t="s">
        <v>220</v>
      </c>
      <c r="C250" s="15"/>
      <c r="D250" s="16"/>
      <c r="E250" s="17"/>
      <c r="F250" s="17"/>
      <c r="G250" s="18"/>
      <c r="H250" s="18"/>
    </row>
    <row r="251" spans="3:8" ht="12.75">
      <c r="C251" s="15"/>
      <c r="D251" s="16"/>
      <c r="E251" s="17"/>
      <c r="F251" s="17"/>
      <c r="G251" s="18"/>
      <c r="H251" s="18"/>
    </row>
    <row r="252" spans="1:8" ht="12.75">
      <c r="A252" t="s">
        <v>221</v>
      </c>
      <c r="B252" t="s">
        <v>222</v>
      </c>
      <c r="C252" s="15" t="s">
        <v>32</v>
      </c>
      <c r="D252" s="16">
        <v>1587.2</v>
      </c>
      <c r="E252" s="17"/>
      <c r="F252" s="17"/>
      <c r="G252" s="18">
        <v>0</v>
      </c>
      <c r="H252" s="18">
        <v>0</v>
      </c>
    </row>
    <row r="253" spans="3:8" ht="12.75">
      <c r="C253" s="15"/>
      <c r="D253" s="16"/>
      <c r="E253" s="17"/>
      <c r="F253" s="17"/>
      <c r="G253" s="18"/>
      <c r="H253" s="18"/>
    </row>
    <row r="254" spans="1:8" ht="12.75">
      <c r="A254" t="s">
        <v>223</v>
      </c>
      <c r="B254" t="s">
        <v>224</v>
      </c>
      <c r="C254" s="15" t="s">
        <v>32</v>
      </c>
      <c r="D254" s="16">
        <v>1668</v>
      </c>
      <c r="E254" s="17"/>
      <c r="F254" s="17"/>
      <c r="G254" s="18">
        <v>0</v>
      </c>
      <c r="H254" s="18">
        <v>0</v>
      </c>
    </row>
    <row r="255" spans="3:8" ht="12.75">
      <c r="C255" s="15"/>
      <c r="D255" s="16"/>
      <c r="E255" s="17"/>
      <c r="F255" s="17"/>
      <c r="G255" s="18"/>
      <c r="H255" s="18"/>
    </row>
    <row r="256" spans="1:8" ht="12.75">
      <c r="A256" t="s">
        <v>225</v>
      </c>
      <c r="B256" t="s">
        <v>226</v>
      </c>
      <c r="C256" s="15" t="s">
        <v>32</v>
      </c>
      <c r="D256" s="16">
        <v>1833</v>
      </c>
      <c r="E256" s="17"/>
      <c r="F256" s="17"/>
      <c r="G256" s="18">
        <v>0</v>
      </c>
      <c r="H256" s="18">
        <v>0</v>
      </c>
    </row>
    <row r="257" spans="3:8" ht="12.75">
      <c r="C257" s="15"/>
      <c r="D257" s="16"/>
      <c r="E257" s="17"/>
      <c r="F257" s="17"/>
      <c r="G257" s="18"/>
      <c r="H257" s="18"/>
    </row>
    <row r="258" spans="1:8" ht="12.75">
      <c r="A258" t="s">
        <v>227</v>
      </c>
      <c r="B258" t="s">
        <v>228</v>
      </c>
      <c r="C258" s="15" t="s">
        <v>32</v>
      </c>
      <c r="D258" s="16">
        <v>789.95</v>
      </c>
      <c r="E258" s="17"/>
      <c r="F258" s="17"/>
      <c r="G258" s="18">
        <v>0</v>
      </c>
      <c r="H258" s="18">
        <v>0</v>
      </c>
    </row>
    <row r="259" spans="3:8" ht="12.75">
      <c r="C259" s="15"/>
      <c r="D259" s="16"/>
      <c r="E259" s="17"/>
      <c r="F259" s="17"/>
      <c r="G259" s="18"/>
      <c r="H259" s="18"/>
    </row>
    <row r="260" spans="1:8" ht="12.75">
      <c r="A260" t="s">
        <v>229</v>
      </c>
      <c r="B260" t="s">
        <v>230</v>
      </c>
      <c r="C260" s="15" t="s">
        <v>32</v>
      </c>
      <c r="D260" s="16">
        <v>815</v>
      </c>
      <c r="E260" s="17"/>
      <c r="F260" s="17"/>
      <c r="G260" s="18">
        <v>0</v>
      </c>
      <c r="H260" s="18">
        <v>0</v>
      </c>
    </row>
    <row r="261" spans="3:8" ht="12.75">
      <c r="C261" s="15"/>
      <c r="D261" s="16"/>
      <c r="E261" s="17"/>
      <c r="F261" s="17"/>
      <c r="G261" s="18"/>
      <c r="H261" s="18"/>
    </row>
    <row r="262" spans="2:8" ht="12.75">
      <c r="B262" t="s">
        <v>0</v>
      </c>
      <c r="C262" s="15"/>
      <c r="D262" s="16"/>
      <c r="E262" s="17"/>
      <c r="F262" s="17"/>
      <c r="G262" s="18"/>
      <c r="H262" s="18"/>
    </row>
    <row r="263" spans="2:8" ht="12.75">
      <c r="B263" t="s">
        <v>212</v>
      </c>
      <c r="C263" s="15"/>
      <c r="D263" s="16"/>
      <c r="E263" s="17"/>
      <c r="F263" s="17"/>
      <c r="G263" s="18"/>
      <c r="H263" s="18"/>
    </row>
    <row r="264" spans="3:8" ht="12.75">
      <c r="C264" s="15"/>
      <c r="D264" s="16"/>
      <c r="E264" s="17"/>
      <c r="F264" s="17"/>
      <c r="G264" s="18"/>
      <c r="H264" s="18"/>
    </row>
    <row r="265" spans="2:8" ht="12.75">
      <c r="B265" s="29" t="s">
        <v>231</v>
      </c>
      <c r="C265" s="15"/>
      <c r="D265" s="16"/>
      <c r="E265" s="17"/>
      <c r="F265" s="30"/>
      <c r="G265" s="18"/>
      <c r="H265" s="18"/>
    </row>
    <row r="266" spans="3:8" ht="12.75">
      <c r="C266" s="15"/>
      <c r="D266" s="16"/>
      <c r="E266" s="17"/>
      <c r="F266" s="17"/>
      <c r="G266" s="18"/>
      <c r="H266" s="18"/>
    </row>
    <row r="267" spans="2:8" ht="12.75">
      <c r="B267" s="29" t="s">
        <v>232</v>
      </c>
      <c r="C267" s="15"/>
      <c r="D267" s="16"/>
      <c r="E267" s="17"/>
      <c r="F267" s="17"/>
      <c r="G267" s="18"/>
      <c r="H267" s="18"/>
    </row>
    <row r="268" spans="3:8" ht="12.75">
      <c r="C268" s="15"/>
      <c r="D268" s="16"/>
      <c r="E268" s="17"/>
      <c r="F268" s="17"/>
      <c r="G268" s="18"/>
      <c r="H268" s="18"/>
    </row>
    <row r="269" spans="1:8" ht="12.75">
      <c r="A269" t="s">
        <v>233</v>
      </c>
      <c r="B269" t="s">
        <v>234</v>
      </c>
      <c r="C269" s="15" t="s">
        <v>125</v>
      </c>
      <c r="D269" s="16">
        <v>1018.96</v>
      </c>
      <c r="E269" s="17"/>
      <c r="F269" s="17"/>
      <c r="G269" s="18">
        <v>0</v>
      </c>
      <c r="H269" s="18">
        <v>0</v>
      </c>
    </row>
    <row r="270" spans="3:8" ht="12.75">
      <c r="C270" s="15"/>
      <c r="D270" s="16"/>
      <c r="E270" s="17"/>
      <c r="F270" s="17"/>
      <c r="G270" s="18"/>
      <c r="H270" s="18"/>
    </row>
    <row r="271" spans="1:8" ht="12.75">
      <c r="A271" t="s">
        <v>235</v>
      </c>
      <c r="B271" t="s">
        <v>236</v>
      </c>
      <c r="C271" s="15" t="s">
        <v>32</v>
      </c>
      <c r="D271" s="16">
        <v>1278.92</v>
      </c>
      <c r="E271" s="17"/>
      <c r="F271" s="17"/>
      <c r="G271" s="18">
        <v>0</v>
      </c>
      <c r="H271" s="18">
        <v>0</v>
      </c>
    </row>
    <row r="272" spans="3:8" ht="12.75">
      <c r="C272" s="15"/>
      <c r="D272" s="16"/>
      <c r="E272" s="17"/>
      <c r="F272" s="17"/>
      <c r="G272" s="18"/>
      <c r="H272" s="18"/>
    </row>
    <row r="273" spans="1:8" ht="12.75">
      <c r="A273" t="s">
        <v>237</v>
      </c>
      <c r="B273" t="s">
        <v>238</v>
      </c>
      <c r="C273" s="15" t="s">
        <v>125</v>
      </c>
      <c r="D273" s="16">
        <v>74.9</v>
      </c>
      <c r="E273" s="17"/>
      <c r="F273" s="17"/>
      <c r="G273" s="18">
        <v>0</v>
      </c>
      <c r="H273" s="18">
        <v>0</v>
      </c>
    </row>
    <row r="274" spans="3:8" ht="12.75">
      <c r="C274" s="15"/>
      <c r="D274" s="16"/>
      <c r="E274" s="17"/>
      <c r="F274" s="17"/>
      <c r="G274" s="18"/>
      <c r="H274" s="18"/>
    </row>
    <row r="275" spans="1:8" ht="12.75">
      <c r="A275" t="s">
        <v>239</v>
      </c>
      <c r="B275" t="s">
        <v>240</v>
      </c>
      <c r="C275" s="15" t="s">
        <v>110</v>
      </c>
      <c r="D275" s="16">
        <v>8</v>
      </c>
      <c r="E275" s="17"/>
      <c r="F275" s="17"/>
      <c r="G275" s="18">
        <v>0</v>
      </c>
      <c r="H275" s="18">
        <v>0</v>
      </c>
    </row>
    <row r="276" spans="3:8" ht="12.75">
      <c r="C276" s="15"/>
      <c r="D276" s="16"/>
      <c r="E276" s="17"/>
      <c r="F276" s="17"/>
      <c r="G276" s="18"/>
      <c r="H276" s="18"/>
    </row>
    <row r="277" spans="1:8" ht="12.75">
      <c r="A277" t="s">
        <v>241</v>
      </c>
      <c r="B277" t="s">
        <v>242</v>
      </c>
      <c r="C277" s="15" t="s">
        <v>110</v>
      </c>
      <c r="D277" s="16">
        <v>8</v>
      </c>
      <c r="E277" s="17"/>
      <c r="F277" s="17"/>
      <c r="G277" s="18">
        <v>0</v>
      </c>
      <c r="H277" s="18">
        <v>0</v>
      </c>
    </row>
    <row r="278" spans="3:8" ht="12.75">
      <c r="C278" s="15"/>
      <c r="D278" s="16"/>
      <c r="E278" s="17"/>
      <c r="F278" s="17"/>
      <c r="G278" s="18"/>
      <c r="H278" s="18"/>
    </row>
    <row r="279" spans="1:8" ht="12.75">
      <c r="A279" t="s">
        <v>243</v>
      </c>
      <c r="B279" t="s">
        <v>244</v>
      </c>
      <c r="C279" s="15" t="s">
        <v>14</v>
      </c>
      <c r="D279" s="16">
        <v>14.8</v>
      </c>
      <c r="E279" s="17"/>
      <c r="F279" s="17"/>
      <c r="G279" s="18">
        <v>0</v>
      </c>
      <c r="H279" s="18">
        <v>0</v>
      </c>
    </row>
    <row r="280" spans="3:8" ht="12.75">
      <c r="C280" s="15"/>
      <c r="D280" s="16"/>
      <c r="E280" s="17"/>
      <c r="F280" s="17"/>
      <c r="G280" s="18"/>
      <c r="H280" s="18"/>
    </row>
    <row r="281" spans="1:8" ht="12.75">
      <c r="A281" t="s">
        <v>245</v>
      </c>
      <c r="B281" t="s">
        <v>246</v>
      </c>
      <c r="C281" s="15" t="s">
        <v>14</v>
      </c>
      <c r="D281" s="16">
        <v>15.2</v>
      </c>
      <c r="E281" s="17"/>
      <c r="F281" s="17"/>
      <c r="G281" s="18">
        <v>0</v>
      </c>
      <c r="H281" s="18">
        <v>0</v>
      </c>
    </row>
    <row r="282" spans="3:8" ht="12.75">
      <c r="C282" s="15"/>
      <c r="D282" s="16"/>
      <c r="E282" s="17"/>
      <c r="F282" s="17"/>
      <c r="G282" s="18"/>
      <c r="H282" s="18"/>
    </row>
    <row r="283" spans="1:8" ht="12.75">
      <c r="A283" t="s">
        <v>247</v>
      </c>
      <c r="B283" t="s">
        <v>248</v>
      </c>
      <c r="C283" s="15" t="s">
        <v>14</v>
      </c>
      <c r="D283" s="16">
        <v>30</v>
      </c>
      <c r="E283" s="17"/>
      <c r="F283" s="17"/>
      <c r="G283" s="18">
        <v>0</v>
      </c>
      <c r="H283" s="18">
        <v>0</v>
      </c>
    </row>
    <row r="284" spans="3:8" ht="12.75">
      <c r="C284" s="15"/>
      <c r="D284" s="16"/>
      <c r="E284" s="17"/>
      <c r="F284" s="17"/>
      <c r="G284" s="18"/>
      <c r="H284" s="18"/>
    </row>
    <row r="285" spans="1:8" ht="12.75">
      <c r="A285" t="s">
        <v>249</v>
      </c>
      <c r="B285" t="s">
        <v>250</v>
      </c>
      <c r="C285" s="15" t="s">
        <v>32</v>
      </c>
      <c r="D285" s="16">
        <v>27.6</v>
      </c>
      <c r="E285" s="17"/>
      <c r="F285" s="17"/>
      <c r="G285" s="18">
        <v>0</v>
      </c>
      <c r="H285" s="18">
        <v>0</v>
      </c>
    </row>
    <row r="286" spans="3:8" ht="12.75">
      <c r="C286" s="15"/>
      <c r="D286" s="16"/>
      <c r="E286" s="17"/>
      <c r="F286" s="17"/>
      <c r="G286" s="18"/>
      <c r="H286" s="18"/>
    </row>
    <row r="287" spans="2:8" ht="12.75">
      <c r="B287" t="s">
        <v>0</v>
      </c>
      <c r="C287" s="15"/>
      <c r="D287" s="16"/>
      <c r="E287" s="17"/>
      <c r="F287" s="17"/>
      <c r="G287" s="18"/>
      <c r="H287" s="18"/>
    </row>
    <row r="288" spans="2:8" ht="12.75">
      <c r="B288" t="s">
        <v>212</v>
      </c>
      <c r="C288" s="15"/>
      <c r="D288" s="16"/>
      <c r="E288" s="17"/>
      <c r="F288" s="17"/>
      <c r="G288" s="18"/>
      <c r="H288" s="18"/>
    </row>
    <row r="289" spans="3:8" ht="12.75">
      <c r="C289" s="15"/>
      <c r="D289" s="16"/>
      <c r="E289" s="17"/>
      <c r="F289" s="17"/>
      <c r="G289" s="18"/>
      <c r="H289" s="18"/>
    </row>
    <row r="290" spans="2:8" ht="12.75">
      <c r="B290" s="29" t="s">
        <v>251</v>
      </c>
      <c r="C290" s="15"/>
      <c r="D290" s="16"/>
      <c r="E290" s="17"/>
      <c r="F290" s="30"/>
      <c r="G290" s="18"/>
      <c r="H290" s="18"/>
    </row>
    <row r="291" spans="3:8" ht="12.75">
      <c r="C291" s="15"/>
      <c r="D291" s="16"/>
      <c r="E291" s="17"/>
      <c r="F291" s="17"/>
      <c r="G291" s="18"/>
      <c r="H291" s="18"/>
    </row>
    <row r="292" spans="2:8" ht="12.75">
      <c r="B292" s="29" t="s">
        <v>252</v>
      </c>
      <c r="C292" s="15"/>
      <c r="D292" s="16"/>
      <c r="E292" s="17"/>
      <c r="F292" s="17"/>
      <c r="G292" s="18"/>
      <c r="H292" s="18"/>
    </row>
    <row r="293" spans="3:8" ht="12.75">
      <c r="C293" s="15"/>
      <c r="D293" s="16"/>
      <c r="E293" s="17"/>
      <c r="F293" s="17"/>
      <c r="G293" s="18"/>
      <c r="H293" s="18"/>
    </row>
    <row r="294" spans="1:8" ht="12.75">
      <c r="A294" t="s">
        <v>253</v>
      </c>
      <c r="B294" t="s">
        <v>254</v>
      </c>
      <c r="C294" s="15" t="s">
        <v>32</v>
      </c>
      <c r="D294" s="16">
        <v>86.4</v>
      </c>
      <c r="E294" s="17"/>
      <c r="F294" s="17"/>
      <c r="G294" s="18">
        <v>0</v>
      </c>
      <c r="H294" s="18">
        <v>0</v>
      </c>
    </row>
    <row r="295" spans="3:8" ht="12.75">
      <c r="C295" s="15"/>
      <c r="D295" s="16"/>
      <c r="E295" s="17"/>
      <c r="F295" s="17"/>
      <c r="G295" s="18"/>
      <c r="H295" s="18"/>
    </row>
    <row r="296" spans="1:8" ht="12.75">
      <c r="A296" t="s">
        <v>255</v>
      </c>
      <c r="B296" t="s">
        <v>256</v>
      </c>
      <c r="C296" s="15" t="s">
        <v>32</v>
      </c>
      <c r="D296" s="16">
        <v>756.95</v>
      </c>
      <c r="E296" s="17"/>
      <c r="F296" s="17"/>
      <c r="G296" s="18">
        <v>0</v>
      </c>
      <c r="H296" s="18">
        <v>0</v>
      </c>
    </row>
    <row r="297" spans="3:8" ht="12.75">
      <c r="C297" s="15"/>
      <c r="D297" s="16"/>
      <c r="E297" s="17"/>
      <c r="F297" s="17"/>
      <c r="G297" s="18"/>
      <c r="H297" s="18"/>
    </row>
    <row r="298" spans="1:8" ht="12.75">
      <c r="A298" t="s">
        <v>257</v>
      </c>
      <c r="B298" t="s">
        <v>258</v>
      </c>
      <c r="C298" s="15" t="s">
        <v>32</v>
      </c>
      <c r="D298" s="16">
        <v>33</v>
      </c>
      <c r="E298" s="17"/>
      <c r="F298" s="17"/>
      <c r="G298" s="18">
        <v>0</v>
      </c>
      <c r="H298" s="18">
        <v>0</v>
      </c>
    </row>
    <row r="299" spans="3:8" ht="12.75">
      <c r="C299" s="15"/>
      <c r="D299" s="16"/>
      <c r="E299" s="17"/>
      <c r="F299" s="17"/>
      <c r="G299" s="18"/>
      <c r="H299" s="18"/>
    </row>
    <row r="300" spans="1:8" ht="12.75">
      <c r="A300" t="s">
        <v>259</v>
      </c>
      <c r="B300" t="s">
        <v>260</v>
      </c>
      <c r="C300" s="15" t="s">
        <v>32</v>
      </c>
      <c r="D300" s="16">
        <v>969.7</v>
      </c>
      <c r="E300" s="17"/>
      <c r="F300" s="17"/>
      <c r="G300" s="18">
        <v>0</v>
      </c>
      <c r="H300" s="18">
        <v>0</v>
      </c>
    </row>
    <row r="301" spans="3:8" ht="12.75">
      <c r="C301" s="15"/>
      <c r="D301" s="16"/>
      <c r="E301" s="17"/>
      <c r="F301" s="17"/>
      <c r="G301" s="18"/>
      <c r="H301" s="18"/>
    </row>
    <row r="302" spans="1:8" ht="12.75">
      <c r="A302" t="s">
        <v>261</v>
      </c>
      <c r="B302" t="s">
        <v>262</v>
      </c>
      <c r="C302" s="15" t="s">
        <v>32</v>
      </c>
      <c r="D302" s="16">
        <v>38</v>
      </c>
      <c r="E302" s="17"/>
      <c r="F302" s="17"/>
      <c r="G302" s="18">
        <v>0</v>
      </c>
      <c r="H302" s="18">
        <v>0</v>
      </c>
    </row>
    <row r="303" spans="3:8" ht="12.75">
      <c r="C303" s="15"/>
      <c r="D303" s="16"/>
      <c r="E303" s="17"/>
      <c r="F303" s="17"/>
      <c r="G303" s="18"/>
      <c r="H303" s="18"/>
    </row>
    <row r="304" spans="1:8" ht="12.75">
      <c r="A304" t="s">
        <v>263</v>
      </c>
      <c r="B304" t="s">
        <v>264</v>
      </c>
      <c r="C304" s="15" t="s">
        <v>32</v>
      </c>
      <c r="D304" s="16">
        <v>61.3</v>
      </c>
      <c r="E304" s="17"/>
      <c r="F304" s="17"/>
      <c r="G304" s="18">
        <v>0</v>
      </c>
      <c r="H304" s="18">
        <v>0</v>
      </c>
    </row>
    <row r="305" spans="3:8" ht="12.75">
      <c r="C305" s="15"/>
      <c r="D305" s="16"/>
      <c r="E305" s="17"/>
      <c r="F305" s="17"/>
      <c r="G305" s="18"/>
      <c r="H305" s="18"/>
    </row>
    <row r="306" spans="2:8" ht="12.75">
      <c r="B306" t="s">
        <v>0</v>
      </c>
      <c r="C306" s="15"/>
      <c r="D306" s="16"/>
      <c r="E306" s="17"/>
      <c r="F306" s="17"/>
      <c r="G306" s="18"/>
      <c r="H306" s="18"/>
    </row>
    <row r="307" spans="2:8" ht="12.75">
      <c r="B307" t="s">
        <v>212</v>
      </c>
      <c r="C307" s="15"/>
      <c r="D307" s="16"/>
      <c r="E307" s="17"/>
      <c r="F307" s="17"/>
      <c r="G307" s="18"/>
      <c r="H307" s="18"/>
    </row>
    <row r="308" spans="3:8" ht="12.75">
      <c r="C308" s="15"/>
      <c r="D308" s="16"/>
      <c r="E308" s="17"/>
      <c r="F308" s="17"/>
      <c r="G308" s="18"/>
      <c r="H308" s="18"/>
    </row>
    <row r="309" spans="2:8" ht="12.75">
      <c r="B309" s="29" t="s">
        <v>265</v>
      </c>
      <c r="C309" s="15"/>
      <c r="D309" s="16"/>
      <c r="E309" s="17"/>
      <c r="F309" s="30"/>
      <c r="G309" s="18"/>
      <c r="H309" s="18"/>
    </row>
    <row r="310" spans="3:8" ht="12.75">
      <c r="C310" s="15"/>
      <c r="D310" s="16"/>
      <c r="E310" s="17"/>
      <c r="F310" s="17"/>
      <c r="G310" s="18"/>
      <c r="H310" s="18"/>
    </row>
    <row r="311" spans="2:8" ht="12.75">
      <c r="B311" s="29" t="s">
        <v>266</v>
      </c>
      <c r="C311" s="15"/>
      <c r="D311" s="16"/>
      <c r="E311" s="17"/>
      <c r="F311" s="17"/>
      <c r="G311" s="18"/>
      <c r="H311" s="18"/>
    </row>
    <row r="312" spans="3:8" ht="12.75">
      <c r="C312" s="15"/>
      <c r="D312" s="16"/>
      <c r="E312" s="17"/>
      <c r="F312" s="17"/>
      <c r="G312" s="18"/>
      <c r="H312" s="18"/>
    </row>
    <row r="313" spans="1:8" ht="12.75">
      <c r="A313" t="s">
        <v>267</v>
      </c>
      <c r="B313" t="s">
        <v>268</v>
      </c>
      <c r="C313" s="15" t="s">
        <v>125</v>
      </c>
      <c r="D313" s="32">
        <v>100.7</v>
      </c>
      <c r="E313" s="17"/>
      <c r="F313" s="17"/>
      <c r="G313" s="18">
        <v>0</v>
      </c>
      <c r="H313" s="18">
        <v>0</v>
      </c>
    </row>
    <row r="314" spans="3:8" ht="12.75">
      <c r="C314" s="15"/>
      <c r="D314" s="16"/>
      <c r="E314" s="17"/>
      <c r="F314" s="17"/>
      <c r="G314" s="18"/>
      <c r="H314" s="18"/>
    </row>
    <row r="315" spans="1:8" ht="12.75">
      <c r="A315" t="s">
        <v>269</v>
      </c>
      <c r="B315" t="s">
        <v>270</v>
      </c>
      <c r="C315" s="15" t="s">
        <v>110</v>
      </c>
      <c r="D315" s="16">
        <v>2</v>
      </c>
      <c r="E315" s="17"/>
      <c r="F315" s="17"/>
      <c r="G315" s="18">
        <v>0</v>
      </c>
      <c r="H315" s="18">
        <v>0</v>
      </c>
    </row>
    <row r="316" spans="3:8" ht="12.75">
      <c r="C316" s="15"/>
      <c r="D316" s="16"/>
      <c r="E316" s="17"/>
      <c r="F316" s="17"/>
      <c r="G316" s="18"/>
      <c r="H316" s="18"/>
    </row>
    <row r="317" spans="1:8" ht="12.75">
      <c r="A317" t="s">
        <v>271</v>
      </c>
      <c r="B317" t="s">
        <v>272</v>
      </c>
      <c r="C317" s="15" t="s">
        <v>125</v>
      </c>
      <c r="D317" s="16">
        <v>4.7</v>
      </c>
      <c r="E317" s="17"/>
      <c r="F317" s="17"/>
      <c r="G317" s="18">
        <v>0</v>
      </c>
      <c r="H317" s="18">
        <v>0</v>
      </c>
    </row>
    <row r="318" spans="3:8" ht="12.75">
      <c r="C318" s="15"/>
      <c r="D318" s="16"/>
      <c r="E318" s="17"/>
      <c r="F318" s="17"/>
      <c r="G318" s="18"/>
      <c r="H318" s="18"/>
    </row>
    <row r="319" spans="1:8" ht="12.75">
      <c r="A319" t="s">
        <v>273</v>
      </c>
      <c r="B319" t="s">
        <v>274</v>
      </c>
      <c r="C319" s="15" t="s">
        <v>125</v>
      </c>
      <c r="D319" s="16">
        <v>195.2</v>
      </c>
      <c r="E319" s="17"/>
      <c r="F319" s="17"/>
      <c r="G319" s="18">
        <v>0</v>
      </c>
      <c r="H319" s="18">
        <v>0</v>
      </c>
    </row>
    <row r="320" spans="3:8" ht="12.75">
      <c r="C320" s="15"/>
      <c r="D320" s="16"/>
      <c r="E320" s="17"/>
      <c r="F320" s="17"/>
      <c r="G320" s="18"/>
      <c r="H320" s="18"/>
    </row>
    <row r="321" spans="1:8" ht="12.75">
      <c r="A321" t="s">
        <v>275</v>
      </c>
      <c r="B321" t="s">
        <v>276</v>
      </c>
      <c r="C321" s="15" t="s">
        <v>125</v>
      </c>
      <c r="D321" s="16">
        <v>115</v>
      </c>
      <c r="E321" s="17"/>
      <c r="F321" s="17"/>
      <c r="G321" s="18">
        <v>0</v>
      </c>
      <c r="H321" s="18">
        <v>0</v>
      </c>
    </row>
    <row r="322" spans="3:8" ht="12.75">
      <c r="C322" s="15"/>
      <c r="D322" s="16"/>
      <c r="E322" s="17"/>
      <c r="F322" s="17"/>
      <c r="G322" s="18"/>
      <c r="H322" s="18"/>
    </row>
    <row r="323" spans="1:8" ht="12.75">
      <c r="A323" t="s">
        <v>277</v>
      </c>
      <c r="B323" t="s">
        <v>278</v>
      </c>
      <c r="C323" s="15" t="s">
        <v>110</v>
      </c>
      <c r="D323" s="16">
        <v>40</v>
      </c>
      <c r="E323" s="17"/>
      <c r="F323" s="17"/>
      <c r="G323" s="18">
        <v>0</v>
      </c>
      <c r="H323" s="18">
        <v>0</v>
      </c>
    </row>
    <row r="324" spans="3:8" ht="12.75">
      <c r="C324" s="15"/>
      <c r="D324" s="16"/>
      <c r="E324" s="17"/>
      <c r="F324" s="17"/>
      <c r="G324" s="18"/>
      <c r="H324" s="18"/>
    </row>
    <row r="325" spans="1:8" ht="12.75">
      <c r="A325" t="s">
        <v>279</v>
      </c>
      <c r="B325" t="s">
        <v>280</v>
      </c>
      <c r="C325" s="15" t="s">
        <v>125</v>
      </c>
      <c r="D325" s="16">
        <v>195.2</v>
      </c>
      <c r="E325" s="17"/>
      <c r="F325" s="17"/>
      <c r="G325" s="18">
        <v>0</v>
      </c>
      <c r="H325" s="18">
        <v>0</v>
      </c>
    </row>
    <row r="326" spans="3:8" ht="12.75">
      <c r="C326" s="15"/>
      <c r="D326" s="16"/>
      <c r="E326" s="17"/>
      <c r="F326" s="17"/>
      <c r="G326" s="18"/>
      <c r="H326" s="18"/>
    </row>
    <row r="327" spans="1:8" ht="12.75">
      <c r="A327" t="s">
        <v>281</v>
      </c>
      <c r="B327" t="s">
        <v>282</v>
      </c>
      <c r="C327" s="15" t="s">
        <v>125</v>
      </c>
      <c r="D327" s="16">
        <v>4.2</v>
      </c>
      <c r="E327" s="17"/>
      <c r="F327" s="17"/>
      <c r="G327" s="18">
        <v>0</v>
      </c>
      <c r="H327" s="18">
        <v>0</v>
      </c>
    </row>
    <row r="328" spans="3:8" ht="12.75">
      <c r="C328" s="15"/>
      <c r="D328" s="16"/>
      <c r="E328" s="17"/>
      <c r="F328" s="17"/>
      <c r="G328" s="18"/>
      <c r="H328" s="18"/>
    </row>
    <row r="329" spans="2:8" ht="12.75">
      <c r="B329" t="s">
        <v>0</v>
      </c>
      <c r="C329" s="15"/>
      <c r="D329" s="16"/>
      <c r="E329" s="17"/>
      <c r="F329" s="17"/>
      <c r="G329" s="18"/>
      <c r="H329" s="18"/>
    </row>
    <row r="330" spans="2:8" ht="12.75">
      <c r="B330" t="s">
        <v>212</v>
      </c>
      <c r="C330" s="15"/>
      <c r="D330" s="16"/>
      <c r="E330" s="17"/>
      <c r="F330" s="17"/>
      <c r="G330" s="18"/>
      <c r="H330" s="18"/>
    </row>
    <row r="331" spans="3:8" ht="12.75">
      <c r="C331" s="15"/>
      <c r="D331" s="16"/>
      <c r="E331" s="17"/>
      <c r="F331" s="17"/>
      <c r="G331" s="18"/>
      <c r="H331" s="18"/>
    </row>
    <row r="332" spans="2:8" ht="12.75">
      <c r="B332" s="29" t="s">
        <v>283</v>
      </c>
      <c r="C332" s="15"/>
      <c r="D332" s="16"/>
      <c r="E332" s="17"/>
      <c r="F332" s="30"/>
      <c r="G332" s="18"/>
      <c r="H332" s="18"/>
    </row>
    <row r="333" spans="3:8" ht="12.75">
      <c r="C333" s="15"/>
      <c r="D333" s="16"/>
      <c r="E333" s="17"/>
      <c r="F333" s="17"/>
      <c r="G333" s="18"/>
      <c r="H333" s="18"/>
    </row>
    <row r="334" spans="2:8" ht="12.75">
      <c r="B334" s="29" t="s">
        <v>284</v>
      </c>
      <c r="C334" s="15"/>
      <c r="D334" s="16"/>
      <c r="E334" s="17"/>
      <c r="F334" s="17"/>
      <c r="G334" s="18"/>
      <c r="H334" s="18"/>
    </row>
    <row r="335" spans="3:8" ht="12.75">
      <c r="C335" s="15"/>
      <c r="D335" s="16"/>
      <c r="E335" s="17"/>
      <c r="F335" s="17"/>
      <c r="G335" s="18"/>
      <c r="H335" s="18"/>
    </row>
    <row r="336" spans="1:8" ht="12.75">
      <c r="A336" t="s">
        <v>285</v>
      </c>
      <c r="B336" t="s">
        <v>286</v>
      </c>
      <c r="C336" s="15" t="s">
        <v>32</v>
      </c>
      <c r="D336" s="16">
        <v>1278.92</v>
      </c>
      <c r="E336" s="17"/>
      <c r="F336" s="17"/>
      <c r="G336" s="18">
        <v>0</v>
      </c>
      <c r="H336" s="18">
        <v>0</v>
      </c>
    </row>
    <row r="337" spans="3:8" ht="12.75">
      <c r="C337" s="15"/>
      <c r="D337" s="16"/>
      <c r="E337" s="17"/>
      <c r="F337" s="17"/>
      <c r="G337" s="18"/>
      <c r="H337" s="18"/>
    </row>
    <row r="338" spans="1:8" ht="12.75">
      <c r="A338" t="s">
        <v>287</v>
      </c>
      <c r="B338" t="s">
        <v>288</v>
      </c>
      <c r="C338" s="15" t="s">
        <v>125</v>
      </c>
      <c r="D338" s="16">
        <v>18.4</v>
      </c>
      <c r="E338" s="17"/>
      <c r="F338" s="17"/>
      <c r="G338" s="18">
        <v>0</v>
      </c>
      <c r="H338" s="18">
        <v>0</v>
      </c>
    </row>
    <row r="339" spans="3:8" ht="12.75">
      <c r="C339" s="15"/>
      <c r="D339" s="16"/>
      <c r="E339" s="17"/>
      <c r="F339" s="17"/>
      <c r="G339" s="18"/>
      <c r="H339" s="18"/>
    </row>
    <row r="340" spans="1:8" ht="12.75">
      <c r="A340" t="s">
        <v>289</v>
      </c>
      <c r="B340" t="s">
        <v>290</v>
      </c>
      <c r="C340" s="15" t="s">
        <v>32</v>
      </c>
      <c r="D340" s="16">
        <v>1471</v>
      </c>
      <c r="E340" s="17"/>
      <c r="F340" s="17"/>
      <c r="G340" s="18">
        <v>0</v>
      </c>
      <c r="H340" s="18">
        <v>0</v>
      </c>
    </row>
    <row r="341" spans="3:8" ht="12.75">
      <c r="C341" s="15"/>
      <c r="D341" s="16"/>
      <c r="E341" s="17"/>
      <c r="F341" s="17"/>
      <c r="G341" s="18"/>
      <c r="H341" s="18"/>
    </row>
    <row r="342" spans="2:8" ht="12.75">
      <c r="B342" t="s">
        <v>0</v>
      </c>
      <c r="C342" s="15"/>
      <c r="D342" s="16"/>
      <c r="E342" s="17"/>
      <c r="F342" s="17"/>
      <c r="G342" s="18"/>
      <c r="H342" s="18"/>
    </row>
    <row r="343" spans="2:8" ht="12.75">
      <c r="B343" t="s">
        <v>212</v>
      </c>
      <c r="C343" s="15"/>
      <c r="D343" s="16"/>
      <c r="E343" s="17"/>
      <c r="F343" s="17"/>
      <c r="G343" s="18"/>
      <c r="H343" s="18"/>
    </row>
    <row r="344" spans="3:8" ht="12.75">
      <c r="C344" s="15"/>
      <c r="D344" s="16"/>
      <c r="E344" s="17"/>
      <c r="F344" s="17"/>
      <c r="G344" s="18"/>
      <c r="H344" s="18"/>
    </row>
    <row r="345" spans="2:8" ht="12.75">
      <c r="B345" s="29" t="s">
        <v>291</v>
      </c>
      <c r="C345" s="15"/>
      <c r="D345" s="16"/>
      <c r="E345" s="17"/>
      <c r="F345" s="30"/>
      <c r="G345" s="18"/>
      <c r="H345" s="18"/>
    </row>
    <row r="346" spans="3:8" ht="12.75">
      <c r="C346" s="15"/>
      <c r="D346" s="16"/>
      <c r="E346" s="17"/>
      <c r="F346" s="17"/>
      <c r="G346" s="18"/>
      <c r="H346" s="18"/>
    </row>
    <row r="347" spans="2:8" ht="12.75">
      <c r="B347" s="29" t="s">
        <v>292</v>
      </c>
      <c r="C347" s="15"/>
      <c r="D347" s="16"/>
      <c r="E347" s="17"/>
      <c r="F347" s="17"/>
      <c r="G347" s="18"/>
      <c r="H347" s="18"/>
    </row>
    <row r="348" spans="3:8" ht="12.75">
      <c r="C348" s="15"/>
      <c r="D348" s="16"/>
      <c r="E348" s="17"/>
      <c r="F348" s="17"/>
      <c r="G348" s="18"/>
      <c r="H348" s="18"/>
    </row>
    <row r="349" spans="1:8" ht="12.75">
      <c r="A349" t="s">
        <v>293</v>
      </c>
      <c r="B349" t="s">
        <v>294</v>
      </c>
      <c r="C349" s="15" t="s">
        <v>110</v>
      </c>
      <c r="D349" s="16">
        <v>2</v>
      </c>
      <c r="E349" s="17"/>
      <c r="F349" s="17"/>
      <c r="G349" s="18">
        <v>0</v>
      </c>
      <c r="H349" s="18">
        <v>0</v>
      </c>
    </row>
    <row r="350" spans="3:8" ht="12.75">
      <c r="C350" s="15"/>
      <c r="D350" s="16"/>
      <c r="E350" s="17"/>
      <c r="F350" s="17"/>
      <c r="G350" s="18"/>
      <c r="H350" s="18"/>
    </row>
    <row r="351" spans="1:8" ht="12.75">
      <c r="A351" t="s">
        <v>295</v>
      </c>
      <c r="B351" t="s">
        <v>296</v>
      </c>
      <c r="C351" s="15" t="s">
        <v>125</v>
      </c>
      <c r="D351" s="32">
        <v>100.7</v>
      </c>
      <c r="E351" s="17"/>
      <c r="F351" s="17"/>
      <c r="G351" s="18">
        <v>0</v>
      </c>
      <c r="H351" s="18">
        <v>0</v>
      </c>
    </row>
    <row r="352" spans="3:8" ht="12.75">
      <c r="C352" s="15"/>
      <c r="D352" s="16"/>
      <c r="E352" s="17"/>
      <c r="F352" s="17"/>
      <c r="G352" s="18"/>
      <c r="H352" s="18"/>
    </row>
    <row r="353" spans="1:8" ht="12.75">
      <c r="A353" t="s">
        <v>297</v>
      </c>
      <c r="B353" t="s">
        <v>298</v>
      </c>
      <c r="C353" s="15" t="s">
        <v>110</v>
      </c>
      <c r="D353" s="16">
        <v>3</v>
      </c>
      <c r="E353" s="17"/>
      <c r="F353" s="17"/>
      <c r="G353" s="18">
        <v>0</v>
      </c>
      <c r="H353" s="18">
        <v>0</v>
      </c>
    </row>
    <row r="354" spans="3:8" ht="12.75">
      <c r="C354" s="15"/>
      <c r="D354" s="16"/>
      <c r="E354" s="17"/>
      <c r="F354" s="17"/>
      <c r="G354" s="18"/>
      <c r="H354" s="18"/>
    </row>
    <row r="355" spans="1:8" ht="12.75">
      <c r="A355" t="s">
        <v>299</v>
      </c>
      <c r="B355" t="s">
        <v>300</v>
      </c>
      <c r="C355" s="15" t="s">
        <v>110</v>
      </c>
      <c r="D355" s="16">
        <v>2</v>
      </c>
      <c r="E355" s="17"/>
      <c r="F355" s="17"/>
      <c r="G355" s="18">
        <v>0</v>
      </c>
      <c r="H355" s="18">
        <v>0</v>
      </c>
    </row>
    <row r="356" spans="2:8" ht="12.75">
      <c r="B356" t="s">
        <v>301</v>
      </c>
      <c r="C356" s="15"/>
      <c r="D356" s="16"/>
      <c r="E356" s="17"/>
      <c r="F356" s="17"/>
      <c r="G356" s="18"/>
      <c r="H356" s="18"/>
    </row>
    <row r="357" spans="3:8" ht="12.75">
      <c r="C357" s="15"/>
      <c r="D357" s="16"/>
      <c r="E357" s="17"/>
      <c r="F357" s="17"/>
      <c r="G357" s="18"/>
      <c r="H357" s="18"/>
    </row>
    <row r="358" spans="1:8" ht="12.75">
      <c r="A358" t="s">
        <v>302</v>
      </c>
      <c r="B358" t="s">
        <v>303</v>
      </c>
      <c r="C358" s="15" t="s">
        <v>110</v>
      </c>
      <c r="D358" s="16">
        <v>1</v>
      </c>
      <c r="E358" s="17"/>
      <c r="F358" s="17"/>
      <c r="G358" s="18">
        <v>0</v>
      </c>
      <c r="H358" s="18">
        <v>0</v>
      </c>
    </row>
    <row r="359" spans="2:8" ht="12.75">
      <c r="B359" t="s">
        <v>301</v>
      </c>
      <c r="C359" s="15"/>
      <c r="D359" s="16"/>
      <c r="E359" s="17"/>
      <c r="F359" s="17"/>
      <c r="G359" s="18"/>
      <c r="H359" s="18"/>
    </row>
    <row r="360" spans="3:8" ht="12.75">
      <c r="C360" s="15"/>
      <c r="D360" s="16"/>
      <c r="E360" s="17"/>
      <c r="F360" s="17"/>
      <c r="G360" s="18"/>
      <c r="H360" s="18"/>
    </row>
    <row r="361" spans="1:8" ht="12.75">
      <c r="A361" t="s">
        <v>304</v>
      </c>
      <c r="B361" t="s">
        <v>305</v>
      </c>
      <c r="C361" s="15" t="s">
        <v>110</v>
      </c>
      <c r="D361" s="16">
        <v>3</v>
      </c>
      <c r="E361" s="17"/>
      <c r="F361" s="17"/>
      <c r="G361" s="18">
        <v>0</v>
      </c>
      <c r="H361" s="18">
        <v>0</v>
      </c>
    </row>
    <row r="362" spans="3:8" ht="12.75">
      <c r="C362" s="15"/>
      <c r="D362" s="16"/>
      <c r="E362" s="17"/>
      <c r="F362" s="17"/>
      <c r="G362" s="18"/>
      <c r="H362" s="18"/>
    </row>
    <row r="363" spans="1:8" ht="12.75">
      <c r="A363" t="s">
        <v>306</v>
      </c>
      <c r="B363" t="s">
        <v>307</v>
      </c>
      <c r="C363" s="15" t="s">
        <v>110</v>
      </c>
      <c r="D363" s="16">
        <v>1</v>
      </c>
      <c r="E363" s="17"/>
      <c r="F363" s="17"/>
      <c r="G363" s="18">
        <v>0</v>
      </c>
      <c r="H363" s="18">
        <v>0</v>
      </c>
    </row>
    <row r="364" spans="3:8" ht="12.75">
      <c r="C364" s="15"/>
      <c r="D364" s="16"/>
      <c r="E364" s="17"/>
      <c r="F364" s="17"/>
      <c r="G364" s="18"/>
      <c r="H364" s="18"/>
    </row>
    <row r="365" spans="1:8" ht="12.75">
      <c r="A365" t="s">
        <v>308</v>
      </c>
      <c r="B365" t="s">
        <v>309</v>
      </c>
      <c r="C365" s="15" t="s">
        <v>110</v>
      </c>
      <c r="D365" s="16">
        <v>38</v>
      </c>
      <c r="E365" s="17"/>
      <c r="F365" s="17"/>
      <c r="G365" s="18">
        <v>0</v>
      </c>
      <c r="H365" s="18">
        <v>0</v>
      </c>
    </row>
    <row r="366" spans="3:8" ht="12.75">
      <c r="C366" s="15"/>
      <c r="D366" s="16"/>
      <c r="E366" s="17"/>
      <c r="F366" s="17"/>
      <c r="G366" s="18"/>
      <c r="H366" s="18"/>
    </row>
    <row r="367" spans="1:8" ht="12.75">
      <c r="A367" t="s">
        <v>310</v>
      </c>
      <c r="B367" t="s">
        <v>311</v>
      </c>
      <c r="C367" s="15" t="s">
        <v>110</v>
      </c>
      <c r="D367" s="16">
        <v>2</v>
      </c>
      <c r="E367" s="17"/>
      <c r="F367" s="17"/>
      <c r="G367" s="18">
        <v>0</v>
      </c>
      <c r="H367" s="18">
        <v>0</v>
      </c>
    </row>
    <row r="368" spans="3:8" ht="12.75">
      <c r="C368" s="15"/>
      <c r="D368" s="16"/>
      <c r="E368" s="17"/>
      <c r="F368" s="17"/>
      <c r="G368" s="18"/>
      <c r="H368" s="18"/>
    </row>
    <row r="369" spans="1:8" ht="12.75">
      <c r="A369" t="s">
        <v>312</v>
      </c>
      <c r="B369" t="s">
        <v>313</v>
      </c>
      <c r="C369" s="15" t="s">
        <v>110</v>
      </c>
      <c r="D369" s="16">
        <v>2</v>
      </c>
      <c r="E369" s="17"/>
      <c r="F369" s="17"/>
      <c r="G369" s="18">
        <v>0</v>
      </c>
      <c r="H369" s="18">
        <v>0</v>
      </c>
    </row>
    <row r="370" spans="3:8" ht="12.75">
      <c r="C370" s="15"/>
      <c r="D370" s="16"/>
      <c r="E370" s="17"/>
      <c r="F370" s="17"/>
      <c r="G370" s="18"/>
      <c r="H370" s="18"/>
    </row>
    <row r="371" spans="1:8" ht="12.75">
      <c r="A371" t="s">
        <v>314</v>
      </c>
      <c r="B371" t="s">
        <v>315</v>
      </c>
      <c r="C371" s="15" t="s">
        <v>110</v>
      </c>
      <c r="D371" s="16">
        <v>1</v>
      </c>
      <c r="E371" s="17"/>
      <c r="F371" s="17"/>
      <c r="G371" s="18">
        <v>0</v>
      </c>
      <c r="H371" s="18">
        <v>0</v>
      </c>
    </row>
    <row r="372" spans="3:8" ht="12.75">
      <c r="C372" s="15"/>
      <c r="D372" s="16"/>
      <c r="E372" s="17"/>
      <c r="F372" s="17"/>
      <c r="G372" s="18"/>
      <c r="H372" s="18"/>
    </row>
    <row r="373" spans="1:8" ht="12.75">
      <c r="A373" t="s">
        <v>316</v>
      </c>
      <c r="B373" t="s">
        <v>317</v>
      </c>
      <c r="C373" s="15" t="s">
        <v>110</v>
      </c>
      <c r="D373" s="16">
        <v>5</v>
      </c>
      <c r="E373" s="17"/>
      <c r="F373" s="17"/>
      <c r="G373" s="18">
        <v>0</v>
      </c>
      <c r="H373" s="18">
        <v>0</v>
      </c>
    </row>
    <row r="374" spans="3:8" ht="12.75">
      <c r="C374" s="15"/>
      <c r="D374" s="16"/>
      <c r="E374" s="17"/>
      <c r="F374" s="17"/>
      <c r="G374" s="18"/>
      <c r="H374" s="18"/>
    </row>
    <row r="375" spans="1:8" ht="12.75">
      <c r="A375" t="s">
        <v>318</v>
      </c>
      <c r="B375" t="s">
        <v>319</v>
      </c>
      <c r="C375" s="15" t="s">
        <v>110</v>
      </c>
      <c r="D375" s="16">
        <v>3</v>
      </c>
      <c r="E375" s="17"/>
      <c r="F375" s="17"/>
      <c r="G375" s="18">
        <v>0</v>
      </c>
      <c r="H375" s="18">
        <v>0</v>
      </c>
    </row>
    <row r="376" spans="3:8" ht="12.75">
      <c r="C376" s="15"/>
      <c r="D376" s="16"/>
      <c r="E376" s="17"/>
      <c r="F376" s="17"/>
      <c r="G376" s="18"/>
      <c r="H376" s="18"/>
    </row>
    <row r="377" spans="1:8" ht="12.75">
      <c r="A377" t="s">
        <v>320</v>
      </c>
      <c r="B377" t="s">
        <v>321</v>
      </c>
      <c r="C377" s="15" t="s">
        <v>110</v>
      </c>
      <c r="D377" s="16">
        <v>15</v>
      </c>
      <c r="E377" s="17"/>
      <c r="F377" s="17"/>
      <c r="G377" s="18">
        <v>0</v>
      </c>
      <c r="H377" s="18">
        <v>0</v>
      </c>
    </row>
    <row r="378" spans="3:8" ht="12.75">
      <c r="C378" s="15"/>
      <c r="D378" s="16"/>
      <c r="E378" s="17"/>
      <c r="F378" s="17"/>
      <c r="G378" s="18"/>
      <c r="H378" s="18"/>
    </row>
    <row r="379" spans="1:8" ht="12.75">
      <c r="A379" t="s">
        <v>322</v>
      </c>
      <c r="B379" t="s">
        <v>323</v>
      </c>
      <c r="C379" s="15" t="s">
        <v>110</v>
      </c>
      <c r="D379" s="16">
        <v>21</v>
      </c>
      <c r="E379" s="17"/>
      <c r="F379" s="17"/>
      <c r="G379" s="18">
        <v>0</v>
      </c>
      <c r="H379" s="18">
        <v>0</v>
      </c>
    </row>
    <row r="380" spans="3:8" ht="12.75">
      <c r="C380" s="15"/>
      <c r="D380" s="16"/>
      <c r="E380" s="17"/>
      <c r="F380" s="17"/>
      <c r="G380" s="18"/>
      <c r="H380" s="18"/>
    </row>
    <row r="381" spans="1:8" ht="12.75">
      <c r="A381" t="s">
        <v>324</v>
      </c>
      <c r="B381" t="s">
        <v>325</v>
      </c>
      <c r="C381" s="15" t="s">
        <v>110</v>
      </c>
      <c r="D381" s="16">
        <v>6</v>
      </c>
      <c r="E381" s="17"/>
      <c r="F381" s="17"/>
      <c r="G381" s="18">
        <v>0</v>
      </c>
      <c r="H381" s="18">
        <v>0</v>
      </c>
    </row>
    <row r="382" spans="3:8" ht="12.75">
      <c r="C382" s="15"/>
      <c r="D382" s="16"/>
      <c r="E382" s="17"/>
      <c r="F382" s="17"/>
      <c r="G382" s="18"/>
      <c r="H382" s="18"/>
    </row>
    <row r="383" spans="1:8" ht="12.75">
      <c r="A383" t="s">
        <v>326</v>
      </c>
      <c r="B383" t="s">
        <v>327</v>
      </c>
      <c r="C383" s="15" t="s">
        <v>110</v>
      </c>
      <c r="D383" s="16">
        <v>1</v>
      </c>
      <c r="E383" s="17"/>
      <c r="F383" s="17"/>
      <c r="G383" s="18">
        <v>0</v>
      </c>
      <c r="H383" s="18">
        <v>0</v>
      </c>
    </row>
    <row r="384" spans="3:8" ht="12.75">
      <c r="C384" s="15"/>
      <c r="D384" s="16"/>
      <c r="E384" s="17"/>
      <c r="F384" s="17"/>
      <c r="G384" s="18"/>
      <c r="H384" s="18"/>
    </row>
    <row r="385" spans="1:8" ht="12.75">
      <c r="A385" t="s">
        <v>328</v>
      </c>
      <c r="B385" t="s">
        <v>329</v>
      </c>
      <c r="C385" s="15" t="s">
        <v>330</v>
      </c>
      <c r="D385" s="16">
        <v>47</v>
      </c>
      <c r="E385" s="17"/>
      <c r="F385" s="17"/>
      <c r="G385" s="18">
        <v>0</v>
      </c>
      <c r="H385" s="18">
        <v>0</v>
      </c>
    </row>
    <row r="386" spans="2:8" ht="12.75">
      <c r="B386" t="s">
        <v>331</v>
      </c>
      <c r="C386" s="15"/>
      <c r="D386" s="16"/>
      <c r="E386" s="17"/>
      <c r="F386" s="17"/>
      <c r="G386" s="18"/>
      <c r="H386" s="18"/>
    </row>
    <row r="387" spans="3:8" ht="12.75">
      <c r="C387" s="15"/>
      <c r="D387" s="16"/>
      <c r="E387" s="17"/>
      <c r="F387" s="17"/>
      <c r="G387" s="18"/>
      <c r="H387" s="18"/>
    </row>
    <row r="388" spans="1:8" ht="12.75">
      <c r="A388" t="s">
        <v>332</v>
      </c>
      <c r="B388" t="s">
        <v>333</v>
      </c>
      <c r="C388" s="15" t="s">
        <v>330</v>
      </c>
      <c r="D388" s="16">
        <v>2</v>
      </c>
      <c r="E388" s="17"/>
      <c r="F388" s="17"/>
      <c r="G388" s="18">
        <v>0</v>
      </c>
      <c r="H388" s="18">
        <v>0</v>
      </c>
    </row>
    <row r="389" spans="2:8" ht="12.75">
      <c r="B389" t="s">
        <v>331</v>
      </c>
      <c r="C389" s="15"/>
      <c r="D389" s="16"/>
      <c r="E389" s="17"/>
      <c r="F389" s="17"/>
      <c r="G389" s="18"/>
      <c r="H389" s="18"/>
    </row>
    <row r="390" spans="3:8" ht="12.75">
      <c r="C390" s="15"/>
      <c r="D390" s="16"/>
      <c r="E390" s="17"/>
      <c r="F390" s="17"/>
      <c r="G390" s="18"/>
      <c r="H390" s="18"/>
    </row>
    <row r="391" spans="1:8" ht="12.75">
      <c r="A391" t="s">
        <v>334</v>
      </c>
      <c r="B391" t="s">
        <v>335</v>
      </c>
      <c r="C391" s="15" t="s">
        <v>330</v>
      </c>
      <c r="D391" s="16">
        <v>2</v>
      </c>
      <c r="E391" s="17"/>
      <c r="F391" s="17"/>
      <c r="G391" s="18">
        <v>0</v>
      </c>
      <c r="H391" s="18">
        <v>0</v>
      </c>
    </row>
    <row r="392" spans="3:8" ht="12.75">
      <c r="C392" s="15"/>
      <c r="D392" s="16"/>
      <c r="E392" s="17"/>
      <c r="F392" s="17"/>
      <c r="G392" s="18"/>
      <c r="H392" s="18"/>
    </row>
    <row r="393" spans="3:8" ht="12.75">
      <c r="C393" s="15"/>
      <c r="D393" s="16"/>
      <c r="E393" s="17"/>
      <c r="F393" s="17"/>
      <c r="G393" s="18"/>
      <c r="H393" s="18"/>
    </row>
    <row r="394" spans="1:8" ht="12.75">
      <c r="A394" t="s">
        <v>336</v>
      </c>
      <c r="B394" t="s">
        <v>337</v>
      </c>
      <c r="C394" s="15" t="s">
        <v>110</v>
      </c>
      <c r="D394" s="16">
        <v>1</v>
      </c>
      <c r="E394" s="17"/>
      <c r="F394" s="17"/>
      <c r="G394" s="18">
        <v>0</v>
      </c>
      <c r="H394" s="18">
        <v>0</v>
      </c>
    </row>
    <row r="395" spans="3:8" ht="12.75">
      <c r="C395" s="15"/>
      <c r="D395" s="16"/>
      <c r="E395" s="17"/>
      <c r="F395" s="17"/>
      <c r="G395" s="18"/>
      <c r="H395" s="18"/>
    </row>
    <row r="396" spans="2:8" ht="12.75">
      <c r="B396" s="29" t="s">
        <v>338</v>
      </c>
      <c r="C396" s="15"/>
      <c r="D396" s="16"/>
      <c r="E396" s="17"/>
      <c r="F396" s="30"/>
      <c r="G396" s="18"/>
      <c r="H396" s="18"/>
    </row>
    <row r="397" spans="3:8" ht="12.75">
      <c r="C397" s="15"/>
      <c r="D397" s="16"/>
      <c r="E397" s="17"/>
      <c r="F397" s="17"/>
      <c r="G397" s="18"/>
      <c r="H397" s="18"/>
    </row>
    <row r="398" spans="2:8" ht="12.75">
      <c r="B398" s="29" t="s">
        <v>339</v>
      </c>
      <c r="C398" s="15"/>
      <c r="D398" s="16"/>
      <c r="E398" s="17"/>
      <c r="F398" s="17"/>
      <c r="G398" s="18"/>
      <c r="H398" s="18"/>
    </row>
    <row r="399" spans="3:8" ht="12.75">
      <c r="C399" s="15"/>
      <c r="D399" s="16"/>
      <c r="E399" s="17"/>
      <c r="F399" s="17"/>
      <c r="G399" s="18"/>
      <c r="H399" s="18"/>
    </row>
    <row r="400" spans="1:8" ht="12.75">
      <c r="A400" t="s">
        <v>340</v>
      </c>
      <c r="B400" t="s">
        <v>341</v>
      </c>
      <c r="C400" s="15" t="s">
        <v>110</v>
      </c>
      <c r="D400" s="16">
        <v>33</v>
      </c>
      <c r="E400" s="17"/>
      <c r="F400" s="17"/>
      <c r="G400" s="18">
        <v>0</v>
      </c>
      <c r="H400" s="18">
        <v>0</v>
      </c>
    </row>
    <row r="401" spans="3:8" ht="12.75">
      <c r="C401" s="15"/>
      <c r="D401" s="16"/>
      <c r="E401" s="17"/>
      <c r="F401" s="17"/>
      <c r="G401" s="18"/>
      <c r="H401" s="18"/>
    </row>
    <row r="402" spans="1:8" ht="12.75">
      <c r="A402" t="s">
        <v>342</v>
      </c>
      <c r="B402" t="s">
        <v>343</v>
      </c>
      <c r="C402" s="15" t="s">
        <v>201</v>
      </c>
      <c r="D402" s="16">
        <v>81231.23</v>
      </c>
      <c r="E402" s="17"/>
      <c r="F402" s="17"/>
      <c r="G402" s="18">
        <v>0</v>
      </c>
      <c r="H402" s="18">
        <v>0</v>
      </c>
    </row>
    <row r="403" spans="3:8" ht="12.75">
      <c r="C403" s="15"/>
      <c r="D403" s="16"/>
      <c r="E403" s="17"/>
      <c r="F403" s="17"/>
      <c r="G403" s="18"/>
      <c r="H403" s="18"/>
    </row>
    <row r="404" spans="1:8" ht="12.75">
      <c r="A404" t="s">
        <v>344</v>
      </c>
      <c r="B404" t="s">
        <v>345</v>
      </c>
      <c r="C404" s="15" t="s">
        <v>125</v>
      </c>
      <c r="D404" s="16">
        <v>6</v>
      </c>
      <c r="E404" s="17"/>
      <c r="F404" s="17"/>
      <c r="G404" s="18">
        <v>0</v>
      </c>
      <c r="H404" s="18">
        <v>0</v>
      </c>
    </row>
    <row r="405" spans="3:8" ht="12.75">
      <c r="C405" s="15"/>
      <c r="D405" s="16"/>
      <c r="E405" s="17"/>
      <c r="F405" s="17"/>
      <c r="G405" s="18"/>
      <c r="H405" s="18"/>
    </row>
    <row r="406" spans="1:8" ht="12.75">
      <c r="A406" t="s">
        <v>346</v>
      </c>
      <c r="B406" t="s">
        <v>347</v>
      </c>
      <c r="C406" s="15" t="s">
        <v>32</v>
      </c>
      <c r="D406" s="16">
        <v>47.2</v>
      </c>
      <c r="E406" s="17"/>
      <c r="F406" s="17"/>
      <c r="G406" s="18">
        <v>0</v>
      </c>
      <c r="H406" s="18">
        <v>0</v>
      </c>
    </row>
    <row r="407" spans="3:8" ht="12.75">
      <c r="C407" s="15"/>
      <c r="D407" s="16"/>
      <c r="E407" s="17"/>
      <c r="F407" s="17"/>
      <c r="G407" s="18"/>
      <c r="H407" s="18"/>
    </row>
    <row r="408" spans="1:8" ht="12.75">
      <c r="A408" t="s">
        <v>348</v>
      </c>
      <c r="B408" t="s">
        <v>349</v>
      </c>
      <c r="C408" s="15" t="s">
        <v>201</v>
      </c>
      <c r="D408" s="16">
        <v>91838.01</v>
      </c>
      <c r="E408" s="17"/>
      <c r="F408" s="17"/>
      <c r="G408" s="18">
        <v>0</v>
      </c>
      <c r="H408" s="18">
        <v>0</v>
      </c>
    </row>
    <row r="409" spans="3:8" ht="12.75">
      <c r="C409" s="15"/>
      <c r="D409" s="16"/>
      <c r="E409" s="17"/>
      <c r="F409" s="17"/>
      <c r="G409" s="18"/>
      <c r="H409" s="18"/>
    </row>
    <row r="410" spans="1:8" ht="12.75">
      <c r="A410" t="s">
        <v>350</v>
      </c>
      <c r="B410" t="s">
        <v>351</v>
      </c>
      <c r="C410" s="15" t="s">
        <v>201</v>
      </c>
      <c r="D410" s="16">
        <v>1464.04</v>
      </c>
      <c r="E410" s="17"/>
      <c r="F410" s="17"/>
      <c r="G410" s="18">
        <v>0</v>
      </c>
      <c r="H410" s="18">
        <v>0</v>
      </c>
    </row>
    <row r="411" spans="3:8" ht="12.75">
      <c r="C411" s="15"/>
      <c r="D411" s="16"/>
      <c r="E411" s="17"/>
      <c r="F411" s="17"/>
      <c r="G411" s="18"/>
      <c r="H411" s="18"/>
    </row>
    <row r="412" spans="2:8" ht="12.75">
      <c r="B412" s="29" t="s">
        <v>352</v>
      </c>
      <c r="C412" s="15"/>
      <c r="D412" s="16"/>
      <c r="E412" s="17"/>
      <c r="F412" s="30"/>
      <c r="G412" s="18"/>
      <c r="H412" s="18"/>
    </row>
    <row r="413" spans="3:8" ht="12.75">
      <c r="C413" s="15"/>
      <c r="D413" s="16"/>
      <c r="E413" s="17"/>
      <c r="F413" s="17"/>
      <c r="G413" s="18"/>
      <c r="H413" s="18"/>
    </row>
    <row r="414" spans="2:8" ht="12.75">
      <c r="B414" s="29" t="s">
        <v>353</v>
      </c>
      <c r="C414" s="15"/>
      <c r="D414" s="16"/>
      <c r="E414" s="17"/>
      <c r="F414" s="17"/>
      <c r="G414" s="18"/>
      <c r="H414" s="18"/>
    </row>
    <row r="415" spans="3:8" ht="12.75">
      <c r="C415" s="15"/>
      <c r="D415" s="16"/>
      <c r="E415" s="17"/>
      <c r="F415" s="17"/>
      <c r="G415" s="18"/>
      <c r="H415" s="18"/>
    </row>
    <row r="416" spans="1:8" ht="12.75">
      <c r="A416" t="s">
        <v>354</v>
      </c>
      <c r="B416" t="s">
        <v>355</v>
      </c>
      <c r="C416" s="15" t="s">
        <v>32</v>
      </c>
      <c r="D416" s="16">
        <v>494.84</v>
      </c>
      <c r="E416" s="17"/>
      <c r="F416" s="17"/>
      <c r="G416" s="18">
        <v>0</v>
      </c>
      <c r="H416" s="18">
        <v>0</v>
      </c>
    </row>
    <row r="417" spans="3:8" ht="12.75">
      <c r="C417" s="15"/>
      <c r="D417" s="16"/>
      <c r="E417" s="17"/>
      <c r="F417" s="17"/>
      <c r="G417" s="18"/>
      <c r="H417" s="18"/>
    </row>
    <row r="418" spans="1:8" ht="12.75">
      <c r="A418" t="s">
        <v>356</v>
      </c>
      <c r="B418" t="s">
        <v>357</v>
      </c>
      <c r="C418" s="15" t="s">
        <v>32</v>
      </c>
      <c r="D418" s="16">
        <v>494.84</v>
      </c>
      <c r="E418" s="17"/>
      <c r="F418" s="17"/>
      <c r="G418" s="18">
        <v>0</v>
      </c>
      <c r="H418" s="18">
        <v>0</v>
      </c>
    </row>
    <row r="419" spans="3:8" ht="12.75">
      <c r="C419" s="15"/>
      <c r="D419" s="16"/>
      <c r="E419" s="17"/>
      <c r="F419" s="17"/>
      <c r="G419" s="18"/>
      <c r="H419" s="18"/>
    </row>
    <row r="420" spans="1:8" ht="12.75">
      <c r="A420" t="s">
        <v>358</v>
      </c>
      <c r="B420" t="s">
        <v>359</v>
      </c>
      <c r="C420" s="15" t="s">
        <v>32</v>
      </c>
      <c r="D420" s="16">
        <v>550</v>
      </c>
      <c r="E420" s="17"/>
      <c r="F420" s="17"/>
      <c r="G420" s="18">
        <v>0</v>
      </c>
      <c r="H420" s="18">
        <v>0</v>
      </c>
    </row>
    <row r="421" spans="3:8" ht="12.75">
      <c r="C421" s="15"/>
      <c r="D421" s="16"/>
      <c r="E421" s="17"/>
      <c r="F421" s="17"/>
      <c r="G421" s="18"/>
      <c r="H421" s="18"/>
    </row>
    <row r="422" spans="1:8" ht="12.75">
      <c r="A422" t="s">
        <v>360</v>
      </c>
      <c r="B422" t="s">
        <v>361</v>
      </c>
      <c r="C422" s="15" t="s">
        <v>32</v>
      </c>
      <c r="D422" s="16">
        <v>210.6</v>
      </c>
      <c r="E422" s="17"/>
      <c r="F422" s="17"/>
      <c r="G422" s="18">
        <v>0</v>
      </c>
      <c r="H422" s="18">
        <v>0</v>
      </c>
    </row>
    <row r="423" spans="3:8" ht="12.75">
      <c r="C423" s="15"/>
      <c r="D423" s="16"/>
      <c r="E423" s="17"/>
      <c r="F423" s="17"/>
      <c r="G423" s="18"/>
      <c r="H423" s="18"/>
    </row>
    <row r="424" spans="1:8" ht="12.75">
      <c r="A424" t="s">
        <v>362</v>
      </c>
      <c r="B424" t="s">
        <v>357</v>
      </c>
      <c r="C424" s="15" t="s">
        <v>32</v>
      </c>
      <c r="D424" s="16">
        <v>210.6</v>
      </c>
      <c r="E424" s="17"/>
      <c r="F424" s="17"/>
      <c r="G424" s="18">
        <v>0</v>
      </c>
      <c r="H424" s="18">
        <v>0</v>
      </c>
    </row>
    <row r="425" spans="3:8" ht="12.75">
      <c r="C425" s="15"/>
      <c r="D425" s="16"/>
      <c r="E425" s="17"/>
      <c r="F425" s="17"/>
      <c r="G425" s="18"/>
      <c r="H425" s="18"/>
    </row>
    <row r="426" spans="1:8" ht="12.75">
      <c r="A426" t="s">
        <v>363</v>
      </c>
      <c r="B426" t="s">
        <v>364</v>
      </c>
      <c r="C426" s="15" t="s">
        <v>32</v>
      </c>
      <c r="D426" s="16">
        <v>232</v>
      </c>
      <c r="E426" s="17"/>
      <c r="F426" s="17"/>
      <c r="G426" s="18">
        <v>0</v>
      </c>
      <c r="H426" s="18">
        <v>0</v>
      </c>
    </row>
    <row r="427" spans="3:8" ht="12.75">
      <c r="C427" s="15"/>
      <c r="D427" s="16"/>
      <c r="E427" s="17"/>
      <c r="F427" s="17"/>
      <c r="G427" s="18"/>
      <c r="H427" s="18"/>
    </row>
    <row r="428" spans="1:8" ht="12.75">
      <c r="A428" t="s">
        <v>365</v>
      </c>
      <c r="B428" t="s">
        <v>366</v>
      </c>
      <c r="C428" s="15" t="s">
        <v>32</v>
      </c>
      <c r="D428" s="16">
        <v>27.6</v>
      </c>
      <c r="E428" s="17"/>
      <c r="F428" s="17"/>
      <c r="G428" s="18">
        <v>0</v>
      </c>
      <c r="H428" s="18">
        <v>0</v>
      </c>
    </row>
    <row r="429" spans="2:8" ht="12.75">
      <c r="B429" t="s">
        <v>367</v>
      </c>
      <c r="C429" s="15"/>
      <c r="D429" s="16"/>
      <c r="E429" s="17"/>
      <c r="F429" s="17"/>
      <c r="G429" s="18"/>
      <c r="H429" s="18"/>
    </row>
    <row r="430" spans="3:8" ht="12.75">
      <c r="C430" s="15"/>
      <c r="D430" s="16"/>
      <c r="E430" s="17"/>
      <c r="F430" s="17"/>
      <c r="G430" s="18"/>
      <c r="H430" s="18"/>
    </row>
    <row r="431" spans="2:8" ht="12.75">
      <c r="B431" t="s">
        <v>0</v>
      </c>
      <c r="C431" s="15"/>
      <c r="D431" s="16"/>
      <c r="E431" s="17"/>
      <c r="F431" s="17"/>
      <c r="G431" s="18"/>
      <c r="H431" s="18"/>
    </row>
    <row r="432" spans="2:8" ht="12.75">
      <c r="B432" t="s">
        <v>212</v>
      </c>
      <c r="C432" s="15"/>
      <c r="D432" s="16"/>
      <c r="E432" s="17"/>
      <c r="F432" s="17"/>
      <c r="G432" s="18"/>
      <c r="H432" s="18"/>
    </row>
    <row r="433" spans="3:8" ht="12.75">
      <c r="C433" s="15"/>
      <c r="D433" s="16"/>
      <c r="E433" s="17"/>
      <c r="F433" s="17"/>
      <c r="G433" s="18"/>
      <c r="H433" s="18"/>
    </row>
    <row r="434" spans="2:8" ht="12.75">
      <c r="B434" s="29" t="s">
        <v>368</v>
      </c>
      <c r="C434" s="15"/>
      <c r="D434" s="16"/>
      <c r="E434" s="17"/>
      <c r="F434" s="30"/>
      <c r="G434" s="18"/>
      <c r="H434" s="18"/>
    </row>
    <row r="435" spans="3:8" ht="12.75">
      <c r="C435" s="15"/>
      <c r="D435" s="16"/>
      <c r="E435" s="17"/>
      <c r="F435" s="17"/>
      <c r="G435" s="18"/>
      <c r="H435" s="18"/>
    </row>
    <row r="436" spans="2:8" ht="12.75">
      <c r="B436" s="29" t="s">
        <v>369</v>
      </c>
      <c r="C436" s="15"/>
      <c r="D436" s="16"/>
      <c r="E436" s="17"/>
      <c r="F436" s="17"/>
      <c r="G436" s="18"/>
      <c r="H436" s="18"/>
    </row>
    <row r="437" spans="3:8" ht="12.75">
      <c r="C437" s="15"/>
      <c r="D437" s="16"/>
      <c r="E437" s="17"/>
      <c r="F437" s="17"/>
      <c r="G437" s="18"/>
      <c r="H437" s="18"/>
    </row>
    <row r="438" spans="1:8" ht="12.75">
      <c r="A438" t="s">
        <v>370</v>
      </c>
      <c r="B438" t="s">
        <v>371</v>
      </c>
      <c r="C438" s="15" t="s">
        <v>32</v>
      </c>
      <c r="D438" s="16">
        <v>1056.85</v>
      </c>
      <c r="E438" s="17"/>
      <c r="F438" s="17"/>
      <c r="G438" s="18">
        <v>0</v>
      </c>
      <c r="H438" s="18">
        <v>0</v>
      </c>
    </row>
    <row r="439" spans="2:8" ht="12.75">
      <c r="B439" t="s">
        <v>372</v>
      </c>
      <c r="C439" s="15"/>
      <c r="D439" s="16"/>
      <c r="E439" s="17"/>
      <c r="F439" s="17"/>
      <c r="G439" s="18"/>
      <c r="H439" s="18"/>
    </row>
    <row r="440" spans="3:8" ht="12.75">
      <c r="C440" s="15"/>
      <c r="D440" s="16"/>
      <c r="E440" s="17"/>
      <c r="F440" s="17"/>
      <c r="G440" s="18"/>
      <c r="H440" s="18"/>
    </row>
    <row r="441" spans="1:8" ht="12.75">
      <c r="A441" t="s">
        <v>373</v>
      </c>
      <c r="B441" t="s">
        <v>374</v>
      </c>
      <c r="C441" s="15" t="s">
        <v>32</v>
      </c>
      <c r="D441" s="16">
        <v>1056.85</v>
      </c>
      <c r="E441" s="17"/>
      <c r="F441" s="17"/>
      <c r="G441" s="18">
        <v>0</v>
      </c>
      <c r="H441" s="18">
        <v>0</v>
      </c>
    </row>
    <row r="442" spans="3:8" ht="12.75">
      <c r="C442" s="15"/>
      <c r="D442" s="16"/>
      <c r="E442" s="17"/>
      <c r="F442" s="17"/>
      <c r="G442" s="18"/>
      <c r="H442" s="18"/>
    </row>
    <row r="443" spans="2:8" ht="12.75">
      <c r="B443" s="29" t="s">
        <v>375</v>
      </c>
      <c r="C443" s="15"/>
      <c r="D443" s="16"/>
      <c r="E443" s="17"/>
      <c r="F443" s="30"/>
      <c r="G443" s="18"/>
      <c r="H443" s="18"/>
    </row>
    <row r="444" spans="3:8" ht="12.75">
      <c r="C444" s="15"/>
      <c r="D444" s="16"/>
      <c r="E444" s="17"/>
      <c r="F444" s="17"/>
      <c r="G444" s="18"/>
      <c r="H444" s="18"/>
    </row>
    <row r="445" spans="2:8" ht="12.75">
      <c r="B445" s="29" t="s">
        <v>376</v>
      </c>
      <c r="C445" s="15"/>
      <c r="D445" s="16"/>
      <c r="E445" s="17"/>
      <c r="F445" s="17"/>
      <c r="G445" s="18"/>
      <c r="H445" s="18"/>
    </row>
    <row r="446" spans="3:8" ht="12.75">
      <c r="C446" s="15"/>
      <c r="D446" s="16"/>
      <c r="E446" s="17"/>
      <c r="F446" s="17"/>
      <c r="G446" s="18"/>
      <c r="H446" s="18"/>
    </row>
    <row r="447" spans="1:8" ht="12.75">
      <c r="A447" t="s">
        <v>377</v>
      </c>
      <c r="B447" t="s">
        <v>378</v>
      </c>
      <c r="C447" s="15" t="s">
        <v>32</v>
      </c>
      <c r="D447" s="16">
        <v>74.8</v>
      </c>
      <c r="E447" s="17"/>
      <c r="F447" s="17"/>
      <c r="G447" s="18">
        <v>0</v>
      </c>
      <c r="H447" s="18">
        <v>0</v>
      </c>
    </row>
    <row r="448" spans="3:8" ht="12.75">
      <c r="C448" s="15"/>
      <c r="D448" s="16"/>
      <c r="E448" s="17"/>
      <c r="F448" s="17"/>
      <c r="G448" s="18"/>
      <c r="H448" s="18"/>
    </row>
    <row r="449" spans="1:8" ht="12.75">
      <c r="A449" t="s">
        <v>379</v>
      </c>
      <c r="B449" t="s">
        <v>380</v>
      </c>
      <c r="C449" s="15" t="s">
        <v>32</v>
      </c>
      <c r="D449" s="16">
        <v>1651.57</v>
      </c>
      <c r="E449" s="17"/>
      <c r="F449" s="17"/>
      <c r="G449" s="18">
        <v>0</v>
      </c>
      <c r="H449" s="18">
        <v>0</v>
      </c>
    </row>
    <row r="450" spans="3:8" ht="12.75">
      <c r="C450" s="15"/>
      <c r="D450" s="16"/>
      <c r="E450" s="17"/>
      <c r="F450" s="17"/>
      <c r="G450" s="18"/>
      <c r="H450" s="18"/>
    </row>
    <row r="451" spans="1:8" ht="12.75">
      <c r="A451" t="s">
        <v>381</v>
      </c>
      <c r="B451" t="s">
        <v>382</v>
      </c>
      <c r="C451" s="15" t="s">
        <v>32</v>
      </c>
      <c r="D451" s="16">
        <v>4724.75</v>
      </c>
      <c r="E451" s="17"/>
      <c r="F451" s="17"/>
      <c r="G451" s="18">
        <v>0</v>
      </c>
      <c r="H451" s="18">
        <v>0</v>
      </c>
    </row>
    <row r="452" spans="3:8" ht="12.75">
      <c r="C452" s="15"/>
      <c r="D452" s="16"/>
      <c r="E452" s="17"/>
      <c r="F452" s="17"/>
      <c r="G452" s="18"/>
      <c r="H452" s="18"/>
    </row>
    <row r="453" spans="2:8" ht="12.75">
      <c r="B453" s="29" t="s">
        <v>383</v>
      </c>
      <c r="C453" s="15"/>
      <c r="D453" s="16"/>
      <c r="E453" s="17"/>
      <c r="F453" s="30"/>
      <c r="G453" s="18"/>
      <c r="H453" s="18"/>
    </row>
    <row r="454" spans="3:8" ht="12.75">
      <c r="C454" s="15"/>
      <c r="D454" s="16"/>
      <c r="E454" s="17"/>
      <c r="F454" s="17"/>
      <c r="G454" s="18"/>
      <c r="H454" s="18"/>
    </row>
    <row r="455" spans="2:8" ht="12.75">
      <c r="B455" s="29" t="s">
        <v>384</v>
      </c>
      <c r="C455" s="15"/>
      <c r="D455" s="16"/>
      <c r="E455" s="17"/>
      <c r="F455" s="17"/>
      <c r="G455" s="18"/>
      <c r="H455" s="18"/>
    </row>
    <row r="456" spans="1:8" ht="12.75">
      <c r="A456" s="33">
        <v>1002</v>
      </c>
      <c r="B456" s="33" t="s">
        <v>385</v>
      </c>
      <c r="C456" s="34" t="s">
        <v>110</v>
      </c>
      <c r="D456" s="35">
        <v>1</v>
      </c>
      <c r="E456" s="36"/>
      <c r="F456" s="36"/>
      <c r="G456" s="37">
        <v>0</v>
      </c>
      <c r="H456" s="37">
        <v>0</v>
      </c>
    </row>
    <row r="457" spans="3:8" ht="12.75">
      <c r="C457" s="15"/>
      <c r="D457" s="16"/>
      <c r="E457" s="17"/>
      <c r="F457" s="17"/>
      <c r="G457" s="18"/>
      <c r="H457" s="18"/>
    </row>
    <row r="458" spans="2:8" ht="12.75">
      <c r="B458" s="29" t="s">
        <v>386</v>
      </c>
      <c r="C458" s="15"/>
      <c r="D458" s="16"/>
      <c r="E458" s="17"/>
      <c r="F458" s="17"/>
      <c r="G458" s="18"/>
      <c r="H458" s="18"/>
    </row>
    <row r="459" spans="2:8" ht="12.75">
      <c r="B459" s="29"/>
      <c r="C459" s="15"/>
      <c r="D459" s="16"/>
      <c r="E459" s="17"/>
      <c r="F459" s="17"/>
      <c r="G459" s="18"/>
      <c r="H459" s="18"/>
    </row>
    <row r="460" spans="1:8" ht="12.75">
      <c r="A460" s="38"/>
      <c r="B460" s="20" t="s">
        <v>387</v>
      </c>
      <c r="C460" s="39"/>
      <c r="D460" s="40"/>
      <c r="E460" s="41"/>
      <c r="F460" s="41"/>
      <c r="G460" s="42"/>
      <c r="H460" s="43"/>
    </row>
    <row r="461" spans="3:8" ht="12.75">
      <c r="C461" s="15"/>
      <c r="D461" s="16"/>
      <c r="E461" s="17"/>
      <c r="F461" s="17"/>
      <c r="G461" s="18"/>
      <c r="H461" s="18"/>
    </row>
    <row r="462" spans="1:8" ht="12.75">
      <c r="A462" s="44"/>
      <c r="B462" s="45"/>
      <c r="C462" s="46"/>
      <c r="D462" s="47"/>
      <c r="E462" s="48"/>
      <c r="F462" s="48"/>
      <c r="G462" s="49"/>
      <c r="H462" s="50"/>
    </row>
    <row r="463" spans="1:8" ht="12.75">
      <c r="A463" s="1"/>
      <c r="B463" s="2" t="s">
        <v>388</v>
      </c>
      <c r="C463" s="3"/>
      <c r="D463" s="4"/>
      <c r="E463" s="5"/>
      <c r="F463" s="5"/>
      <c r="G463" s="6"/>
      <c r="H463" s="7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&amp;LCENTRUM ODBORNÉHO VZDĚLÁVÁNÍ VE STROJÍRENSTVÍ A OZE
SOŠ A SOU HRADEBNÍ 1029, HRADEC KRÁLOVÉ&amp;C
&amp;"Arial CE,tučné"&amp;14&amp;UREKAPITULACE NÁKLADŮ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2"/>
  <sheetViews>
    <sheetView workbookViewId="0" topLeftCell="A40">
      <selection activeCell="A6" sqref="A6"/>
    </sheetView>
  </sheetViews>
  <sheetFormatPr defaultColWidth="9.00390625" defaultRowHeight="12.75" outlineLevelRow="1"/>
  <cols>
    <col min="1" max="1" width="60.00390625" style="0" customWidth="1"/>
    <col min="2" max="2" width="13.875" style="0" customWidth="1"/>
    <col min="3" max="3" width="8.875" style="0" customWidth="1"/>
    <col min="4" max="4" width="5.25390625" style="0" customWidth="1"/>
    <col min="5" max="5" width="10.25390625" style="0" customWidth="1"/>
  </cols>
  <sheetData>
    <row r="1" spans="6:24" ht="12.75"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 ht="20.25">
      <c r="A2" s="195" t="s">
        <v>558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55" s="88" customFormat="1" ht="20.25" customHeight="1">
      <c r="A3" s="82" t="s">
        <v>463</v>
      </c>
      <c r="B3" s="83"/>
      <c r="C3" s="84"/>
      <c r="D3" s="85"/>
      <c r="E3" s="86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IU3" s="89"/>
    </row>
    <row r="4" spans="1:255" s="94" customFormat="1" ht="12.75" customHeight="1">
      <c r="A4" s="90" t="s">
        <v>464</v>
      </c>
      <c r="B4" s="91"/>
      <c r="C4" s="92"/>
      <c r="D4" s="92"/>
      <c r="E4" s="93" t="s">
        <v>465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IU4" s="95"/>
    </row>
    <row r="5" spans="1:255" s="94" customFormat="1" ht="12.75" customHeight="1">
      <c r="A5" s="90" t="s">
        <v>466</v>
      </c>
      <c r="B5" s="96"/>
      <c r="C5" s="97"/>
      <c r="D5" s="98"/>
      <c r="E5" s="93" t="s">
        <v>467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IU5" s="95"/>
    </row>
    <row r="6" spans="1:255" s="94" customFormat="1" ht="12.75" customHeight="1">
      <c r="A6" s="90" t="s">
        <v>468</v>
      </c>
      <c r="B6" s="99"/>
      <c r="C6" s="100"/>
      <c r="D6" s="98"/>
      <c r="E6" s="101" t="s">
        <v>469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IU6" s="95"/>
    </row>
    <row r="7" spans="1:255" s="103" customFormat="1" ht="12.75" customHeight="1">
      <c r="A7" s="102" t="s">
        <v>470</v>
      </c>
      <c r="B7" s="102" t="s">
        <v>471</v>
      </c>
      <c r="C7" s="102" t="s">
        <v>472</v>
      </c>
      <c r="D7" s="102" t="s">
        <v>473</v>
      </c>
      <c r="E7" s="93" t="s">
        <v>474</v>
      </c>
      <c r="F7" s="139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IU7" s="95"/>
    </row>
    <row r="8" spans="1:255" s="94" customFormat="1" ht="12.75" customHeight="1">
      <c r="A8" s="101" t="s">
        <v>475</v>
      </c>
      <c r="B8" s="101" t="s">
        <v>476</v>
      </c>
      <c r="C8" s="101">
        <v>1</v>
      </c>
      <c r="D8" s="101" t="s">
        <v>476</v>
      </c>
      <c r="E8" s="101">
        <v>1</v>
      </c>
      <c r="F8" s="139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IU8" s="95"/>
    </row>
    <row r="9" spans="1:255" s="94" customFormat="1" ht="12.75" customHeight="1">
      <c r="A9" s="102" t="s">
        <v>477</v>
      </c>
      <c r="B9" s="102" t="s">
        <v>478</v>
      </c>
      <c r="C9" s="102" t="s">
        <v>479</v>
      </c>
      <c r="D9" s="102" t="s">
        <v>480</v>
      </c>
      <c r="E9" s="93" t="s">
        <v>481</v>
      </c>
      <c r="F9" s="139"/>
      <c r="G9" s="115"/>
      <c r="H9" s="115"/>
      <c r="I9" s="115"/>
      <c r="J9" s="115"/>
      <c r="K9" s="115"/>
      <c r="L9" s="182"/>
      <c r="M9" s="182"/>
      <c r="N9" s="182"/>
      <c r="O9" s="182"/>
      <c r="P9" s="115"/>
      <c r="Q9" s="115"/>
      <c r="R9" s="115"/>
      <c r="S9" s="115"/>
      <c r="T9" s="115"/>
      <c r="U9" s="115"/>
      <c r="V9" s="115"/>
      <c r="W9" s="115"/>
      <c r="X9" s="115"/>
      <c r="IU9" s="95"/>
    </row>
    <row r="10" spans="1:255" s="94" customFormat="1" ht="12.75" customHeight="1">
      <c r="A10" s="101" t="s">
        <v>482</v>
      </c>
      <c r="B10" s="101">
        <f>L10</f>
        <v>0</v>
      </c>
      <c r="C10" s="101">
        <f>M10</f>
        <v>0</v>
      </c>
      <c r="D10" s="101">
        <f>N10</f>
        <v>0</v>
      </c>
      <c r="E10" s="101">
        <f>O10</f>
        <v>0</v>
      </c>
      <c r="F10" s="183"/>
      <c r="G10" s="139"/>
      <c r="H10" s="139"/>
      <c r="I10" s="139"/>
      <c r="J10" s="139"/>
      <c r="K10" s="139"/>
      <c r="L10" s="139"/>
      <c r="M10" s="139"/>
      <c r="N10" s="139"/>
      <c r="O10" s="139"/>
      <c r="P10" s="115"/>
      <c r="Q10" s="115"/>
      <c r="R10" s="115"/>
      <c r="S10" s="115"/>
      <c r="T10" s="115"/>
      <c r="U10" s="115"/>
      <c r="V10" s="115"/>
      <c r="W10" s="115"/>
      <c r="X10" s="115"/>
      <c r="IU10" s="95"/>
    </row>
    <row r="11" spans="1:24" s="88" customFormat="1" ht="28.5" customHeight="1">
      <c r="A11" s="104" t="s">
        <v>559</v>
      </c>
      <c r="B11" s="104"/>
      <c r="C11" s="104"/>
      <c r="D11" s="104"/>
      <c r="E11" s="104"/>
      <c r="F11" s="87"/>
      <c r="G11" s="180"/>
      <c r="H11" s="180"/>
      <c r="I11" s="180"/>
      <c r="J11" s="180"/>
      <c r="K11" s="180"/>
      <c r="L11" s="184"/>
      <c r="M11" s="184"/>
      <c r="N11" s="184"/>
      <c r="O11" s="184"/>
      <c r="P11" s="87"/>
      <c r="Q11" s="87"/>
      <c r="R11" s="87"/>
      <c r="S11" s="87"/>
      <c r="T11" s="87"/>
      <c r="U11" s="87"/>
      <c r="V11" s="87"/>
      <c r="W11" s="87"/>
      <c r="X11" s="87"/>
    </row>
    <row r="12" spans="1:24" s="110" customFormat="1" ht="11.25" customHeight="1">
      <c r="A12" s="105" t="s">
        <v>483</v>
      </c>
      <c r="B12" s="106"/>
      <c r="C12" s="107" t="s">
        <v>484</v>
      </c>
      <c r="D12" s="108" t="s">
        <v>485</v>
      </c>
      <c r="E12" s="109" t="s">
        <v>486</v>
      </c>
      <c r="F12" s="115"/>
      <c r="G12" s="115"/>
      <c r="H12" s="115"/>
      <c r="I12" s="115"/>
      <c r="J12" s="115"/>
      <c r="K12" s="115"/>
      <c r="L12" s="119"/>
      <c r="M12" s="119"/>
      <c r="N12" s="119"/>
      <c r="O12" s="119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15" s="115" customFormat="1" ht="12.75" customHeight="1" outlineLevel="1">
      <c r="A13" s="111" t="s">
        <v>487</v>
      </c>
      <c r="B13" s="112"/>
      <c r="C13" s="113" t="s">
        <v>488</v>
      </c>
      <c r="D13" s="114" t="s">
        <v>485</v>
      </c>
      <c r="E13" s="113" t="s">
        <v>462</v>
      </c>
      <c r="H13" s="119"/>
      <c r="I13" s="119"/>
      <c r="J13" s="119"/>
      <c r="K13" s="119"/>
      <c r="L13" s="119"/>
      <c r="M13" s="119"/>
      <c r="N13" s="119"/>
      <c r="O13" s="119"/>
    </row>
    <row r="14" spans="1:15" s="115" customFormat="1" ht="12.75" customHeight="1" outlineLevel="1">
      <c r="A14" s="117" t="s">
        <v>489</v>
      </c>
      <c r="B14" s="112" t="s">
        <v>490</v>
      </c>
      <c r="C14" s="118"/>
      <c r="D14" s="114">
        <v>1</v>
      </c>
      <c r="E14" s="113"/>
      <c r="H14" s="119"/>
      <c r="I14" s="119"/>
      <c r="J14" s="119"/>
      <c r="K14" s="119"/>
      <c r="L14" s="119"/>
      <c r="M14" s="119"/>
      <c r="N14" s="119"/>
      <c r="O14" s="119"/>
    </row>
    <row r="15" spans="1:248" s="115" customFormat="1" ht="12.75" customHeight="1">
      <c r="A15" s="120" t="s">
        <v>491</v>
      </c>
      <c r="B15" s="121">
        <f>SUM(E13:E15)</f>
        <v>0</v>
      </c>
      <c r="C15" s="122"/>
      <c r="D15" s="122"/>
      <c r="E15" s="122"/>
      <c r="IN15" s="123"/>
    </row>
    <row r="16" spans="1:24" s="110" customFormat="1" ht="11.25" customHeight="1">
      <c r="A16" s="105" t="s">
        <v>492</v>
      </c>
      <c r="B16" s="106"/>
      <c r="C16" s="107" t="s">
        <v>493</v>
      </c>
      <c r="D16" s="108" t="s">
        <v>494</v>
      </c>
      <c r="E16" s="109" t="s">
        <v>486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55" s="128" customFormat="1" ht="12.75" customHeight="1" outlineLevel="1">
      <c r="A17" s="124" t="s">
        <v>495</v>
      </c>
      <c r="B17" s="125" t="s">
        <v>496</v>
      </c>
      <c r="C17" s="118"/>
      <c r="D17" s="126">
        <v>1</v>
      </c>
      <c r="E17" s="127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</row>
    <row r="18" spans="1:248" s="2" customFormat="1" ht="12.75" customHeight="1" outlineLevel="1">
      <c r="A18" s="129" t="s">
        <v>497</v>
      </c>
      <c r="B18" s="130" t="s">
        <v>498</v>
      </c>
      <c r="C18" s="130"/>
      <c r="D18" s="130" t="s">
        <v>498</v>
      </c>
      <c r="E18" s="113"/>
      <c r="F18" s="115"/>
      <c r="G18" s="11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IN18" s="131"/>
    </row>
    <row r="19" spans="1:248" s="2" customFormat="1" ht="12.75" customHeight="1" outlineLevel="1">
      <c r="A19" s="129" t="s">
        <v>499</v>
      </c>
      <c r="B19" s="130" t="s">
        <v>498</v>
      </c>
      <c r="C19" s="130" t="s">
        <v>498</v>
      </c>
      <c r="D19" s="130" t="s">
        <v>498</v>
      </c>
      <c r="E19" s="113"/>
      <c r="F19" s="132"/>
      <c r="G19" s="11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IN19" s="131"/>
    </row>
    <row r="20" spans="1:248" s="122" customFormat="1" ht="12.75" customHeight="1">
      <c r="A20" s="120" t="s">
        <v>500</v>
      </c>
      <c r="B20" s="121">
        <f>SUM(E16:E19)</f>
        <v>0</v>
      </c>
      <c r="C20" s="115"/>
      <c r="D20" s="115"/>
      <c r="E20" s="115"/>
      <c r="F20" s="115"/>
      <c r="G20" s="115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IN20" s="123"/>
    </row>
    <row r="21" spans="1:24" s="110" customFormat="1" ht="11.25" customHeight="1">
      <c r="A21" s="105" t="s">
        <v>501</v>
      </c>
      <c r="B21" s="106"/>
      <c r="C21" s="107" t="s">
        <v>484</v>
      </c>
      <c r="D21" s="108" t="s">
        <v>485</v>
      </c>
      <c r="E21" s="109" t="s">
        <v>486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55" s="128" customFormat="1" ht="12.75" customHeight="1" outlineLevel="1">
      <c r="A22" s="129" t="s">
        <v>502</v>
      </c>
      <c r="B22" s="133"/>
      <c r="C22" s="113" t="s">
        <v>488</v>
      </c>
      <c r="D22" s="114" t="s">
        <v>485</v>
      </c>
      <c r="E22" s="113" t="s">
        <v>462</v>
      </c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</row>
    <row r="23" spans="1:255" s="128" customFormat="1" ht="12.75" customHeight="1" outlineLevel="1">
      <c r="A23" s="134" t="s">
        <v>503</v>
      </c>
      <c r="B23" s="133" t="s">
        <v>504</v>
      </c>
      <c r="C23" s="118"/>
      <c r="D23" s="114">
        <v>1</v>
      </c>
      <c r="E23" s="113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</row>
    <row r="24" spans="1:255" s="128" customFormat="1" ht="12.75" customHeight="1" outlineLevel="1">
      <c r="A24" s="111" t="s">
        <v>505</v>
      </c>
      <c r="B24" s="133"/>
      <c r="C24" s="113" t="s">
        <v>488</v>
      </c>
      <c r="D24" s="114" t="s">
        <v>485</v>
      </c>
      <c r="E24" s="113" t="s">
        <v>462</v>
      </c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</row>
    <row r="25" spans="1:255" s="115" customFormat="1" ht="12.75" customHeight="1" outlineLevel="1">
      <c r="A25" s="136" t="s">
        <v>506</v>
      </c>
      <c r="B25" s="137" t="s">
        <v>507</v>
      </c>
      <c r="C25" s="118"/>
      <c r="D25" s="114">
        <v>1</v>
      </c>
      <c r="E25" s="113"/>
      <c r="G25" s="138"/>
      <c r="H25" s="139"/>
      <c r="I25" s="139"/>
      <c r="J25" s="139"/>
      <c r="K25" s="139"/>
      <c r="L25" s="139"/>
      <c r="M25" s="139"/>
      <c r="N25" s="139"/>
      <c r="O25" s="139"/>
      <c r="IU25" s="140"/>
    </row>
    <row r="26" spans="1:255" s="115" customFormat="1" ht="12.75" customHeight="1" outlineLevel="1">
      <c r="A26" s="136" t="s">
        <v>508</v>
      </c>
      <c r="B26" s="137" t="s">
        <v>509</v>
      </c>
      <c r="C26" s="118"/>
      <c r="D26" s="114">
        <v>4</v>
      </c>
      <c r="E26" s="113"/>
      <c r="G26" s="138"/>
      <c r="H26" s="139"/>
      <c r="I26" s="139"/>
      <c r="J26" s="139"/>
      <c r="K26" s="139"/>
      <c r="L26" s="139"/>
      <c r="M26" s="139"/>
      <c r="N26" s="139"/>
      <c r="O26" s="139"/>
      <c r="IU26" s="140"/>
    </row>
    <row r="27" spans="1:255" s="128" customFormat="1" ht="12.75" customHeight="1" outlineLevel="1">
      <c r="A27" s="111" t="s">
        <v>510</v>
      </c>
      <c r="B27" s="137"/>
      <c r="C27" s="113" t="s">
        <v>488</v>
      </c>
      <c r="D27" s="114" t="s">
        <v>485</v>
      </c>
      <c r="E27" s="113" t="s">
        <v>462</v>
      </c>
      <c r="H27" s="186"/>
      <c r="I27" s="186"/>
      <c r="J27" s="186"/>
      <c r="K27" s="186"/>
      <c r="L27" s="139"/>
      <c r="M27" s="139"/>
      <c r="N27" s="139"/>
      <c r="O27" s="139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89"/>
    </row>
    <row r="28" spans="1:255" s="128" customFormat="1" ht="12.75" customHeight="1" outlineLevel="1">
      <c r="A28" s="136" t="s">
        <v>511</v>
      </c>
      <c r="B28" s="137"/>
      <c r="C28" s="118"/>
      <c r="D28" s="114">
        <v>2</v>
      </c>
      <c r="E28" s="113"/>
      <c r="L28" s="139"/>
      <c r="M28" s="139"/>
      <c r="N28" s="139"/>
      <c r="O28" s="139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41"/>
    </row>
    <row r="29" spans="1:255" s="128" customFormat="1" ht="12.75" customHeight="1" outlineLevel="1">
      <c r="A29" s="136" t="s">
        <v>512</v>
      </c>
      <c r="B29" s="137"/>
      <c r="C29" s="118"/>
      <c r="D29" s="114">
        <v>1</v>
      </c>
      <c r="E29" s="113"/>
      <c r="F29" s="142"/>
      <c r="L29" s="139"/>
      <c r="M29" s="139"/>
      <c r="N29" s="139"/>
      <c r="O29" s="139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41"/>
    </row>
    <row r="30" spans="1:6" s="115" customFormat="1" ht="12.75" customHeight="1" outlineLevel="1">
      <c r="A30" s="111" t="s">
        <v>513</v>
      </c>
      <c r="B30" s="133"/>
      <c r="C30" s="113" t="s">
        <v>488</v>
      </c>
      <c r="D30" s="114" t="s">
        <v>485</v>
      </c>
      <c r="E30" s="113" t="s">
        <v>462</v>
      </c>
      <c r="F30" s="132"/>
    </row>
    <row r="31" spans="1:6" s="115" customFormat="1" ht="12.75" customHeight="1" outlineLevel="1">
      <c r="A31" s="136" t="s">
        <v>514</v>
      </c>
      <c r="B31" s="143"/>
      <c r="C31" s="118"/>
      <c r="D31" s="114">
        <v>1</v>
      </c>
      <c r="E31" s="113"/>
      <c r="F31" s="132"/>
    </row>
    <row r="32" spans="1:6" s="115" customFormat="1" ht="12.75" customHeight="1" outlineLevel="1">
      <c r="A32" s="136" t="s">
        <v>515</v>
      </c>
      <c r="B32" s="143"/>
      <c r="C32" s="118"/>
      <c r="D32" s="114">
        <v>1</v>
      </c>
      <c r="E32" s="113"/>
      <c r="F32" s="132"/>
    </row>
    <row r="33" spans="1:5" s="115" customFormat="1" ht="12.75" customHeight="1" outlineLevel="1">
      <c r="A33" s="136" t="s">
        <v>516</v>
      </c>
      <c r="B33" s="143" t="s">
        <v>517</v>
      </c>
      <c r="C33" s="118"/>
      <c r="D33" s="114">
        <v>2</v>
      </c>
      <c r="E33" s="113"/>
    </row>
    <row r="34" spans="1:255" s="128" customFormat="1" ht="12.75" customHeight="1" outlineLevel="1">
      <c r="A34" s="111" t="s">
        <v>518</v>
      </c>
      <c r="B34" s="133"/>
      <c r="C34" s="113" t="s">
        <v>488</v>
      </c>
      <c r="D34" s="114" t="s">
        <v>485</v>
      </c>
      <c r="E34" s="113" t="s">
        <v>462</v>
      </c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</row>
    <row r="35" spans="1:255" s="128" customFormat="1" ht="12.75" customHeight="1" outlineLevel="1">
      <c r="A35" s="136" t="s">
        <v>519</v>
      </c>
      <c r="B35" s="137"/>
      <c r="C35" s="118"/>
      <c r="D35" s="114">
        <v>1</v>
      </c>
      <c r="E35" s="113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</row>
    <row r="36" spans="1:248" s="122" customFormat="1" ht="12.75" customHeight="1">
      <c r="A36" s="120" t="s">
        <v>520</v>
      </c>
      <c r="B36" s="121">
        <f>SUM(E22:E36)</f>
        <v>0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IN36" s="123"/>
    </row>
    <row r="37" spans="1:24" s="110" customFormat="1" ht="11.25" customHeight="1">
      <c r="A37" s="105" t="s">
        <v>521</v>
      </c>
      <c r="B37" s="106"/>
      <c r="C37" s="107" t="s">
        <v>493</v>
      </c>
      <c r="D37" s="108" t="s">
        <v>494</v>
      </c>
      <c r="E37" s="109" t="s">
        <v>486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5" s="115" customFormat="1" ht="12.75" customHeight="1" outlineLevel="1">
      <c r="A38" s="129" t="s">
        <v>522</v>
      </c>
      <c r="B38" s="133"/>
      <c r="C38" s="113"/>
      <c r="D38" s="114"/>
      <c r="E38" s="113"/>
    </row>
    <row r="39" spans="1:5" s="115" customFormat="1" ht="12.75" customHeight="1" outlineLevel="1">
      <c r="A39" s="136" t="s">
        <v>523</v>
      </c>
      <c r="B39" s="112"/>
      <c r="C39" s="144"/>
      <c r="D39" s="145">
        <v>20</v>
      </c>
      <c r="E39" s="113"/>
    </row>
    <row r="40" spans="1:5" s="115" customFormat="1" ht="12.75" customHeight="1" outlineLevel="1">
      <c r="A40" s="136" t="s">
        <v>524</v>
      </c>
      <c r="B40" s="112"/>
      <c r="C40" s="144"/>
      <c r="D40" s="145">
        <v>40</v>
      </c>
      <c r="E40" s="113"/>
    </row>
    <row r="41" spans="1:5" s="115" customFormat="1" ht="12.75" customHeight="1" outlineLevel="1">
      <c r="A41" s="136" t="s">
        <v>525</v>
      </c>
      <c r="B41" s="112"/>
      <c r="C41" s="144"/>
      <c r="D41" s="145">
        <v>40</v>
      </c>
      <c r="E41" s="113"/>
    </row>
    <row r="42" spans="1:5" s="115" customFormat="1" ht="12.75" customHeight="1" outlineLevel="1">
      <c r="A42" s="136" t="s">
        <v>526</v>
      </c>
      <c r="B42" s="112"/>
      <c r="C42" s="144"/>
      <c r="D42" s="145">
        <v>200</v>
      </c>
      <c r="E42" s="113"/>
    </row>
    <row r="43" spans="1:5" s="115" customFormat="1" ht="12.75" customHeight="1" outlineLevel="1">
      <c r="A43" s="136" t="s">
        <v>527</v>
      </c>
      <c r="B43" s="112"/>
      <c r="C43" s="144"/>
      <c r="D43" s="145">
        <v>80</v>
      </c>
      <c r="E43" s="113"/>
    </row>
    <row r="44" spans="1:5" s="115" customFormat="1" ht="12.75" customHeight="1" outlineLevel="1">
      <c r="A44" s="136" t="s">
        <v>528</v>
      </c>
      <c r="B44" s="112"/>
      <c r="C44" s="144"/>
      <c r="D44" s="145">
        <v>60</v>
      </c>
      <c r="E44" s="113"/>
    </row>
    <row r="45" spans="1:5" s="115" customFormat="1" ht="12.75" customHeight="1" outlineLevel="1">
      <c r="A45" s="146" t="s">
        <v>529</v>
      </c>
      <c r="B45" s="147">
        <f>SUM(E39:E45)</f>
        <v>0</v>
      </c>
      <c r="C45" s="113"/>
      <c r="D45" s="114"/>
      <c r="E45" s="113"/>
    </row>
    <row r="46" spans="1:5" s="115" customFormat="1" ht="12.75" customHeight="1" outlineLevel="1">
      <c r="A46" s="129" t="s">
        <v>530</v>
      </c>
      <c r="B46" s="130"/>
      <c r="C46" s="130"/>
      <c r="D46" s="130"/>
      <c r="E46" s="113"/>
    </row>
    <row r="47" spans="1:255" s="128" customFormat="1" ht="12.75" customHeight="1" outlineLevel="1">
      <c r="A47" s="136" t="s">
        <v>531</v>
      </c>
      <c r="B47" s="112"/>
      <c r="C47" s="118"/>
      <c r="D47" s="114">
        <v>15</v>
      </c>
      <c r="E47" s="113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</row>
    <row r="48" spans="1:255" s="128" customFormat="1" ht="12.75" customHeight="1" outlineLevel="1">
      <c r="A48" s="136" t="s">
        <v>532</v>
      </c>
      <c r="B48" s="112"/>
      <c r="C48" s="118"/>
      <c r="D48" s="114">
        <v>5</v>
      </c>
      <c r="E48" s="113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</row>
    <row r="49" spans="1:255" s="128" customFormat="1" ht="12.75" customHeight="1" outlineLevel="1">
      <c r="A49" s="136" t="s">
        <v>533</v>
      </c>
      <c r="B49" s="112"/>
      <c r="C49" s="118"/>
      <c r="D49" s="114">
        <v>15</v>
      </c>
      <c r="E49" s="113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</row>
    <row r="50" spans="1:10" s="115" customFormat="1" ht="12.75" customHeight="1" outlineLevel="1">
      <c r="A50" s="146" t="s">
        <v>534</v>
      </c>
      <c r="B50" s="147">
        <f>SUM(E47:E50)</f>
        <v>0</v>
      </c>
      <c r="C50" s="113"/>
      <c r="D50" s="114"/>
      <c r="E50" s="113"/>
      <c r="G50" s="180"/>
      <c r="H50" s="180"/>
      <c r="I50" s="180"/>
      <c r="J50" s="180"/>
    </row>
    <row r="51" spans="1:10" s="115" customFormat="1" ht="12.75" customHeight="1" outlineLevel="1">
      <c r="A51" s="129" t="s">
        <v>535</v>
      </c>
      <c r="B51" s="130" t="s">
        <v>498</v>
      </c>
      <c r="C51" s="130" t="s">
        <v>498</v>
      </c>
      <c r="D51" s="130" t="s">
        <v>498</v>
      </c>
      <c r="E51" s="113"/>
      <c r="G51" s="180"/>
      <c r="H51" s="180"/>
      <c r="I51" s="180"/>
      <c r="J51" s="180"/>
    </row>
    <row r="52" spans="1:248" s="122" customFormat="1" ht="12.75" customHeight="1">
      <c r="A52" s="120" t="s">
        <v>536</v>
      </c>
      <c r="B52" s="121">
        <f>SUM(E37:E52)</f>
        <v>0</v>
      </c>
      <c r="C52" s="115"/>
      <c r="D52" s="115"/>
      <c r="E52" s="115"/>
      <c r="F52" s="180"/>
      <c r="G52" s="180"/>
      <c r="H52" s="180"/>
      <c r="I52" s="180"/>
      <c r="J52" s="180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IN52" s="123"/>
    </row>
    <row r="53" spans="1:248" s="122" customFormat="1" ht="12.75" customHeight="1">
      <c r="A53" s="148"/>
      <c r="B53" s="149"/>
      <c r="C53" s="115"/>
      <c r="D53" s="115"/>
      <c r="E53" s="115"/>
      <c r="F53" s="180"/>
      <c r="G53" s="180"/>
      <c r="H53" s="180"/>
      <c r="I53" s="180"/>
      <c r="J53" s="180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IN53" s="123"/>
    </row>
    <row r="54" spans="1:248" s="122" customFormat="1" ht="12.75" customHeight="1">
      <c r="A54" s="148"/>
      <c r="B54" s="149"/>
      <c r="C54" s="115"/>
      <c r="D54" s="115"/>
      <c r="E54" s="115"/>
      <c r="F54" s="180"/>
      <c r="G54" s="180"/>
      <c r="H54" s="180"/>
      <c r="I54" s="180"/>
      <c r="J54" s="180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IN54" s="123"/>
    </row>
    <row r="55" spans="1:248" s="122" customFormat="1" ht="12.75" customHeight="1">
      <c r="A55" s="148"/>
      <c r="B55" s="149"/>
      <c r="C55" s="115"/>
      <c r="D55" s="115"/>
      <c r="E55" s="115"/>
      <c r="F55" s="180"/>
      <c r="G55" s="180"/>
      <c r="H55" s="180"/>
      <c r="I55" s="180"/>
      <c r="J55" s="180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IN55" s="123"/>
    </row>
    <row r="56" spans="1:248" s="122" customFormat="1" ht="12.75" customHeight="1">
      <c r="A56" s="148"/>
      <c r="B56" s="149"/>
      <c r="C56" s="115"/>
      <c r="D56" s="115"/>
      <c r="E56" s="115"/>
      <c r="F56" s="180"/>
      <c r="G56" s="180"/>
      <c r="H56" s="180"/>
      <c r="I56" s="180"/>
      <c r="J56" s="180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IN56" s="123"/>
    </row>
    <row r="57" spans="1:24" s="110" customFormat="1" ht="11.25" customHeight="1">
      <c r="A57" s="105" t="s">
        <v>537</v>
      </c>
      <c r="B57" s="106"/>
      <c r="C57" s="107"/>
      <c r="D57" s="108"/>
      <c r="E57" s="109" t="s">
        <v>486</v>
      </c>
      <c r="F57" s="180"/>
      <c r="G57" s="180"/>
      <c r="H57" s="180"/>
      <c r="I57" s="180"/>
      <c r="J57" s="180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spans="1:24" s="135" customFormat="1" ht="12.75" customHeight="1" outlineLevel="1">
      <c r="A58" s="150" t="s">
        <v>538</v>
      </c>
      <c r="B58" s="151" t="s">
        <v>539</v>
      </c>
      <c r="C58" s="130" t="s">
        <v>498</v>
      </c>
      <c r="D58" s="130" t="s">
        <v>498</v>
      </c>
      <c r="E58" s="113"/>
      <c r="F58" s="180"/>
      <c r="G58" s="128"/>
      <c r="H58" s="128"/>
      <c r="I58" s="128"/>
      <c r="J58" s="128"/>
      <c r="K58" s="180"/>
      <c r="L58" s="180"/>
      <c r="M58" s="180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13" s="115" customFormat="1" ht="12.75" customHeight="1" outlineLevel="1">
      <c r="A59" s="150" t="s">
        <v>540</v>
      </c>
      <c r="B59" s="151" t="s">
        <v>541</v>
      </c>
      <c r="C59" s="130" t="s">
        <v>498</v>
      </c>
      <c r="D59" s="130" t="s">
        <v>498</v>
      </c>
      <c r="E59" s="113"/>
      <c r="F59" s="180"/>
      <c r="G59" s="187"/>
      <c r="H59" s="187"/>
      <c r="I59" s="187"/>
      <c r="J59" s="187"/>
      <c r="K59" s="180"/>
      <c r="L59" s="180"/>
      <c r="M59" s="180"/>
    </row>
    <row r="60" spans="1:13" s="115" customFormat="1" ht="12.75" customHeight="1" outlineLevel="1">
      <c r="A60" s="150" t="s">
        <v>542</v>
      </c>
      <c r="B60" s="151" t="s">
        <v>543</v>
      </c>
      <c r="C60" s="130" t="s">
        <v>498</v>
      </c>
      <c r="D60" s="130" t="s">
        <v>498</v>
      </c>
      <c r="E60" s="113"/>
      <c r="F60" s="180"/>
      <c r="G60" s="176"/>
      <c r="H60" s="152"/>
      <c r="I60" s="152"/>
      <c r="J60" s="176"/>
      <c r="K60" s="180"/>
      <c r="L60" s="180"/>
      <c r="M60" s="180"/>
    </row>
    <row r="61" spans="1:13" s="115" customFormat="1" ht="12.75" customHeight="1" outlineLevel="1">
      <c r="A61" s="150" t="s">
        <v>544</v>
      </c>
      <c r="B61" s="151" t="s">
        <v>545</v>
      </c>
      <c r="C61" s="130" t="s">
        <v>498</v>
      </c>
      <c r="D61" s="130" t="s">
        <v>498</v>
      </c>
      <c r="E61" s="113"/>
      <c r="F61" s="180"/>
      <c r="G61" s="177"/>
      <c r="H61" s="152"/>
      <c r="I61" s="153"/>
      <c r="J61" s="176"/>
      <c r="K61" s="180"/>
      <c r="L61" s="180"/>
      <c r="M61" s="180"/>
    </row>
    <row r="62" spans="1:13" s="115" customFormat="1" ht="12.75" customHeight="1" outlineLevel="1">
      <c r="A62" s="136" t="s">
        <v>546</v>
      </c>
      <c r="B62" s="151" t="s">
        <v>547</v>
      </c>
      <c r="C62" s="130" t="s">
        <v>498</v>
      </c>
      <c r="D62" s="130" t="s">
        <v>498</v>
      </c>
      <c r="E62" s="113"/>
      <c r="F62" s="180"/>
      <c r="G62" s="177"/>
      <c r="H62" s="154"/>
      <c r="I62" s="176"/>
      <c r="J62" s="119"/>
      <c r="K62" s="180"/>
      <c r="L62" s="180"/>
      <c r="M62" s="180"/>
    </row>
    <row r="63" spans="1:24" s="135" customFormat="1" ht="12.75" customHeight="1" outlineLevel="1">
      <c r="A63" s="136" t="s">
        <v>548</v>
      </c>
      <c r="B63" s="151" t="s">
        <v>549</v>
      </c>
      <c r="C63" s="130" t="s">
        <v>498</v>
      </c>
      <c r="D63" s="130" t="s">
        <v>498</v>
      </c>
      <c r="E63" s="113"/>
      <c r="F63" s="180"/>
      <c r="G63" s="178"/>
      <c r="H63" s="155"/>
      <c r="I63" s="188"/>
      <c r="J63" s="189"/>
      <c r="K63" s="180"/>
      <c r="L63" s="180"/>
      <c r="M63" s="180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13" s="115" customFormat="1" ht="12.75" customHeight="1" outlineLevel="1">
      <c r="A64" s="136" t="s">
        <v>550</v>
      </c>
      <c r="B64" s="151" t="s">
        <v>551</v>
      </c>
      <c r="C64" s="130" t="s">
        <v>498</v>
      </c>
      <c r="D64" s="130" t="s">
        <v>498</v>
      </c>
      <c r="E64" s="113"/>
      <c r="F64" s="180"/>
      <c r="G64" s="179"/>
      <c r="H64" s="156"/>
      <c r="I64" s="190"/>
      <c r="J64" s="191"/>
      <c r="K64" s="180"/>
      <c r="L64" s="180"/>
      <c r="M64" s="180"/>
    </row>
    <row r="65" spans="1:248" s="122" customFormat="1" ht="11.25" customHeight="1">
      <c r="A65" s="120" t="s">
        <v>552</v>
      </c>
      <c r="B65" s="121">
        <f>SUM(E57:E64)</f>
        <v>0</v>
      </c>
      <c r="C65" s="115"/>
      <c r="D65" s="115"/>
      <c r="E65" s="115"/>
      <c r="F65" s="180"/>
      <c r="G65" s="179"/>
      <c r="H65" s="156"/>
      <c r="I65" s="179"/>
      <c r="J65" s="119"/>
      <c r="K65" s="180"/>
      <c r="L65" s="180"/>
      <c r="M65" s="180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IN65" s="123"/>
    </row>
    <row r="66" spans="1:248" s="163" customFormat="1" ht="14.25" customHeight="1">
      <c r="A66" s="157" t="s">
        <v>553</v>
      </c>
      <c r="B66" s="158">
        <f>$B$47</f>
        <v>0</v>
      </c>
      <c r="C66" s="159"/>
      <c r="D66" s="160"/>
      <c r="E66" s="161"/>
      <c r="F66" s="180"/>
      <c r="G66" s="178"/>
      <c r="H66" s="155"/>
      <c r="I66" s="188"/>
      <c r="J66" s="188"/>
      <c r="K66" s="180"/>
      <c r="L66" s="180"/>
      <c r="M66" s="180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IN66" s="164"/>
    </row>
    <row r="67" spans="1:248" s="163" customFormat="1" ht="14.25" customHeight="1">
      <c r="A67" s="165" t="s">
        <v>554</v>
      </c>
      <c r="B67" s="166">
        <f>SUM(E16:E64)</f>
        <v>0</v>
      </c>
      <c r="C67" s="167"/>
      <c r="D67" s="168"/>
      <c r="E67" s="169"/>
      <c r="F67" s="180"/>
      <c r="G67" s="178"/>
      <c r="H67" s="155"/>
      <c r="I67" s="188"/>
      <c r="J67" s="188"/>
      <c r="K67" s="180"/>
      <c r="L67" s="180"/>
      <c r="M67" s="180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IN67" s="164"/>
    </row>
    <row r="68" spans="1:24" s="116" customFormat="1" ht="24" customHeight="1">
      <c r="A68" s="170"/>
      <c r="B68" s="171" t="s">
        <v>555</v>
      </c>
      <c r="C68" s="172"/>
      <c r="D68" s="172"/>
      <c r="E68" s="172"/>
      <c r="F68" s="192"/>
      <c r="G68" s="179"/>
      <c r="H68" s="156"/>
      <c r="I68" s="190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116" customFormat="1" ht="12.75" customHeight="1">
      <c r="A69" s="173"/>
      <c r="B69" s="173" t="s">
        <v>556</v>
      </c>
      <c r="C69" s="174">
        <f>C68*0.19</f>
        <v>0</v>
      </c>
      <c r="D69" s="174"/>
      <c r="E69" s="174"/>
      <c r="F69" s="119"/>
      <c r="G69" s="178"/>
      <c r="H69" s="155"/>
      <c r="I69" s="188"/>
      <c r="J69" s="188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116" customFormat="1" ht="12.75" customHeight="1">
      <c r="A70" s="173"/>
      <c r="B70" s="173" t="s">
        <v>557</v>
      </c>
      <c r="C70" s="174">
        <f>(C68*0.19)+C68</f>
        <v>0</v>
      </c>
      <c r="D70" s="174"/>
      <c r="E70" s="174"/>
      <c r="F70" s="119"/>
      <c r="G70" s="193"/>
      <c r="H70" s="175"/>
      <c r="I70" s="194"/>
      <c r="J70" s="180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6:24" ht="12.75"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</row>
    <row r="72" spans="6:24" ht="12.75"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</row>
    <row r="73" spans="6:24" ht="12.75"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</row>
    <row r="74" spans="6:24" ht="12.75"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</row>
    <row r="75" spans="6:24" ht="12.75"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</row>
    <row r="76" spans="6:24" ht="12.75"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</row>
    <row r="77" spans="6:24" ht="12.75"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</row>
    <row r="78" spans="6:24" ht="12.75"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</row>
    <row r="79" spans="6:24" ht="12.75"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</row>
    <row r="80" spans="6:24" ht="12.75"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</row>
    <row r="81" spans="6:24" ht="12.75"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</row>
    <row r="82" spans="6:24" ht="12.75"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6:24" ht="12.75"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6:24" ht="12.75"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6:24" ht="12.75"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</row>
    <row r="86" spans="6:24" ht="12.75"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</row>
    <row r="87" spans="6:24" ht="12.75"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</row>
    <row r="88" spans="6:24" ht="12.75"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</row>
    <row r="89" spans="6:24" ht="12.75"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</row>
    <row r="90" spans="6:24" ht="12.75"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</row>
    <row r="91" spans="6:24" ht="12.75"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</row>
    <row r="92" spans="6:24" ht="12.75"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</row>
    <row r="93" spans="6:24" ht="12.75"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</row>
    <row r="94" spans="6:24" ht="12.75"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</row>
    <row r="95" spans="6:24" ht="12.75"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</row>
    <row r="96" spans="6:24" ht="12.75"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</row>
    <row r="97" spans="6:24" ht="12.75"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</row>
    <row r="98" spans="6:24" ht="12.75"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</row>
    <row r="99" spans="6:24" ht="12.75"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</row>
    <row r="100" spans="6:24" ht="12.75"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</row>
    <row r="101" spans="6:24" ht="12.75"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</row>
    <row r="102" spans="6:24" ht="12.75"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</row>
    <row r="103" spans="6:24" ht="12.75"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</row>
    <row r="104" spans="6:24" ht="12.75"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</row>
    <row r="105" spans="6:24" ht="12.75"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</row>
    <row r="106" spans="6:24" ht="12.75"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</row>
    <row r="107" spans="6:24" ht="12.75"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</row>
    <row r="108" spans="6:24" ht="12.75"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</row>
    <row r="109" spans="6:24" ht="12.75"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</row>
    <row r="110" spans="6:24" ht="12.75"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</row>
    <row r="111" spans="6:24" ht="12.75"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</row>
    <row r="112" spans="6:24" ht="12.75"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</row>
    <row r="113" spans="6:24" ht="12.75"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</row>
    <row r="114" spans="6:24" ht="12.75"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</row>
    <row r="115" spans="6:24" ht="12.75"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</row>
    <row r="116" spans="6:24" ht="12.75"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</row>
    <row r="117" spans="6:24" ht="12.75"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</row>
    <row r="118" spans="6:24" ht="12.75"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</row>
    <row r="119" spans="6:24" ht="12.75"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</row>
    <row r="120" spans="6:24" ht="12.75"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</row>
    <row r="121" spans="6:24" ht="12.75"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</row>
    <row r="122" spans="6:24" ht="12.75"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</row>
    <row r="123" spans="6:24" ht="12.75"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</row>
    <row r="124" spans="6:24" ht="12.75"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</row>
    <row r="125" spans="6:24" ht="12.75"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</row>
    <row r="126" spans="6:24" ht="12.75"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</row>
    <row r="127" spans="6:24" ht="12.75"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</row>
    <row r="128" spans="6:24" ht="12.75"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</row>
    <row r="129" spans="6:24" ht="12.75"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</row>
    <row r="130" spans="6:24" ht="12.75"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</row>
    <row r="131" spans="6:24" ht="12.75"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</row>
    <row r="132" spans="6:24" ht="12.75"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</row>
    <row r="133" spans="6:24" ht="12.75"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</row>
    <row r="134" spans="6:24" ht="12.75"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</row>
    <row r="135" spans="6:24" ht="12.75"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</row>
    <row r="136" spans="6:24" ht="12.75"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</row>
    <row r="137" spans="6:24" ht="12.75"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</row>
    <row r="138" spans="6:24" ht="12.75"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</row>
    <row r="139" spans="6:24" ht="12.75"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</row>
    <row r="140" spans="6:24" ht="12.75"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</row>
    <row r="141" spans="6:24" ht="12.75"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</row>
    <row r="142" spans="6:24" ht="12.75"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</row>
    <row r="143" spans="6:24" ht="12.75"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</row>
    <row r="144" spans="6:24" ht="12.75"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</row>
    <row r="145" spans="6:24" ht="12.75"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</row>
    <row r="146" spans="6:24" ht="12.75"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</row>
    <row r="147" spans="6:24" ht="12.75"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</row>
    <row r="148" spans="6:24" ht="12.75"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</row>
    <row r="149" spans="6:24" ht="12.75"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</row>
    <row r="150" spans="6:24" ht="12.75"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</row>
    <row r="151" spans="6:24" ht="12.75"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</row>
    <row r="152" spans="6:24" ht="12.75"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</row>
    <row r="153" spans="6:24" ht="12.75"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</row>
    <row r="154" spans="6:24" ht="12.75"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</row>
    <row r="155" spans="6:24" ht="12.75"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</row>
    <row r="156" spans="6:24" ht="12.75"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</row>
    <row r="157" spans="6:24" ht="12.75"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</row>
    <row r="158" spans="6:24" ht="12.75"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</row>
    <row r="159" spans="6:24" ht="12.75"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</row>
    <row r="160" spans="6:24" ht="12.75"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</row>
    <row r="161" spans="6:24" ht="12.75"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</row>
    <row r="162" spans="6:24" ht="12.75"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</row>
    <row r="163" spans="6:24" ht="12.75"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</row>
    <row r="164" spans="6:24" ht="12.75"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</row>
    <row r="165" spans="6:24" ht="12.75"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</row>
    <row r="166" spans="6:24" ht="12.75"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</row>
    <row r="167" spans="6:24" ht="12.75"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</row>
    <row r="168" spans="6:24" ht="12.75"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</row>
    <row r="169" spans="6:24" ht="12.75"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</row>
    <row r="170" spans="6:24" ht="12.75"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</row>
    <row r="171" spans="6:24" ht="12.75"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</row>
    <row r="172" spans="6:24" ht="12.75"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</row>
    <row r="173" spans="6:24" ht="12.75"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</row>
    <row r="174" spans="6:24" ht="12.75"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</row>
    <row r="175" spans="6:24" ht="12.75"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</row>
    <row r="176" spans="6:24" ht="12.75"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</row>
    <row r="177" spans="6:24" ht="12.75"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</row>
    <row r="178" spans="6:24" ht="12.75"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</row>
    <row r="179" spans="6:24" ht="12.75"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</row>
    <row r="180" spans="6:24" ht="12.75"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</row>
    <row r="181" spans="6:24" ht="12.75"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</row>
    <row r="182" spans="6:24" ht="12.75"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</row>
    <row r="183" spans="6:24" ht="12.75"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</row>
    <row r="184" spans="6:24" ht="12.75"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</row>
    <row r="185" spans="6:24" ht="12.75"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</row>
    <row r="186" spans="6:24" ht="12.75"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</row>
    <row r="187" spans="6:24" ht="12.75"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</row>
    <row r="188" spans="6:24" ht="12.75"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</row>
    <row r="189" spans="6:24" ht="12.75"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</row>
    <row r="190" spans="6:24" ht="12.75"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</row>
    <row r="191" spans="6:24" ht="12.75"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</row>
    <row r="192" spans="6:24" ht="12.75"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</row>
    <row r="193" spans="6:24" ht="12.75"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</row>
    <row r="194" spans="6:24" ht="12.75"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</row>
    <row r="195" spans="6:24" ht="12.75"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</row>
    <row r="196" spans="6:24" ht="12.75"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</row>
    <row r="197" spans="6:24" ht="12.75"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</row>
    <row r="198" spans="6:24" ht="12.75"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</row>
    <row r="199" spans="6:24" ht="12.75"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</row>
    <row r="200" spans="6:24" ht="12.75"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</row>
    <row r="201" spans="6:24" ht="12.75"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</row>
    <row r="202" spans="6:24" ht="12.75"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</row>
  </sheetData>
  <mergeCells count="4">
    <mergeCell ref="A11:E11"/>
    <mergeCell ref="C68:E68"/>
    <mergeCell ref="C69:E69"/>
    <mergeCell ref="C70:E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R12" sqref="R12"/>
    </sheetView>
  </sheetViews>
  <sheetFormatPr defaultColWidth="9.00390625" defaultRowHeight="12.75"/>
  <cols>
    <col min="3" max="3" width="12.375" style="0" customWidth="1"/>
    <col min="4" max="4" width="33.125" style="0" customWidth="1"/>
  </cols>
  <sheetData>
    <row r="1" spans="1:15" ht="23.25">
      <c r="A1" s="196" t="s">
        <v>463</v>
      </c>
      <c r="B1" s="197"/>
      <c r="C1" s="198"/>
      <c r="D1" s="199"/>
      <c r="E1" s="198"/>
      <c r="F1" s="200"/>
      <c r="G1" s="201"/>
      <c r="H1" s="201"/>
      <c r="I1" s="201"/>
      <c r="J1" s="201"/>
      <c r="K1" s="202"/>
      <c r="L1" s="200"/>
      <c r="M1" s="202"/>
      <c r="N1" s="200"/>
      <c r="O1" s="203"/>
    </row>
    <row r="2" spans="1:15" ht="12.75">
      <c r="A2" s="204" t="s">
        <v>560</v>
      </c>
      <c r="B2" s="198" t="s">
        <v>561</v>
      </c>
      <c r="C2" s="198"/>
      <c r="D2" s="199"/>
      <c r="E2" s="198"/>
      <c r="F2" s="200"/>
      <c r="G2" s="201"/>
      <c r="H2" s="201"/>
      <c r="I2" s="201"/>
      <c r="J2" s="201"/>
      <c r="K2" s="202"/>
      <c r="L2" s="200"/>
      <c r="M2" s="202"/>
      <c r="N2" s="200"/>
      <c r="O2" s="203"/>
    </row>
    <row r="3" spans="1:15" ht="12.75">
      <c r="A3" s="204" t="s">
        <v>562</v>
      </c>
      <c r="B3" s="198" t="s">
        <v>563</v>
      </c>
      <c r="C3" s="198"/>
      <c r="D3" s="199"/>
      <c r="E3" s="198"/>
      <c r="F3" s="200"/>
      <c r="G3" s="201"/>
      <c r="H3" s="201"/>
      <c r="I3" s="201"/>
      <c r="J3" s="201"/>
      <c r="K3" s="202"/>
      <c r="L3" s="200"/>
      <c r="M3" s="202"/>
      <c r="N3" s="200"/>
      <c r="O3" s="203"/>
    </row>
    <row r="4" spans="1:15" ht="12.75">
      <c r="A4" s="204" t="s">
        <v>564</v>
      </c>
      <c r="B4" s="198"/>
      <c r="C4" s="198"/>
      <c r="D4" s="199"/>
      <c r="E4" s="198"/>
      <c r="F4" s="200"/>
      <c r="G4" s="201"/>
      <c r="H4" s="201"/>
      <c r="I4" s="201"/>
      <c r="J4" s="201"/>
      <c r="K4" s="202"/>
      <c r="L4" s="200"/>
      <c r="M4" s="202"/>
      <c r="N4" s="200"/>
      <c r="O4" s="203"/>
    </row>
    <row r="5" spans="1:15" ht="6" customHeight="1">
      <c r="A5" s="205"/>
      <c r="B5" s="197"/>
      <c r="C5" s="198"/>
      <c r="D5" s="199"/>
      <c r="E5" s="198"/>
      <c r="F5" s="200"/>
      <c r="G5" s="201"/>
      <c r="H5" s="201"/>
      <c r="I5" s="201"/>
      <c r="J5" s="201"/>
      <c r="K5" s="202"/>
      <c r="L5" s="200"/>
      <c r="M5" s="202"/>
      <c r="N5" s="200"/>
      <c r="O5" s="203"/>
    </row>
    <row r="6" spans="1:15" ht="30" customHeight="1">
      <c r="A6" s="206" t="s">
        <v>565</v>
      </c>
      <c r="B6" s="207" t="s">
        <v>566</v>
      </c>
      <c r="C6" s="208" t="s">
        <v>567</v>
      </c>
      <c r="D6" s="208" t="s">
        <v>568</v>
      </c>
      <c r="E6" s="209" t="s">
        <v>569</v>
      </c>
      <c r="F6" s="210" t="s">
        <v>570</v>
      </c>
      <c r="G6" s="211" t="s">
        <v>571</v>
      </c>
      <c r="H6" s="211" t="s">
        <v>572</v>
      </c>
      <c r="I6" s="211" t="s">
        <v>573</v>
      </c>
      <c r="J6" s="211" t="s">
        <v>574</v>
      </c>
      <c r="K6" s="212" t="s">
        <v>575</v>
      </c>
      <c r="L6" s="210" t="s">
        <v>576</v>
      </c>
      <c r="M6" s="213" t="s">
        <v>577</v>
      </c>
      <c r="N6" s="214" t="s">
        <v>578</v>
      </c>
      <c r="O6" s="215" t="s">
        <v>579</v>
      </c>
    </row>
    <row r="7" spans="1:15" s="224" customFormat="1" ht="15.75" customHeight="1">
      <c r="A7" s="216"/>
      <c r="B7" s="217"/>
      <c r="C7" s="218"/>
      <c r="D7" s="219" t="s">
        <v>580</v>
      </c>
      <c r="E7" s="218"/>
      <c r="F7" s="220"/>
      <c r="G7" s="221"/>
      <c r="H7" s="221">
        <f>+H9+H30+H54</f>
        <v>0</v>
      </c>
      <c r="I7" s="221">
        <f>+I9+I30+I54</f>
        <v>0</v>
      </c>
      <c r="J7" s="221">
        <f>+J9+J30+J54</f>
        <v>0</v>
      </c>
      <c r="K7" s="222"/>
      <c r="L7" s="220">
        <f>+L9+L30+L54</f>
        <v>2.04987</v>
      </c>
      <c r="M7" s="222"/>
      <c r="N7" s="220">
        <f>+N9+N30+N54</f>
        <v>0</v>
      </c>
      <c r="O7" s="223"/>
    </row>
    <row r="8" spans="1:15" s="233" customFormat="1" ht="12.75">
      <c r="A8" s="225"/>
      <c r="B8" s="226"/>
      <c r="C8" s="227"/>
      <c r="D8" s="228"/>
      <c r="E8" s="227"/>
      <c r="F8" s="229"/>
      <c r="G8" s="230"/>
      <c r="H8" s="230"/>
      <c r="I8" s="230"/>
      <c r="J8" s="230"/>
      <c r="K8" s="231"/>
      <c r="L8" s="229"/>
      <c r="M8" s="231"/>
      <c r="N8" s="229"/>
      <c r="O8" s="232"/>
    </row>
    <row r="9" spans="1:15" s="233" customFormat="1" ht="12.75">
      <c r="A9" s="234"/>
      <c r="B9" s="235" t="s">
        <v>581</v>
      </c>
      <c r="C9" s="236" t="s">
        <v>582</v>
      </c>
      <c r="D9" s="237" t="s">
        <v>583</v>
      </c>
      <c r="E9" s="236" t="s">
        <v>581</v>
      </c>
      <c r="F9" s="238"/>
      <c r="G9" s="239"/>
      <c r="H9" s="239"/>
      <c r="I9" s="239">
        <f>SUM(I10:I28)</f>
        <v>0</v>
      </c>
      <c r="J9" s="239">
        <f>SUM(J10:J28)</f>
        <v>0</v>
      </c>
      <c r="K9" s="240">
        <v>0</v>
      </c>
      <c r="L9" s="238">
        <f>SUM(L10:L28)</f>
        <v>1.2536699999999998</v>
      </c>
      <c r="M9" s="240">
        <v>0</v>
      </c>
      <c r="N9" s="238">
        <f>SUM(N10:N28)</f>
        <v>0</v>
      </c>
      <c r="O9" s="232"/>
    </row>
    <row r="10" spans="1:15" s="233" customFormat="1" ht="12.75">
      <c r="A10" s="241">
        <v>1</v>
      </c>
      <c r="B10" s="242" t="s">
        <v>582</v>
      </c>
      <c r="C10" s="243" t="s">
        <v>584</v>
      </c>
      <c r="D10" s="244" t="s">
        <v>585</v>
      </c>
      <c r="E10" s="243" t="s">
        <v>586</v>
      </c>
      <c r="F10" s="245">
        <v>2</v>
      </c>
      <c r="G10" s="246"/>
      <c r="H10" s="246"/>
      <c r="I10" s="246">
        <f aca="true" t="shared" si="0" ref="I10:I28">IF(B10="MAT",G10*F10,0)</f>
        <v>0</v>
      </c>
      <c r="J10" s="246">
        <f aca="true" t="shared" si="1" ref="J10:J28">F10*G10</f>
        <v>0</v>
      </c>
      <c r="K10" s="247">
        <v>0.00248</v>
      </c>
      <c r="L10" s="245">
        <f aca="true" t="shared" si="2" ref="L10:L28">K10*F10</f>
        <v>0.00496</v>
      </c>
      <c r="M10" s="247">
        <v>0</v>
      </c>
      <c r="N10" s="245">
        <f aca="true" t="shared" si="3" ref="N10:N28">M10*F10</f>
        <v>0</v>
      </c>
      <c r="O10" s="248">
        <v>19</v>
      </c>
    </row>
    <row r="11" spans="1:15" s="233" customFormat="1" ht="12.75">
      <c r="A11" s="241">
        <v>2</v>
      </c>
      <c r="B11" s="242" t="s">
        <v>582</v>
      </c>
      <c r="C11" s="243" t="s">
        <v>587</v>
      </c>
      <c r="D11" s="244" t="s">
        <v>588</v>
      </c>
      <c r="E11" s="243" t="s">
        <v>586</v>
      </c>
      <c r="F11" s="245">
        <v>2</v>
      </c>
      <c r="G11" s="246"/>
      <c r="H11" s="246"/>
      <c r="I11" s="246">
        <f t="shared" si="0"/>
        <v>0</v>
      </c>
      <c r="J11" s="246">
        <f t="shared" si="1"/>
        <v>0</v>
      </c>
      <c r="K11" s="247">
        <v>0</v>
      </c>
      <c r="L11" s="245">
        <f t="shared" si="2"/>
        <v>0</v>
      </c>
      <c r="M11" s="247">
        <v>0</v>
      </c>
      <c r="N11" s="245">
        <f t="shared" si="3"/>
        <v>0</v>
      </c>
      <c r="O11" s="248">
        <v>19</v>
      </c>
    </row>
    <row r="12" spans="1:15" s="233" customFormat="1" ht="12.75">
      <c r="A12" s="241">
        <v>3</v>
      </c>
      <c r="B12" s="242" t="s">
        <v>582</v>
      </c>
      <c r="C12" s="243" t="s">
        <v>589</v>
      </c>
      <c r="D12" s="244" t="s">
        <v>590</v>
      </c>
      <c r="E12" s="243" t="s">
        <v>125</v>
      </c>
      <c r="F12" s="245">
        <v>10</v>
      </c>
      <c r="G12" s="246"/>
      <c r="H12" s="246"/>
      <c r="I12" s="246">
        <f t="shared" si="0"/>
        <v>0</v>
      </c>
      <c r="J12" s="246">
        <f t="shared" si="1"/>
        <v>0</v>
      </c>
      <c r="K12" s="247">
        <v>0.02116</v>
      </c>
      <c r="L12" s="245">
        <f t="shared" si="2"/>
        <v>0.2116</v>
      </c>
      <c r="M12" s="247">
        <v>0</v>
      </c>
      <c r="N12" s="245">
        <f t="shared" si="3"/>
        <v>0</v>
      </c>
      <c r="O12" s="248">
        <v>19</v>
      </c>
    </row>
    <row r="13" spans="1:15" s="233" customFormat="1" ht="12.75">
      <c r="A13" s="241">
        <v>4</v>
      </c>
      <c r="B13" s="242" t="s">
        <v>582</v>
      </c>
      <c r="C13" s="243" t="s">
        <v>591</v>
      </c>
      <c r="D13" s="244" t="s">
        <v>592</v>
      </c>
      <c r="E13" s="243" t="s">
        <v>125</v>
      </c>
      <c r="F13" s="245">
        <v>12</v>
      </c>
      <c r="G13" s="246"/>
      <c r="H13" s="246"/>
      <c r="I13" s="246">
        <f t="shared" si="0"/>
        <v>0</v>
      </c>
      <c r="J13" s="246">
        <f t="shared" si="1"/>
        <v>0</v>
      </c>
      <c r="K13" s="247">
        <v>0.00092</v>
      </c>
      <c r="L13" s="245">
        <f t="shared" si="2"/>
        <v>0.011040000000000001</v>
      </c>
      <c r="M13" s="247">
        <v>0</v>
      </c>
      <c r="N13" s="245">
        <f t="shared" si="3"/>
        <v>0</v>
      </c>
      <c r="O13" s="248">
        <v>19</v>
      </c>
    </row>
    <row r="14" spans="1:15" s="233" customFormat="1" ht="12.75">
      <c r="A14" s="241">
        <v>5</v>
      </c>
      <c r="B14" s="242" t="s">
        <v>582</v>
      </c>
      <c r="C14" s="243" t="s">
        <v>593</v>
      </c>
      <c r="D14" s="244" t="s">
        <v>594</v>
      </c>
      <c r="E14" s="243" t="s">
        <v>125</v>
      </c>
      <c r="F14" s="245">
        <v>18</v>
      </c>
      <c r="G14" s="246"/>
      <c r="H14" s="246"/>
      <c r="I14" s="246">
        <f t="shared" si="0"/>
        <v>0</v>
      </c>
      <c r="J14" s="246">
        <f t="shared" si="1"/>
        <v>0</v>
      </c>
      <c r="K14" s="247">
        <v>0.0012</v>
      </c>
      <c r="L14" s="245">
        <f t="shared" si="2"/>
        <v>0.021599999999999998</v>
      </c>
      <c r="M14" s="247">
        <v>0</v>
      </c>
      <c r="N14" s="245">
        <f t="shared" si="3"/>
        <v>0</v>
      </c>
      <c r="O14" s="248">
        <v>19</v>
      </c>
    </row>
    <row r="15" spans="1:15" s="233" customFormat="1" ht="12.75">
      <c r="A15" s="241">
        <v>6</v>
      </c>
      <c r="B15" s="242" t="s">
        <v>582</v>
      </c>
      <c r="C15" s="243" t="s">
        <v>595</v>
      </c>
      <c r="D15" s="244" t="s">
        <v>596</v>
      </c>
      <c r="E15" s="243" t="s">
        <v>125</v>
      </c>
      <c r="F15" s="245">
        <v>35</v>
      </c>
      <c r="G15" s="246"/>
      <c r="H15" s="246"/>
      <c r="I15" s="246">
        <f t="shared" si="0"/>
        <v>0</v>
      </c>
      <c r="J15" s="246">
        <f t="shared" si="1"/>
        <v>0</v>
      </c>
      <c r="K15" s="247">
        <v>0.01278</v>
      </c>
      <c r="L15" s="245">
        <f t="shared" si="2"/>
        <v>0.4473</v>
      </c>
      <c r="M15" s="247">
        <v>0</v>
      </c>
      <c r="N15" s="245">
        <f t="shared" si="3"/>
        <v>0</v>
      </c>
      <c r="O15" s="248">
        <v>19</v>
      </c>
    </row>
    <row r="16" spans="1:15" s="233" customFormat="1" ht="12.75">
      <c r="A16" s="241">
        <v>7</v>
      </c>
      <c r="B16" s="242" t="s">
        <v>582</v>
      </c>
      <c r="C16" s="243" t="s">
        <v>597</v>
      </c>
      <c r="D16" s="244" t="s">
        <v>598</v>
      </c>
      <c r="E16" s="243" t="s">
        <v>125</v>
      </c>
      <c r="F16" s="245">
        <v>13</v>
      </c>
      <c r="G16" s="246"/>
      <c r="H16" s="246"/>
      <c r="I16" s="246">
        <f t="shared" si="0"/>
        <v>0</v>
      </c>
      <c r="J16" s="246">
        <f t="shared" si="1"/>
        <v>0</v>
      </c>
      <c r="K16" s="247">
        <v>0.01395</v>
      </c>
      <c r="L16" s="245">
        <f t="shared" si="2"/>
        <v>0.18135</v>
      </c>
      <c r="M16" s="247">
        <v>0</v>
      </c>
      <c r="N16" s="245">
        <f t="shared" si="3"/>
        <v>0</v>
      </c>
      <c r="O16" s="248">
        <v>19</v>
      </c>
    </row>
    <row r="17" spans="1:15" s="233" customFormat="1" ht="12.75">
      <c r="A17" s="241">
        <v>8</v>
      </c>
      <c r="B17" s="242" t="s">
        <v>582</v>
      </c>
      <c r="C17" s="243" t="s">
        <v>599</v>
      </c>
      <c r="D17" s="244" t="s">
        <v>600</v>
      </c>
      <c r="E17" s="243" t="s">
        <v>125</v>
      </c>
      <c r="F17" s="245">
        <v>20</v>
      </c>
      <c r="G17" s="246"/>
      <c r="H17" s="246"/>
      <c r="I17" s="246">
        <f t="shared" si="0"/>
        <v>0</v>
      </c>
      <c r="J17" s="246">
        <f t="shared" si="1"/>
        <v>0</v>
      </c>
      <c r="K17" s="247">
        <v>0.01592</v>
      </c>
      <c r="L17" s="245">
        <f t="shared" si="2"/>
        <v>0.3184</v>
      </c>
      <c r="M17" s="247">
        <v>0</v>
      </c>
      <c r="N17" s="245">
        <f t="shared" si="3"/>
        <v>0</v>
      </c>
      <c r="O17" s="248">
        <v>19</v>
      </c>
    </row>
    <row r="18" spans="1:15" s="233" customFormat="1" ht="12.75">
      <c r="A18" s="241">
        <v>9</v>
      </c>
      <c r="B18" s="242" t="s">
        <v>582</v>
      </c>
      <c r="C18" s="243" t="s">
        <v>601</v>
      </c>
      <c r="D18" s="244" t="s">
        <v>602</v>
      </c>
      <c r="E18" s="243" t="s">
        <v>586</v>
      </c>
      <c r="F18" s="245">
        <v>20</v>
      </c>
      <c r="G18" s="246"/>
      <c r="H18" s="246"/>
      <c r="I18" s="246">
        <f t="shared" si="0"/>
        <v>0</v>
      </c>
      <c r="J18" s="246">
        <f t="shared" si="1"/>
        <v>0</v>
      </c>
      <c r="K18" s="247">
        <v>0</v>
      </c>
      <c r="L18" s="245">
        <f t="shared" si="2"/>
        <v>0</v>
      </c>
      <c r="M18" s="247">
        <v>0</v>
      </c>
      <c r="N18" s="245">
        <f t="shared" si="3"/>
        <v>0</v>
      </c>
      <c r="O18" s="248">
        <v>19</v>
      </c>
    </row>
    <row r="19" spans="1:15" s="233" customFormat="1" ht="12.75">
      <c r="A19" s="241">
        <v>10</v>
      </c>
      <c r="B19" s="242" t="s">
        <v>582</v>
      </c>
      <c r="C19" s="243" t="s">
        <v>603</v>
      </c>
      <c r="D19" s="244" t="s">
        <v>604</v>
      </c>
      <c r="E19" s="243" t="s">
        <v>586</v>
      </c>
      <c r="F19" s="245">
        <v>1</v>
      </c>
      <c r="G19" s="246"/>
      <c r="H19" s="246"/>
      <c r="I19" s="246">
        <f t="shared" si="0"/>
        <v>0</v>
      </c>
      <c r="J19" s="246">
        <f t="shared" si="1"/>
        <v>0</v>
      </c>
      <c r="K19" s="247">
        <v>0.00402</v>
      </c>
      <c r="L19" s="245">
        <f t="shared" si="2"/>
        <v>0.00402</v>
      </c>
      <c r="M19" s="247">
        <v>0</v>
      </c>
      <c r="N19" s="245">
        <f t="shared" si="3"/>
        <v>0</v>
      </c>
      <c r="O19" s="248">
        <v>19</v>
      </c>
    </row>
    <row r="20" spans="1:15" s="233" customFormat="1" ht="12.75">
      <c r="A20" s="241">
        <v>11</v>
      </c>
      <c r="B20" s="242" t="s">
        <v>582</v>
      </c>
      <c r="C20" s="243" t="s">
        <v>605</v>
      </c>
      <c r="D20" s="244" t="s">
        <v>606</v>
      </c>
      <c r="E20" s="243" t="s">
        <v>586</v>
      </c>
      <c r="F20" s="245">
        <v>2</v>
      </c>
      <c r="G20" s="246"/>
      <c r="H20" s="246"/>
      <c r="I20" s="246">
        <f t="shared" si="0"/>
        <v>0</v>
      </c>
      <c r="J20" s="246">
        <f t="shared" si="1"/>
        <v>0</v>
      </c>
      <c r="K20" s="247">
        <v>0.00471</v>
      </c>
      <c r="L20" s="245">
        <f t="shared" si="2"/>
        <v>0.00942</v>
      </c>
      <c r="M20" s="247">
        <v>0</v>
      </c>
      <c r="N20" s="245">
        <f t="shared" si="3"/>
        <v>0</v>
      </c>
      <c r="O20" s="248">
        <v>19</v>
      </c>
    </row>
    <row r="21" spans="1:15" s="233" customFormat="1" ht="12.75">
      <c r="A21" s="241">
        <v>12</v>
      </c>
      <c r="B21" s="242" t="s">
        <v>582</v>
      </c>
      <c r="C21" s="243" t="s">
        <v>607</v>
      </c>
      <c r="D21" s="244" t="s">
        <v>608</v>
      </c>
      <c r="E21" s="243" t="s">
        <v>586</v>
      </c>
      <c r="F21" s="245">
        <v>1</v>
      </c>
      <c r="G21" s="246"/>
      <c r="H21" s="246"/>
      <c r="I21" s="246">
        <f t="shared" si="0"/>
        <v>0</v>
      </c>
      <c r="J21" s="246">
        <f t="shared" si="1"/>
        <v>0</v>
      </c>
      <c r="K21" s="247">
        <v>0.00402</v>
      </c>
      <c r="L21" s="245">
        <f t="shared" si="2"/>
        <v>0.00402</v>
      </c>
      <c r="M21" s="247">
        <v>0</v>
      </c>
      <c r="N21" s="245">
        <f t="shared" si="3"/>
        <v>0</v>
      </c>
      <c r="O21" s="248">
        <v>19</v>
      </c>
    </row>
    <row r="22" spans="1:15" s="233" customFormat="1" ht="25.5">
      <c r="A22" s="241">
        <v>13</v>
      </c>
      <c r="B22" s="242" t="s">
        <v>582</v>
      </c>
      <c r="C22" s="243" t="s">
        <v>609</v>
      </c>
      <c r="D22" s="244" t="s">
        <v>610</v>
      </c>
      <c r="E22" s="243" t="s">
        <v>125</v>
      </c>
      <c r="F22" s="245">
        <v>35</v>
      </c>
      <c r="G22" s="246"/>
      <c r="H22" s="246"/>
      <c r="I22" s="246">
        <f t="shared" si="0"/>
        <v>0</v>
      </c>
      <c r="J22" s="246">
        <f t="shared" si="1"/>
        <v>0</v>
      </c>
      <c r="K22" s="247">
        <v>0.00024</v>
      </c>
      <c r="L22" s="245">
        <f t="shared" si="2"/>
        <v>0.0084</v>
      </c>
      <c r="M22" s="247">
        <v>0</v>
      </c>
      <c r="N22" s="245">
        <f t="shared" si="3"/>
        <v>0</v>
      </c>
      <c r="O22" s="248">
        <v>5</v>
      </c>
    </row>
    <row r="23" spans="1:15" s="233" customFormat="1" ht="25.5">
      <c r="A23" s="241">
        <v>14</v>
      </c>
      <c r="B23" s="242" t="s">
        <v>582</v>
      </c>
      <c r="C23" s="243" t="s">
        <v>611</v>
      </c>
      <c r="D23" s="244" t="s">
        <v>612</v>
      </c>
      <c r="E23" s="243" t="s">
        <v>125</v>
      </c>
      <c r="F23" s="245">
        <v>13</v>
      </c>
      <c r="G23" s="246"/>
      <c r="H23" s="246"/>
      <c r="I23" s="246">
        <f t="shared" si="0"/>
        <v>0</v>
      </c>
      <c r="J23" s="246">
        <f t="shared" si="1"/>
        <v>0</v>
      </c>
      <c r="K23" s="247">
        <v>0.00024</v>
      </c>
      <c r="L23" s="245">
        <f t="shared" si="2"/>
        <v>0.00312</v>
      </c>
      <c r="M23" s="247">
        <v>0</v>
      </c>
      <c r="N23" s="245">
        <f t="shared" si="3"/>
        <v>0</v>
      </c>
      <c r="O23" s="248">
        <v>5</v>
      </c>
    </row>
    <row r="24" spans="1:15" s="233" customFormat="1" ht="25.5">
      <c r="A24" s="241">
        <v>15</v>
      </c>
      <c r="B24" s="242" t="s">
        <v>582</v>
      </c>
      <c r="C24" s="243" t="s">
        <v>613</v>
      </c>
      <c r="D24" s="244" t="s">
        <v>614</v>
      </c>
      <c r="E24" s="243" t="s">
        <v>125</v>
      </c>
      <c r="F24" s="245">
        <v>18</v>
      </c>
      <c r="G24" s="246"/>
      <c r="H24" s="246"/>
      <c r="I24" s="246">
        <f t="shared" si="0"/>
        <v>0</v>
      </c>
      <c r="J24" s="246">
        <f t="shared" si="1"/>
        <v>0</v>
      </c>
      <c r="K24" s="247">
        <v>0.00024</v>
      </c>
      <c r="L24" s="245">
        <f t="shared" si="2"/>
        <v>0.00432</v>
      </c>
      <c r="M24" s="247">
        <v>0</v>
      </c>
      <c r="N24" s="245">
        <f t="shared" si="3"/>
        <v>0</v>
      </c>
      <c r="O24" s="248">
        <v>5</v>
      </c>
    </row>
    <row r="25" spans="1:15" s="233" customFormat="1" ht="12.75">
      <c r="A25" s="241">
        <v>16</v>
      </c>
      <c r="B25" s="242" t="s">
        <v>582</v>
      </c>
      <c r="C25" s="243" t="s">
        <v>615</v>
      </c>
      <c r="D25" s="244" t="s">
        <v>616</v>
      </c>
      <c r="E25" s="243" t="s">
        <v>586</v>
      </c>
      <c r="F25" s="245">
        <v>6</v>
      </c>
      <c r="G25" s="246"/>
      <c r="H25" s="246"/>
      <c r="I25" s="246">
        <f t="shared" si="0"/>
        <v>0</v>
      </c>
      <c r="J25" s="246">
        <f t="shared" si="1"/>
        <v>0</v>
      </c>
      <c r="K25" s="247">
        <v>0.00402</v>
      </c>
      <c r="L25" s="245">
        <f t="shared" si="2"/>
        <v>0.024120000000000003</v>
      </c>
      <c r="M25" s="247">
        <v>0</v>
      </c>
      <c r="N25" s="245">
        <f t="shared" si="3"/>
        <v>0</v>
      </c>
      <c r="O25" s="248">
        <v>19</v>
      </c>
    </row>
    <row r="26" spans="1:15" s="233" customFormat="1" ht="12.75">
      <c r="A26" s="241">
        <v>17</v>
      </c>
      <c r="B26" s="242" t="s">
        <v>582</v>
      </c>
      <c r="C26" s="243" t="s">
        <v>617</v>
      </c>
      <c r="D26" s="244" t="s">
        <v>618</v>
      </c>
      <c r="E26" s="243" t="s">
        <v>586</v>
      </c>
      <c r="F26" s="245">
        <v>18</v>
      </c>
      <c r="G26" s="246"/>
      <c r="H26" s="246"/>
      <c r="I26" s="246">
        <f t="shared" si="0"/>
        <v>0</v>
      </c>
      <c r="J26" s="246">
        <f t="shared" si="1"/>
        <v>0</v>
      </c>
      <c r="K26" s="247">
        <v>0</v>
      </c>
      <c r="L26" s="245">
        <f t="shared" si="2"/>
        <v>0</v>
      </c>
      <c r="M26" s="247">
        <v>0</v>
      </c>
      <c r="N26" s="245">
        <f t="shared" si="3"/>
        <v>0</v>
      </c>
      <c r="O26" s="248">
        <v>19</v>
      </c>
    </row>
    <row r="27" spans="1:15" s="233" customFormat="1" ht="12.75">
      <c r="A27" s="241">
        <v>18</v>
      </c>
      <c r="B27" s="242" t="s">
        <v>582</v>
      </c>
      <c r="C27" s="243" t="s">
        <v>619</v>
      </c>
      <c r="D27" s="244" t="s">
        <v>620</v>
      </c>
      <c r="E27" s="243" t="s">
        <v>125</v>
      </c>
      <c r="F27" s="245">
        <v>68</v>
      </c>
      <c r="G27" s="246"/>
      <c r="H27" s="246"/>
      <c r="I27" s="246">
        <f t="shared" si="0"/>
        <v>0</v>
      </c>
      <c r="J27" s="246">
        <f t="shared" si="1"/>
        <v>0</v>
      </c>
      <c r="K27" s="247">
        <v>0</v>
      </c>
      <c r="L27" s="245">
        <f t="shared" si="2"/>
        <v>0</v>
      </c>
      <c r="M27" s="247">
        <v>0</v>
      </c>
      <c r="N27" s="245">
        <f t="shared" si="3"/>
        <v>0</v>
      </c>
      <c r="O27" s="248">
        <v>19</v>
      </c>
    </row>
    <row r="28" spans="1:15" s="233" customFormat="1" ht="12.75">
      <c r="A28" s="241">
        <v>19</v>
      </c>
      <c r="B28" s="242" t="s">
        <v>582</v>
      </c>
      <c r="C28" s="243" t="s">
        <v>621</v>
      </c>
      <c r="D28" s="244" t="s">
        <v>622</v>
      </c>
      <c r="E28" s="243" t="s">
        <v>213</v>
      </c>
      <c r="F28" s="245">
        <v>1.84</v>
      </c>
      <c r="G28" s="246"/>
      <c r="H28" s="246"/>
      <c r="I28" s="246">
        <f t="shared" si="0"/>
        <v>0</v>
      </c>
      <c r="J28" s="246">
        <f t="shared" si="1"/>
        <v>0</v>
      </c>
      <c r="K28" s="247">
        <v>0</v>
      </c>
      <c r="L28" s="245">
        <f t="shared" si="2"/>
        <v>0</v>
      </c>
      <c r="M28" s="247">
        <v>0</v>
      </c>
      <c r="N28" s="245">
        <f t="shared" si="3"/>
        <v>0</v>
      </c>
      <c r="O28" s="248">
        <v>19</v>
      </c>
    </row>
    <row r="29" spans="1:15" s="233" customFormat="1" ht="12.75">
      <c r="A29" s="225"/>
      <c r="B29" s="226"/>
      <c r="C29" s="227"/>
      <c r="D29" s="228"/>
      <c r="E29" s="227"/>
      <c r="F29" s="229"/>
      <c r="G29" s="230"/>
      <c r="H29" s="230"/>
      <c r="I29" s="230"/>
      <c r="J29" s="230"/>
      <c r="K29" s="231"/>
      <c r="L29" s="229"/>
      <c r="M29" s="231"/>
      <c r="N29" s="229"/>
      <c r="O29" s="232"/>
    </row>
    <row r="30" spans="1:15" s="233" customFormat="1" ht="12.75">
      <c r="A30" s="234"/>
      <c r="B30" s="235" t="s">
        <v>581</v>
      </c>
      <c r="C30" s="236" t="s">
        <v>623</v>
      </c>
      <c r="D30" s="237" t="s">
        <v>624</v>
      </c>
      <c r="E30" s="236" t="s">
        <v>581</v>
      </c>
      <c r="F30" s="238"/>
      <c r="G30" s="239"/>
      <c r="H30" s="239"/>
      <c r="I30" s="239">
        <f>SUM(I31:I52)</f>
        <v>0</v>
      </c>
      <c r="J30" s="239">
        <f>SUM(J31:J52)</f>
        <v>0</v>
      </c>
      <c r="K30" s="240">
        <v>0</v>
      </c>
      <c r="L30" s="238">
        <f>SUM(L31:L52)</f>
        <v>0.15068</v>
      </c>
      <c r="M30" s="240">
        <v>0</v>
      </c>
      <c r="N30" s="238">
        <f>SUM(N31:N52)</f>
        <v>0</v>
      </c>
      <c r="O30" s="232"/>
    </row>
    <row r="31" spans="1:15" s="233" customFormat="1" ht="12.75">
      <c r="A31" s="241">
        <v>20</v>
      </c>
      <c r="B31" s="242" t="s">
        <v>582</v>
      </c>
      <c r="C31" s="243" t="s">
        <v>625</v>
      </c>
      <c r="D31" s="244" t="s">
        <v>626</v>
      </c>
      <c r="E31" s="243" t="s">
        <v>586</v>
      </c>
      <c r="F31" s="245">
        <v>2</v>
      </c>
      <c r="G31" s="246"/>
      <c r="H31" s="246"/>
      <c r="I31" s="246">
        <f aca="true" t="shared" si="4" ref="I31:I52">IF(B31="MAT",G31*F31,0)</f>
        <v>0</v>
      </c>
      <c r="J31" s="246">
        <f aca="true" t="shared" si="5" ref="J31:J52">F31*G31</f>
        <v>0</v>
      </c>
      <c r="K31" s="247">
        <v>0</v>
      </c>
      <c r="L31" s="245">
        <f aca="true" t="shared" si="6" ref="L31:L52">K31*F31</f>
        <v>0</v>
      </c>
      <c r="M31" s="247">
        <v>0</v>
      </c>
      <c r="N31" s="245">
        <f aca="true" t="shared" si="7" ref="N31:N52">M31*F31</f>
        <v>0</v>
      </c>
      <c r="O31" s="249">
        <v>19</v>
      </c>
    </row>
    <row r="32" spans="1:15" s="233" customFormat="1" ht="12.75">
      <c r="A32" s="241">
        <v>21</v>
      </c>
      <c r="B32" s="242" t="s">
        <v>582</v>
      </c>
      <c r="C32" s="243" t="s">
        <v>627</v>
      </c>
      <c r="D32" s="244" t="s">
        <v>628</v>
      </c>
      <c r="E32" s="243" t="s">
        <v>586</v>
      </c>
      <c r="F32" s="245">
        <v>4</v>
      </c>
      <c r="G32" s="246"/>
      <c r="H32" s="246"/>
      <c r="I32" s="246">
        <f t="shared" si="4"/>
        <v>0</v>
      </c>
      <c r="J32" s="246">
        <f t="shared" si="5"/>
        <v>0</v>
      </c>
      <c r="K32" s="247">
        <v>0</v>
      </c>
      <c r="L32" s="245">
        <f t="shared" si="6"/>
        <v>0</v>
      </c>
      <c r="M32" s="247">
        <v>0</v>
      </c>
      <c r="N32" s="245">
        <f t="shared" si="7"/>
        <v>0</v>
      </c>
      <c r="O32" s="248">
        <v>19</v>
      </c>
    </row>
    <row r="33" spans="1:15" s="233" customFormat="1" ht="12.75">
      <c r="A33" s="241">
        <v>22</v>
      </c>
      <c r="B33" s="242" t="s">
        <v>582</v>
      </c>
      <c r="C33" s="243" t="s">
        <v>629</v>
      </c>
      <c r="D33" s="244" t="s">
        <v>630</v>
      </c>
      <c r="E33" s="243" t="s">
        <v>586</v>
      </c>
      <c r="F33" s="245">
        <v>2</v>
      </c>
      <c r="G33" s="246"/>
      <c r="H33" s="246"/>
      <c r="I33" s="246">
        <f t="shared" si="4"/>
        <v>0</v>
      </c>
      <c r="J33" s="246">
        <f t="shared" si="5"/>
        <v>0</v>
      </c>
      <c r="K33" s="247">
        <v>0.00086</v>
      </c>
      <c r="L33" s="245">
        <f t="shared" si="6"/>
        <v>0.00172</v>
      </c>
      <c r="M33" s="247">
        <v>0</v>
      </c>
      <c r="N33" s="245">
        <f t="shared" si="7"/>
        <v>0</v>
      </c>
      <c r="O33" s="249">
        <v>19</v>
      </c>
    </row>
    <row r="34" spans="1:15" s="233" customFormat="1" ht="12.75">
      <c r="A34" s="241">
        <v>23</v>
      </c>
      <c r="B34" s="242" t="s">
        <v>582</v>
      </c>
      <c r="C34" s="243" t="s">
        <v>631</v>
      </c>
      <c r="D34" s="244" t="s">
        <v>632</v>
      </c>
      <c r="E34" s="243" t="s">
        <v>586</v>
      </c>
      <c r="F34" s="245">
        <v>4</v>
      </c>
      <c r="G34" s="246"/>
      <c r="H34" s="246"/>
      <c r="I34" s="246">
        <f t="shared" si="4"/>
        <v>0</v>
      </c>
      <c r="J34" s="246">
        <f t="shared" si="5"/>
        <v>0</v>
      </c>
      <c r="K34" s="247">
        <v>0.00146</v>
      </c>
      <c r="L34" s="245">
        <f t="shared" si="6"/>
        <v>0.00584</v>
      </c>
      <c r="M34" s="247">
        <v>0</v>
      </c>
      <c r="N34" s="245">
        <f t="shared" si="7"/>
        <v>0</v>
      </c>
      <c r="O34" s="248">
        <v>19</v>
      </c>
    </row>
    <row r="35" spans="1:15" s="233" customFormat="1" ht="12.75">
      <c r="A35" s="241">
        <v>24</v>
      </c>
      <c r="B35" s="242" t="s">
        <v>582</v>
      </c>
      <c r="C35" s="243" t="s">
        <v>633</v>
      </c>
      <c r="D35" s="244" t="s">
        <v>634</v>
      </c>
      <c r="E35" s="243" t="s">
        <v>586</v>
      </c>
      <c r="F35" s="245">
        <v>54</v>
      </c>
      <c r="G35" s="246"/>
      <c r="H35" s="246"/>
      <c r="I35" s="246">
        <f t="shared" si="4"/>
        <v>0</v>
      </c>
      <c r="J35" s="246">
        <f t="shared" si="5"/>
        <v>0</v>
      </c>
      <c r="K35" s="247">
        <v>0</v>
      </c>
      <c r="L35" s="245">
        <f t="shared" si="6"/>
        <v>0</v>
      </c>
      <c r="M35" s="247">
        <v>0</v>
      </c>
      <c r="N35" s="245">
        <f t="shared" si="7"/>
        <v>0</v>
      </c>
      <c r="O35" s="249">
        <v>5</v>
      </c>
    </row>
    <row r="36" spans="1:15" s="233" customFormat="1" ht="25.5">
      <c r="A36" s="241">
        <v>25</v>
      </c>
      <c r="B36" s="242" t="s">
        <v>582</v>
      </c>
      <c r="C36" s="243" t="s">
        <v>635</v>
      </c>
      <c r="D36" s="244" t="s">
        <v>636</v>
      </c>
      <c r="E36" s="243" t="s">
        <v>586</v>
      </c>
      <c r="F36" s="245">
        <v>1</v>
      </c>
      <c r="G36" s="246"/>
      <c r="H36" s="246"/>
      <c r="I36" s="246">
        <f t="shared" si="4"/>
        <v>0</v>
      </c>
      <c r="J36" s="246">
        <f t="shared" si="5"/>
        <v>0</v>
      </c>
      <c r="K36" s="247">
        <v>0.00034</v>
      </c>
      <c r="L36" s="245">
        <f t="shared" si="6"/>
        <v>0.00034</v>
      </c>
      <c r="M36" s="247">
        <v>0</v>
      </c>
      <c r="N36" s="245">
        <f t="shared" si="7"/>
        <v>0</v>
      </c>
      <c r="O36" s="248">
        <v>19</v>
      </c>
    </row>
    <row r="37" spans="1:15" s="233" customFormat="1" ht="25.5">
      <c r="A37" s="241">
        <v>26</v>
      </c>
      <c r="B37" s="242" t="s">
        <v>582</v>
      </c>
      <c r="C37" s="243" t="s">
        <v>637</v>
      </c>
      <c r="D37" s="244" t="s">
        <v>638</v>
      </c>
      <c r="E37" s="243" t="s">
        <v>125</v>
      </c>
      <c r="F37" s="245">
        <v>53</v>
      </c>
      <c r="G37" s="246"/>
      <c r="H37" s="246"/>
      <c r="I37" s="246">
        <f t="shared" si="4"/>
        <v>0</v>
      </c>
      <c r="J37" s="246">
        <f t="shared" si="5"/>
        <v>0</v>
      </c>
      <c r="K37" s="247">
        <v>0.00028</v>
      </c>
      <c r="L37" s="245">
        <f t="shared" si="6"/>
        <v>0.014839999999999999</v>
      </c>
      <c r="M37" s="247">
        <v>0</v>
      </c>
      <c r="N37" s="245">
        <f t="shared" si="7"/>
        <v>0</v>
      </c>
      <c r="O37" s="248">
        <v>19</v>
      </c>
    </row>
    <row r="38" spans="1:15" s="233" customFormat="1" ht="12.75">
      <c r="A38" s="241">
        <v>27</v>
      </c>
      <c r="B38" s="242" t="s">
        <v>639</v>
      </c>
      <c r="C38" s="243" t="s">
        <v>640</v>
      </c>
      <c r="D38" s="244" t="s">
        <v>641</v>
      </c>
      <c r="E38" s="243" t="s">
        <v>125</v>
      </c>
      <c r="F38" s="245">
        <v>53</v>
      </c>
      <c r="G38" s="246"/>
      <c r="H38" s="246"/>
      <c r="I38" s="246">
        <f t="shared" si="4"/>
        <v>0</v>
      </c>
      <c r="J38" s="246">
        <f t="shared" si="5"/>
        <v>0</v>
      </c>
      <c r="K38" s="247">
        <v>0.00017</v>
      </c>
      <c r="L38" s="245">
        <f t="shared" si="6"/>
        <v>0.00901</v>
      </c>
      <c r="M38" s="247">
        <v>0</v>
      </c>
      <c r="N38" s="245">
        <f t="shared" si="7"/>
        <v>0</v>
      </c>
      <c r="O38" s="248">
        <v>19</v>
      </c>
    </row>
    <row r="39" spans="1:15" s="233" customFormat="1" ht="25.5">
      <c r="A39" s="241">
        <v>28</v>
      </c>
      <c r="B39" s="242" t="s">
        <v>582</v>
      </c>
      <c r="C39" s="243" t="s">
        <v>642</v>
      </c>
      <c r="D39" s="244" t="s">
        <v>643</v>
      </c>
      <c r="E39" s="243" t="s">
        <v>125</v>
      </c>
      <c r="F39" s="245">
        <v>61</v>
      </c>
      <c r="G39" s="246"/>
      <c r="H39" s="246"/>
      <c r="I39" s="246">
        <f t="shared" si="4"/>
        <v>0</v>
      </c>
      <c r="J39" s="246">
        <f t="shared" si="5"/>
        <v>0</v>
      </c>
      <c r="K39" s="247">
        <v>0.00029</v>
      </c>
      <c r="L39" s="245">
        <f t="shared" si="6"/>
        <v>0.01769</v>
      </c>
      <c r="M39" s="247">
        <v>0</v>
      </c>
      <c r="N39" s="245">
        <f t="shared" si="7"/>
        <v>0</v>
      </c>
      <c r="O39" s="248">
        <v>19</v>
      </c>
    </row>
    <row r="40" spans="1:15" s="233" customFormat="1" ht="12.75">
      <c r="A40" s="241">
        <v>29</v>
      </c>
      <c r="B40" s="242" t="s">
        <v>639</v>
      </c>
      <c r="C40" s="243" t="s">
        <v>644</v>
      </c>
      <c r="D40" s="244" t="s">
        <v>645</v>
      </c>
      <c r="E40" s="243" t="s">
        <v>125</v>
      </c>
      <c r="F40" s="245">
        <v>61</v>
      </c>
      <c r="G40" s="246"/>
      <c r="H40" s="246"/>
      <c r="I40" s="246">
        <f t="shared" si="4"/>
        <v>0</v>
      </c>
      <c r="J40" s="246">
        <f t="shared" si="5"/>
        <v>0</v>
      </c>
      <c r="K40" s="247">
        <v>0.00027</v>
      </c>
      <c r="L40" s="245">
        <f t="shared" si="6"/>
        <v>0.01647</v>
      </c>
      <c r="M40" s="247">
        <v>0</v>
      </c>
      <c r="N40" s="245">
        <f t="shared" si="7"/>
        <v>0</v>
      </c>
      <c r="O40" s="248">
        <v>19</v>
      </c>
    </row>
    <row r="41" spans="1:15" s="233" customFormat="1" ht="25.5">
      <c r="A41" s="241">
        <v>30</v>
      </c>
      <c r="B41" s="242" t="s">
        <v>582</v>
      </c>
      <c r="C41" s="243" t="s">
        <v>646</v>
      </c>
      <c r="D41" s="244" t="s">
        <v>647</v>
      </c>
      <c r="E41" s="243" t="s">
        <v>125</v>
      </c>
      <c r="F41" s="245">
        <v>13</v>
      </c>
      <c r="G41" s="246"/>
      <c r="H41" s="246"/>
      <c r="I41" s="246">
        <f t="shared" si="4"/>
        <v>0</v>
      </c>
      <c r="J41" s="246">
        <f t="shared" si="5"/>
        <v>0</v>
      </c>
      <c r="K41" s="247">
        <v>0.00029</v>
      </c>
      <c r="L41" s="245">
        <f t="shared" si="6"/>
        <v>0.00377</v>
      </c>
      <c r="M41" s="247">
        <v>0</v>
      </c>
      <c r="N41" s="245">
        <f t="shared" si="7"/>
        <v>0</v>
      </c>
      <c r="O41" s="248">
        <v>19</v>
      </c>
    </row>
    <row r="42" spans="1:15" s="233" customFormat="1" ht="12.75">
      <c r="A42" s="241">
        <v>31</v>
      </c>
      <c r="B42" s="242" t="s">
        <v>639</v>
      </c>
      <c r="C42" s="243" t="s">
        <v>648</v>
      </c>
      <c r="D42" s="244" t="s">
        <v>649</v>
      </c>
      <c r="E42" s="243" t="s">
        <v>125</v>
      </c>
      <c r="F42" s="245">
        <v>13</v>
      </c>
      <c r="G42" s="246"/>
      <c r="H42" s="246"/>
      <c r="I42" s="246">
        <f t="shared" si="4"/>
        <v>0</v>
      </c>
      <c r="J42" s="246">
        <f t="shared" si="5"/>
        <v>0</v>
      </c>
      <c r="K42" s="247">
        <v>0.00043</v>
      </c>
      <c r="L42" s="245">
        <f t="shared" si="6"/>
        <v>0.0055899999999999995</v>
      </c>
      <c r="M42" s="247">
        <v>0</v>
      </c>
      <c r="N42" s="245">
        <f t="shared" si="7"/>
        <v>0</v>
      </c>
      <c r="O42" s="248">
        <v>19</v>
      </c>
    </row>
    <row r="43" spans="1:15" s="233" customFormat="1" ht="25.5">
      <c r="A43" s="241">
        <v>32</v>
      </c>
      <c r="B43" s="242" t="s">
        <v>582</v>
      </c>
      <c r="C43" s="243" t="s">
        <v>650</v>
      </c>
      <c r="D43" s="244" t="s">
        <v>651</v>
      </c>
      <c r="E43" s="243" t="s">
        <v>125</v>
      </c>
      <c r="F43" s="245">
        <v>20</v>
      </c>
      <c r="G43" s="246"/>
      <c r="H43" s="246"/>
      <c r="I43" s="246">
        <f t="shared" si="4"/>
        <v>0</v>
      </c>
      <c r="J43" s="246">
        <f t="shared" si="5"/>
        <v>0</v>
      </c>
      <c r="K43" s="247">
        <v>0.0003</v>
      </c>
      <c r="L43" s="245">
        <f t="shared" si="6"/>
        <v>0.005999999999999999</v>
      </c>
      <c r="M43" s="247">
        <v>0</v>
      </c>
      <c r="N43" s="245">
        <f t="shared" si="7"/>
        <v>0</v>
      </c>
      <c r="O43" s="248">
        <v>19</v>
      </c>
    </row>
    <row r="44" spans="1:15" s="233" customFormat="1" ht="12.75">
      <c r="A44" s="241">
        <v>33</v>
      </c>
      <c r="B44" s="242" t="s">
        <v>639</v>
      </c>
      <c r="C44" s="243" t="s">
        <v>652</v>
      </c>
      <c r="D44" s="244" t="s">
        <v>653</v>
      </c>
      <c r="E44" s="243" t="s">
        <v>125</v>
      </c>
      <c r="F44" s="245">
        <v>20</v>
      </c>
      <c r="G44" s="246"/>
      <c r="H44" s="246"/>
      <c r="I44" s="246">
        <f t="shared" si="4"/>
        <v>0</v>
      </c>
      <c r="J44" s="246">
        <f t="shared" si="5"/>
        <v>0</v>
      </c>
      <c r="K44" s="247">
        <v>0.00067</v>
      </c>
      <c r="L44" s="245">
        <f t="shared" si="6"/>
        <v>0.0134</v>
      </c>
      <c r="M44" s="247">
        <v>0</v>
      </c>
      <c r="N44" s="245">
        <f t="shared" si="7"/>
        <v>0</v>
      </c>
      <c r="O44" s="249">
        <v>19</v>
      </c>
    </row>
    <row r="45" spans="1:15" s="233" customFormat="1" ht="12.75">
      <c r="A45" s="241">
        <v>34</v>
      </c>
      <c r="B45" s="242" t="s">
        <v>639</v>
      </c>
      <c r="C45" s="243" t="s">
        <v>654</v>
      </c>
      <c r="D45" s="244" t="s">
        <v>655</v>
      </c>
      <c r="E45" s="243" t="s">
        <v>125</v>
      </c>
      <c r="F45" s="245">
        <v>20</v>
      </c>
      <c r="G45" s="246"/>
      <c r="H45" s="246"/>
      <c r="I45" s="246">
        <f t="shared" si="4"/>
        <v>0</v>
      </c>
      <c r="J45" s="246">
        <f t="shared" si="5"/>
        <v>0</v>
      </c>
      <c r="K45" s="247">
        <v>0.00105</v>
      </c>
      <c r="L45" s="245">
        <f t="shared" si="6"/>
        <v>0.020999999999999998</v>
      </c>
      <c r="M45" s="247">
        <v>0</v>
      </c>
      <c r="N45" s="245">
        <f t="shared" si="7"/>
        <v>0</v>
      </c>
      <c r="O45" s="248">
        <v>19</v>
      </c>
    </row>
    <row r="46" spans="1:15" s="233" customFormat="1" ht="25.5">
      <c r="A46" s="241">
        <v>35</v>
      </c>
      <c r="B46" s="242" t="s">
        <v>582</v>
      </c>
      <c r="C46" s="243" t="s">
        <v>656</v>
      </c>
      <c r="D46" s="244" t="s">
        <v>657</v>
      </c>
      <c r="E46" s="243" t="s">
        <v>125</v>
      </c>
      <c r="F46" s="245">
        <v>53</v>
      </c>
      <c r="G46" s="246"/>
      <c r="H46" s="246"/>
      <c r="I46" s="246">
        <f t="shared" si="4"/>
        <v>0</v>
      </c>
      <c r="J46" s="246">
        <f t="shared" si="5"/>
        <v>0</v>
      </c>
      <c r="K46" s="247">
        <v>4E-05</v>
      </c>
      <c r="L46" s="245">
        <f t="shared" si="6"/>
        <v>0.0021200000000000004</v>
      </c>
      <c r="M46" s="247">
        <v>0</v>
      </c>
      <c r="N46" s="245">
        <f t="shared" si="7"/>
        <v>0</v>
      </c>
      <c r="O46" s="248">
        <v>19</v>
      </c>
    </row>
    <row r="47" spans="1:15" s="233" customFormat="1" ht="25.5">
      <c r="A47" s="241">
        <v>36</v>
      </c>
      <c r="B47" s="242" t="s">
        <v>582</v>
      </c>
      <c r="C47" s="243" t="s">
        <v>658</v>
      </c>
      <c r="D47" s="244" t="s">
        <v>659</v>
      </c>
      <c r="E47" s="243" t="s">
        <v>125</v>
      </c>
      <c r="F47" s="245">
        <v>52</v>
      </c>
      <c r="G47" s="246"/>
      <c r="H47" s="246"/>
      <c r="I47" s="246">
        <f t="shared" si="4"/>
        <v>0</v>
      </c>
      <c r="J47" s="246">
        <f t="shared" si="5"/>
        <v>0</v>
      </c>
      <c r="K47" s="247">
        <v>5E-05</v>
      </c>
      <c r="L47" s="245">
        <f t="shared" si="6"/>
        <v>0.0026000000000000003</v>
      </c>
      <c r="M47" s="247">
        <v>0</v>
      </c>
      <c r="N47" s="245">
        <f t="shared" si="7"/>
        <v>0</v>
      </c>
      <c r="O47" s="248">
        <v>19</v>
      </c>
    </row>
    <row r="48" spans="1:15" s="233" customFormat="1" ht="25.5">
      <c r="A48" s="241">
        <v>37</v>
      </c>
      <c r="B48" s="242" t="s">
        <v>582</v>
      </c>
      <c r="C48" s="243" t="s">
        <v>660</v>
      </c>
      <c r="D48" s="244" t="s">
        <v>661</v>
      </c>
      <c r="E48" s="243" t="s">
        <v>125</v>
      </c>
      <c r="F48" s="245">
        <v>13</v>
      </c>
      <c r="G48" s="246"/>
      <c r="H48" s="246"/>
      <c r="I48" s="246">
        <f t="shared" si="4"/>
        <v>0</v>
      </c>
      <c r="J48" s="246">
        <f t="shared" si="5"/>
        <v>0</v>
      </c>
      <c r="K48" s="247">
        <v>5E-05</v>
      </c>
      <c r="L48" s="245">
        <f t="shared" si="6"/>
        <v>0.0006500000000000001</v>
      </c>
      <c r="M48" s="247">
        <v>0</v>
      </c>
      <c r="N48" s="245">
        <f t="shared" si="7"/>
        <v>0</v>
      </c>
      <c r="O48" s="248">
        <v>19</v>
      </c>
    </row>
    <row r="49" spans="1:15" s="233" customFormat="1" ht="12.75">
      <c r="A49" s="241">
        <v>38</v>
      </c>
      <c r="B49" s="242" t="s">
        <v>582</v>
      </c>
      <c r="C49" s="243" t="s">
        <v>662</v>
      </c>
      <c r="D49" s="244" t="s">
        <v>663</v>
      </c>
      <c r="E49" s="243" t="s">
        <v>586</v>
      </c>
      <c r="F49" s="245">
        <v>1</v>
      </c>
      <c r="G49" s="246"/>
      <c r="H49" s="246"/>
      <c r="I49" s="246">
        <f t="shared" si="4"/>
        <v>0</v>
      </c>
      <c r="J49" s="246">
        <f t="shared" si="5"/>
        <v>0</v>
      </c>
      <c r="K49" s="247">
        <v>0.00024</v>
      </c>
      <c r="L49" s="245">
        <f t="shared" si="6"/>
        <v>0.00024</v>
      </c>
      <c r="M49" s="247">
        <v>0</v>
      </c>
      <c r="N49" s="245">
        <f t="shared" si="7"/>
        <v>0</v>
      </c>
      <c r="O49" s="248">
        <v>19</v>
      </c>
    </row>
    <row r="50" spans="1:15" s="233" customFormat="1" ht="12.75">
      <c r="A50" s="241">
        <v>39</v>
      </c>
      <c r="B50" s="242" t="s">
        <v>582</v>
      </c>
      <c r="C50" s="243" t="s">
        <v>664</v>
      </c>
      <c r="D50" s="244" t="s">
        <v>665</v>
      </c>
      <c r="E50" s="243" t="s">
        <v>125</v>
      </c>
      <c r="F50" s="245">
        <v>147</v>
      </c>
      <c r="G50" s="246"/>
      <c r="H50" s="246"/>
      <c r="I50" s="246">
        <f t="shared" si="4"/>
        <v>0</v>
      </c>
      <c r="J50" s="246">
        <f t="shared" si="5"/>
        <v>0</v>
      </c>
      <c r="K50" s="247">
        <v>0.00019</v>
      </c>
      <c r="L50" s="245">
        <f t="shared" si="6"/>
        <v>0.02793</v>
      </c>
      <c r="M50" s="247">
        <v>0</v>
      </c>
      <c r="N50" s="245">
        <f t="shared" si="7"/>
        <v>0</v>
      </c>
      <c r="O50" s="248">
        <v>19</v>
      </c>
    </row>
    <row r="51" spans="1:15" s="233" customFormat="1" ht="12.75">
      <c r="A51" s="241">
        <v>40</v>
      </c>
      <c r="B51" s="242" t="s">
        <v>582</v>
      </c>
      <c r="C51" s="243" t="s">
        <v>666</v>
      </c>
      <c r="D51" s="244" t="s">
        <v>667</v>
      </c>
      <c r="E51" s="243" t="s">
        <v>125</v>
      </c>
      <c r="F51" s="245">
        <v>147</v>
      </c>
      <c r="G51" s="246"/>
      <c r="H51" s="246"/>
      <c r="I51" s="246">
        <f t="shared" si="4"/>
        <v>0</v>
      </c>
      <c r="J51" s="246">
        <f t="shared" si="5"/>
        <v>0</v>
      </c>
      <c r="K51" s="247">
        <v>1E-05</v>
      </c>
      <c r="L51" s="245">
        <f t="shared" si="6"/>
        <v>0.0014700000000000002</v>
      </c>
      <c r="M51" s="247">
        <v>0</v>
      </c>
      <c r="N51" s="245">
        <f t="shared" si="7"/>
        <v>0</v>
      </c>
      <c r="O51" s="248">
        <v>19</v>
      </c>
    </row>
    <row r="52" spans="1:15" s="233" customFormat="1" ht="12.75">
      <c r="A52" s="241">
        <v>41</v>
      </c>
      <c r="B52" s="242" t="s">
        <v>582</v>
      </c>
      <c r="C52" s="243" t="s">
        <v>668</v>
      </c>
      <c r="D52" s="244" t="s">
        <v>669</v>
      </c>
      <c r="E52" s="243" t="s">
        <v>213</v>
      </c>
      <c r="F52" s="245">
        <v>1.12</v>
      </c>
      <c r="G52" s="246"/>
      <c r="H52" s="246"/>
      <c r="I52" s="246">
        <f t="shared" si="4"/>
        <v>0</v>
      </c>
      <c r="J52" s="246">
        <f t="shared" si="5"/>
        <v>0</v>
      </c>
      <c r="K52" s="247">
        <v>0</v>
      </c>
      <c r="L52" s="245">
        <f t="shared" si="6"/>
        <v>0</v>
      </c>
      <c r="M52" s="247">
        <v>0</v>
      </c>
      <c r="N52" s="245">
        <f t="shared" si="7"/>
        <v>0</v>
      </c>
      <c r="O52" s="249">
        <v>19</v>
      </c>
    </row>
    <row r="53" spans="1:15" s="233" customFormat="1" ht="12.75">
      <c r="A53" s="225"/>
      <c r="B53" s="226"/>
      <c r="C53" s="227"/>
      <c r="D53" s="228"/>
      <c r="E53" s="227"/>
      <c r="F53" s="229"/>
      <c r="G53" s="230"/>
      <c r="H53" s="230"/>
      <c r="I53" s="230"/>
      <c r="J53" s="230"/>
      <c r="K53" s="231"/>
      <c r="L53" s="229"/>
      <c r="M53" s="231"/>
      <c r="N53" s="229"/>
      <c r="O53" s="232"/>
    </row>
    <row r="54" spans="1:15" s="233" customFormat="1" ht="12.75">
      <c r="A54" s="234"/>
      <c r="B54" s="235" t="s">
        <v>581</v>
      </c>
      <c r="C54" s="236" t="s">
        <v>670</v>
      </c>
      <c r="D54" s="237" t="s">
        <v>671</v>
      </c>
      <c r="E54" s="236" t="s">
        <v>581</v>
      </c>
      <c r="F54" s="238"/>
      <c r="G54" s="239"/>
      <c r="H54" s="239"/>
      <c r="I54" s="239">
        <f>SUM(I55:I69)</f>
        <v>0</v>
      </c>
      <c r="J54" s="239">
        <f>SUM(J55:J69)</f>
        <v>0</v>
      </c>
      <c r="K54" s="240">
        <v>0</v>
      </c>
      <c r="L54" s="238">
        <f>SUM(L55:L69)</f>
        <v>0.6455200000000001</v>
      </c>
      <c r="M54" s="240">
        <v>0</v>
      </c>
      <c r="N54" s="238">
        <f>SUM(N55:N69)</f>
        <v>0</v>
      </c>
      <c r="O54" s="232"/>
    </row>
    <row r="55" spans="1:15" s="233" customFormat="1" ht="12.75">
      <c r="A55" s="241">
        <v>42</v>
      </c>
      <c r="B55" s="242" t="s">
        <v>582</v>
      </c>
      <c r="C55" s="243" t="s">
        <v>672</v>
      </c>
      <c r="D55" s="244" t="s">
        <v>673</v>
      </c>
      <c r="E55" s="243" t="s">
        <v>674</v>
      </c>
      <c r="F55" s="245">
        <v>2</v>
      </c>
      <c r="G55" s="246"/>
      <c r="H55" s="246"/>
      <c r="I55" s="246">
        <f aca="true" t="shared" si="8" ref="I55:I69">IF(B55="MAT",G55*F55,0)</f>
        <v>0</v>
      </c>
      <c r="J55" s="246">
        <f aca="true" t="shared" si="9" ref="J55:J69">F55*G55</f>
        <v>0</v>
      </c>
      <c r="K55" s="247">
        <v>0.00425</v>
      </c>
      <c r="L55" s="245">
        <f aca="true" t="shared" si="10" ref="L55:L69">K55*F55</f>
        <v>0.0085</v>
      </c>
      <c r="M55" s="247">
        <v>0</v>
      </c>
      <c r="N55" s="245">
        <f aca="true" t="shared" si="11" ref="N55:N69">M55*F55</f>
        <v>0</v>
      </c>
      <c r="O55" s="248">
        <v>19</v>
      </c>
    </row>
    <row r="56" spans="1:15" s="233" customFormat="1" ht="25.5">
      <c r="A56" s="241">
        <v>43</v>
      </c>
      <c r="B56" s="242" t="s">
        <v>582</v>
      </c>
      <c r="C56" s="243" t="s">
        <v>675</v>
      </c>
      <c r="D56" s="244" t="s">
        <v>676</v>
      </c>
      <c r="E56" s="243" t="s">
        <v>674</v>
      </c>
      <c r="F56" s="245">
        <v>18</v>
      </c>
      <c r="G56" s="246"/>
      <c r="H56" s="246"/>
      <c r="I56" s="246">
        <f t="shared" si="8"/>
        <v>0</v>
      </c>
      <c r="J56" s="246">
        <f t="shared" si="9"/>
        <v>0</v>
      </c>
      <c r="K56" s="247">
        <v>0.01706</v>
      </c>
      <c r="L56" s="245">
        <f t="shared" si="10"/>
        <v>0.30707999999999996</v>
      </c>
      <c r="M56" s="247">
        <v>0</v>
      </c>
      <c r="N56" s="245">
        <f t="shared" si="11"/>
        <v>0</v>
      </c>
      <c r="O56" s="248">
        <v>19</v>
      </c>
    </row>
    <row r="57" spans="1:15" s="233" customFormat="1" ht="25.5">
      <c r="A57" s="241">
        <v>44</v>
      </c>
      <c r="B57" s="242" t="s">
        <v>582</v>
      </c>
      <c r="C57" s="243" t="s">
        <v>677</v>
      </c>
      <c r="D57" s="244" t="s">
        <v>678</v>
      </c>
      <c r="E57" s="243" t="s">
        <v>674</v>
      </c>
      <c r="F57" s="245">
        <v>5</v>
      </c>
      <c r="G57" s="246"/>
      <c r="H57" s="246"/>
      <c r="I57" s="246">
        <f t="shared" si="8"/>
        <v>0</v>
      </c>
      <c r="J57" s="246">
        <f t="shared" si="9"/>
        <v>0</v>
      </c>
      <c r="K57" s="247">
        <v>0.01061</v>
      </c>
      <c r="L57" s="245">
        <f t="shared" si="10"/>
        <v>0.05305</v>
      </c>
      <c r="M57" s="247">
        <v>0</v>
      </c>
      <c r="N57" s="245">
        <f t="shared" si="11"/>
        <v>0</v>
      </c>
      <c r="O57" s="248">
        <v>19</v>
      </c>
    </row>
    <row r="58" spans="1:15" s="233" customFormat="1" ht="12.75">
      <c r="A58" s="241">
        <v>45</v>
      </c>
      <c r="B58" s="242" t="s">
        <v>582</v>
      </c>
      <c r="C58" s="243" t="s">
        <v>679</v>
      </c>
      <c r="D58" s="244" t="s">
        <v>680</v>
      </c>
      <c r="E58" s="243" t="s">
        <v>674</v>
      </c>
      <c r="F58" s="245">
        <v>2</v>
      </c>
      <c r="G58" s="246"/>
      <c r="H58" s="246"/>
      <c r="I58" s="246">
        <f t="shared" si="8"/>
        <v>0</v>
      </c>
      <c r="J58" s="246">
        <f t="shared" si="9"/>
        <v>0</v>
      </c>
      <c r="K58" s="247">
        <v>0.01061</v>
      </c>
      <c r="L58" s="245">
        <f t="shared" si="10"/>
        <v>0.02122</v>
      </c>
      <c r="M58" s="247">
        <v>0</v>
      </c>
      <c r="N58" s="245">
        <f t="shared" si="11"/>
        <v>0</v>
      </c>
      <c r="O58" s="249">
        <v>19</v>
      </c>
    </row>
    <row r="59" spans="1:15" s="233" customFormat="1" ht="12.75">
      <c r="A59" s="241">
        <v>46</v>
      </c>
      <c r="B59" s="242" t="s">
        <v>582</v>
      </c>
      <c r="C59" s="243" t="s">
        <v>681</v>
      </c>
      <c r="D59" s="244" t="s">
        <v>682</v>
      </c>
      <c r="E59" s="243" t="s">
        <v>674</v>
      </c>
      <c r="F59" s="245">
        <v>10</v>
      </c>
      <c r="G59" s="246"/>
      <c r="H59" s="246"/>
      <c r="I59" s="246">
        <f t="shared" si="8"/>
        <v>0</v>
      </c>
      <c r="J59" s="246">
        <f t="shared" si="9"/>
        <v>0</v>
      </c>
      <c r="K59" s="247">
        <v>0.01493</v>
      </c>
      <c r="L59" s="245">
        <f t="shared" si="10"/>
        <v>0.14930000000000002</v>
      </c>
      <c r="M59" s="247">
        <v>0</v>
      </c>
      <c r="N59" s="245">
        <f t="shared" si="11"/>
        <v>0</v>
      </c>
      <c r="O59" s="248">
        <v>19</v>
      </c>
    </row>
    <row r="60" spans="1:15" s="233" customFormat="1" ht="12.75">
      <c r="A60" s="241">
        <v>47</v>
      </c>
      <c r="B60" s="242" t="s">
        <v>582</v>
      </c>
      <c r="C60" s="243" t="s">
        <v>683</v>
      </c>
      <c r="D60" s="244" t="s">
        <v>684</v>
      </c>
      <c r="E60" s="243" t="s">
        <v>674</v>
      </c>
      <c r="F60" s="245">
        <v>1</v>
      </c>
      <c r="G60" s="246"/>
      <c r="H60" s="246"/>
      <c r="I60" s="246">
        <f t="shared" si="8"/>
        <v>0</v>
      </c>
      <c r="J60" s="246">
        <f t="shared" si="9"/>
        <v>0</v>
      </c>
      <c r="K60" s="247">
        <v>0.00752</v>
      </c>
      <c r="L60" s="245">
        <f t="shared" si="10"/>
        <v>0.00752</v>
      </c>
      <c r="M60" s="247">
        <v>0</v>
      </c>
      <c r="N60" s="245">
        <f t="shared" si="11"/>
        <v>0</v>
      </c>
      <c r="O60" s="248">
        <v>19</v>
      </c>
    </row>
    <row r="61" spans="1:15" s="233" customFormat="1" ht="12.75">
      <c r="A61" s="241">
        <v>48</v>
      </c>
      <c r="B61" s="242" t="s">
        <v>582</v>
      </c>
      <c r="C61" s="243" t="s">
        <v>685</v>
      </c>
      <c r="D61" s="244" t="s">
        <v>686</v>
      </c>
      <c r="E61" s="243" t="s">
        <v>674</v>
      </c>
      <c r="F61" s="245">
        <v>2</v>
      </c>
      <c r="G61" s="246"/>
      <c r="H61" s="246"/>
      <c r="I61" s="246">
        <f t="shared" si="8"/>
        <v>0</v>
      </c>
      <c r="J61" s="246">
        <f t="shared" si="9"/>
        <v>0</v>
      </c>
      <c r="K61" s="247">
        <v>0.00852</v>
      </c>
      <c r="L61" s="245">
        <f t="shared" si="10"/>
        <v>0.01704</v>
      </c>
      <c r="M61" s="247">
        <v>0</v>
      </c>
      <c r="N61" s="245">
        <f t="shared" si="11"/>
        <v>0</v>
      </c>
      <c r="O61" s="248">
        <v>5</v>
      </c>
    </row>
    <row r="62" spans="1:15" s="233" customFormat="1" ht="12.75">
      <c r="A62" s="241">
        <v>49</v>
      </c>
      <c r="B62" s="242" t="s">
        <v>582</v>
      </c>
      <c r="C62" s="243" t="s">
        <v>687</v>
      </c>
      <c r="D62" s="244" t="s">
        <v>688</v>
      </c>
      <c r="E62" s="243" t="s">
        <v>674</v>
      </c>
      <c r="F62" s="245">
        <v>2</v>
      </c>
      <c r="G62" s="246"/>
      <c r="H62" s="246"/>
      <c r="I62" s="246">
        <f t="shared" si="8"/>
        <v>0</v>
      </c>
      <c r="J62" s="246">
        <f t="shared" si="9"/>
        <v>0</v>
      </c>
      <c r="K62" s="247">
        <v>0.01719</v>
      </c>
      <c r="L62" s="245">
        <f t="shared" si="10"/>
        <v>0.03438</v>
      </c>
      <c r="M62" s="247">
        <v>0</v>
      </c>
      <c r="N62" s="245">
        <f t="shared" si="11"/>
        <v>0</v>
      </c>
      <c r="O62" s="248">
        <v>19</v>
      </c>
    </row>
    <row r="63" spans="1:15" s="233" customFormat="1" ht="12.75">
      <c r="A63" s="241">
        <v>50</v>
      </c>
      <c r="B63" s="242" t="s">
        <v>582</v>
      </c>
      <c r="C63" s="243" t="s">
        <v>689</v>
      </c>
      <c r="D63" s="244" t="s">
        <v>690</v>
      </c>
      <c r="E63" s="243" t="s">
        <v>674</v>
      </c>
      <c r="F63" s="245">
        <v>46</v>
      </c>
      <c r="G63" s="246"/>
      <c r="H63" s="246"/>
      <c r="I63" s="246">
        <f t="shared" si="8"/>
        <v>0</v>
      </c>
      <c r="J63" s="246">
        <f t="shared" si="9"/>
        <v>0</v>
      </c>
      <c r="K63" s="247">
        <v>0.00039</v>
      </c>
      <c r="L63" s="245">
        <f t="shared" si="10"/>
        <v>0.01794</v>
      </c>
      <c r="M63" s="247">
        <v>0</v>
      </c>
      <c r="N63" s="245">
        <f t="shared" si="11"/>
        <v>0</v>
      </c>
      <c r="O63" s="248">
        <v>5</v>
      </c>
    </row>
    <row r="64" spans="1:15" s="233" customFormat="1" ht="12.75">
      <c r="A64" s="241">
        <v>51</v>
      </c>
      <c r="B64" s="242" t="s">
        <v>582</v>
      </c>
      <c r="C64" s="243" t="s">
        <v>691</v>
      </c>
      <c r="D64" s="244" t="s">
        <v>692</v>
      </c>
      <c r="E64" s="243" t="s">
        <v>674</v>
      </c>
      <c r="F64" s="245">
        <v>4</v>
      </c>
      <c r="G64" s="246"/>
      <c r="H64" s="246"/>
      <c r="I64" s="246">
        <f t="shared" si="8"/>
        <v>0</v>
      </c>
      <c r="J64" s="246">
        <f t="shared" si="9"/>
        <v>0</v>
      </c>
      <c r="K64" s="247">
        <v>0.00068</v>
      </c>
      <c r="L64" s="245">
        <f t="shared" si="10"/>
        <v>0.00272</v>
      </c>
      <c r="M64" s="247">
        <v>0</v>
      </c>
      <c r="N64" s="245">
        <f t="shared" si="11"/>
        <v>0</v>
      </c>
      <c r="O64" s="248">
        <v>19</v>
      </c>
    </row>
    <row r="65" spans="1:15" s="233" customFormat="1" ht="12.75">
      <c r="A65" s="241">
        <v>52</v>
      </c>
      <c r="B65" s="242" t="s">
        <v>582</v>
      </c>
      <c r="C65" s="243" t="s">
        <v>693</v>
      </c>
      <c r="D65" s="244" t="s">
        <v>694</v>
      </c>
      <c r="E65" s="243" t="s">
        <v>586</v>
      </c>
      <c r="F65" s="245">
        <v>1</v>
      </c>
      <c r="G65" s="246"/>
      <c r="H65" s="246"/>
      <c r="I65" s="246">
        <f t="shared" si="8"/>
        <v>0</v>
      </c>
      <c r="J65" s="246">
        <f t="shared" si="9"/>
        <v>0</v>
      </c>
      <c r="K65" s="247">
        <v>0.00109</v>
      </c>
      <c r="L65" s="245">
        <f t="shared" si="10"/>
        <v>0.00109</v>
      </c>
      <c r="M65" s="247">
        <v>0</v>
      </c>
      <c r="N65" s="245">
        <f t="shared" si="11"/>
        <v>0</v>
      </c>
      <c r="O65" s="248">
        <v>19</v>
      </c>
    </row>
    <row r="66" spans="1:15" s="233" customFormat="1" ht="12.75">
      <c r="A66" s="241">
        <v>53</v>
      </c>
      <c r="B66" s="242" t="s">
        <v>582</v>
      </c>
      <c r="C66" s="243" t="s">
        <v>695</v>
      </c>
      <c r="D66" s="244" t="s">
        <v>696</v>
      </c>
      <c r="E66" s="243" t="s">
        <v>674</v>
      </c>
      <c r="F66" s="245">
        <v>13</v>
      </c>
      <c r="G66" s="246"/>
      <c r="H66" s="246"/>
      <c r="I66" s="246">
        <f t="shared" si="8"/>
        <v>0</v>
      </c>
      <c r="J66" s="246">
        <f t="shared" si="9"/>
        <v>0</v>
      </c>
      <c r="K66" s="247">
        <v>0.00184</v>
      </c>
      <c r="L66" s="245">
        <f t="shared" si="10"/>
        <v>0.02392</v>
      </c>
      <c r="M66" s="247">
        <v>0</v>
      </c>
      <c r="N66" s="245">
        <f t="shared" si="11"/>
        <v>0</v>
      </c>
      <c r="O66" s="249">
        <v>19</v>
      </c>
    </row>
    <row r="67" spans="1:15" s="233" customFormat="1" ht="12.75">
      <c r="A67" s="241">
        <v>54</v>
      </c>
      <c r="B67" s="242" t="s">
        <v>582</v>
      </c>
      <c r="C67" s="243" t="s">
        <v>697</v>
      </c>
      <c r="D67" s="244" t="s">
        <v>698</v>
      </c>
      <c r="E67" s="243" t="s">
        <v>586</v>
      </c>
      <c r="F67" s="245">
        <v>10</v>
      </c>
      <c r="G67" s="246"/>
      <c r="H67" s="246"/>
      <c r="I67" s="246">
        <f t="shared" si="8"/>
        <v>0</v>
      </c>
      <c r="J67" s="246">
        <f t="shared" si="9"/>
        <v>0</v>
      </c>
      <c r="K67" s="247">
        <v>0.00016</v>
      </c>
      <c r="L67" s="245">
        <f t="shared" si="10"/>
        <v>0.0016</v>
      </c>
      <c r="M67" s="247">
        <v>0</v>
      </c>
      <c r="N67" s="245">
        <f t="shared" si="11"/>
        <v>0</v>
      </c>
      <c r="O67" s="248">
        <v>19</v>
      </c>
    </row>
    <row r="68" spans="1:15" s="233" customFormat="1" ht="12.75">
      <c r="A68" s="241">
        <v>55</v>
      </c>
      <c r="B68" s="242" t="s">
        <v>582</v>
      </c>
      <c r="C68" s="243" t="s">
        <v>699</v>
      </c>
      <c r="D68" s="244" t="s">
        <v>700</v>
      </c>
      <c r="E68" s="243" t="s">
        <v>674</v>
      </c>
      <c r="F68" s="245">
        <v>1</v>
      </c>
      <c r="G68" s="246"/>
      <c r="H68" s="246"/>
      <c r="I68" s="246">
        <f t="shared" si="8"/>
        <v>0</v>
      </c>
      <c r="J68" s="246">
        <f t="shared" si="9"/>
        <v>0</v>
      </c>
      <c r="K68" s="247">
        <v>0.00016</v>
      </c>
      <c r="L68" s="245">
        <f t="shared" si="10"/>
        <v>0.00016</v>
      </c>
      <c r="M68" s="247">
        <v>0</v>
      </c>
      <c r="N68" s="245">
        <f t="shared" si="11"/>
        <v>0</v>
      </c>
      <c r="O68" s="249">
        <v>19</v>
      </c>
    </row>
    <row r="69" spans="1:15" s="233" customFormat="1" ht="12.75">
      <c r="A69" s="241">
        <v>56</v>
      </c>
      <c r="B69" s="242" t="s">
        <v>582</v>
      </c>
      <c r="C69" s="243" t="s">
        <v>701</v>
      </c>
      <c r="D69" s="244" t="s">
        <v>702</v>
      </c>
      <c r="E69" s="243" t="s">
        <v>213</v>
      </c>
      <c r="F69" s="245">
        <v>0.24</v>
      </c>
      <c r="G69" s="246"/>
      <c r="H69" s="246"/>
      <c r="I69" s="246">
        <f t="shared" si="8"/>
        <v>0</v>
      </c>
      <c r="J69" s="246">
        <f t="shared" si="9"/>
        <v>0</v>
      </c>
      <c r="K69" s="247">
        <v>0</v>
      </c>
      <c r="L69" s="245">
        <f t="shared" si="10"/>
        <v>0</v>
      </c>
      <c r="M69" s="247">
        <v>0</v>
      </c>
      <c r="N69" s="245">
        <f t="shared" si="11"/>
        <v>0</v>
      </c>
      <c r="O69" s="248">
        <v>19</v>
      </c>
    </row>
    <row r="70" spans="1:15" s="233" customFormat="1" ht="12.75">
      <c r="A70" s="225"/>
      <c r="B70" s="226"/>
      <c r="C70" s="227"/>
      <c r="D70" s="228"/>
      <c r="E70" s="227"/>
      <c r="F70" s="229"/>
      <c r="G70" s="230"/>
      <c r="H70" s="230"/>
      <c r="I70" s="230"/>
      <c r="J70" s="230"/>
      <c r="K70" s="231"/>
      <c r="L70" s="229"/>
      <c r="M70" s="231"/>
      <c r="N70" s="229"/>
      <c r="O70" s="23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E99" sqref="E99"/>
    </sheetView>
  </sheetViews>
  <sheetFormatPr defaultColWidth="9.00390625" defaultRowHeight="12.75"/>
  <cols>
    <col min="3" max="3" width="38.00390625" style="0" customWidth="1"/>
  </cols>
  <sheetData>
    <row r="1" ht="20.25">
      <c r="C1" s="51" t="s">
        <v>389</v>
      </c>
    </row>
    <row r="2" ht="20.25">
      <c r="C2" s="51" t="s">
        <v>390</v>
      </c>
    </row>
    <row r="3" ht="20.25">
      <c r="C3" s="51"/>
    </row>
    <row r="4" spans="1:7" ht="22.5" customHeight="1">
      <c r="A4" s="52" t="s">
        <v>391</v>
      </c>
      <c r="E4" s="15"/>
      <c r="F4" s="53"/>
      <c r="G4" s="17"/>
    </row>
    <row r="5" spans="1:7" ht="15.75" customHeight="1">
      <c r="A5" s="52"/>
      <c r="E5" s="15"/>
      <c r="F5" s="53"/>
      <c r="G5" s="17"/>
    </row>
    <row r="6" spans="1:7" ht="15.75" customHeight="1">
      <c r="A6" s="54">
        <v>1</v>
      </c>
      <c r="B6" s="55"/>
      <c r="C6" s="55" t="s">
        <v>392</v>
      </c>
      <c r="D6" s="15" t="s">
        <v>110</v>
      </c>
      <c r="E6" s="15">
        <v>220</v>
      </c>
      <c r="F6" s="53"/>
      <c r="G6" s="17">
        <f aca="true" t="shared" si="0" ref="G6:G32">E6*F6</f>
        <v>0</v>
      </c>
    </row>
    <row r="7" spans="1:7" ht="15.75" customHeight="1">
      <c r="A7" s="54">
        <v>2</v>
      </c>
      <c r="B7" s="55"/>
      <c r="C7" s="55" t="s">
        <v>393</v>
      </c>
      <c r="D7" s="15" t="s">
        <v>110</v>
      </c>
      <c r="E7" s="15">
        <v>138</v>
      </c>
      <c r="F7" s="53"/>
      <c r="G7" s="17">
        <f t="shared" si="0"/>
        <v>0</v>
      </c>
    </row>
    <row r="8" spans="1:7" ht="15.75" customHeight="1">
      <c r="A8" s="54">
        <v>3</v>
      </c>
      <c r="B8" s="55"/>
      <c r="C8" s="55" t="s">
        <v>394</v>
      </c>
      <c r="D8" s="15" t="s">
        <v>110</v>
      </c>
      <c r="E8" s="15">
        <v>80</v>
      </c>
      <c r="F8" s="53"/>
      <c r="G8" s="17">
        <f t="shared" si="0"/>
        <v>0</v>
      </c>
    </row>
    <row r="9" spans="1:7" ht="15.75" customHeight="1">
      <c r="A9" s="54">
        <v>4</v>
      </c>
      <c r="B9" s="55"/>
      <c r="C9" s="55" t="s">
        <v>395</v>
      </c>
      <c r="D9" s="15" t="s">
        <v>110</v>
      </c>
      <c r="E9" s="15">
        <v>60</v>
      </c>
      <c r="F9" s="53"/>
      <c r="G9" s="17">
        <f t="shared" si="0"/>
        <v>0</v>
      </c>
    </row>
    <row r="10" spans="1:7" ht="15.75" customHeight="1">
      <c r="A10" s="54">
        <v>5</v>
      </c>
      <c r="B10" s="55"/>
      <c r="C10" s="55" t="s">
        <v>396</v>
      </c>
      <c r="D10" s="15" t="s">
        <v>110</v>
      </c>
      <c r="E10" s="15">
        <v>2120</v>
      </c>
      <c r="F10" s="53"/>
      <c r="G10" s="17">
        <f t="shared" si="0"/>
        <v>0</v>
      </c>
    </row>
    <row r="11" spans="1:7" ht="15.75" customHeight="1">
      <c r="A11" s="54">
        <v>6</v>
      </c>
      <c r="B11" s="55"/>
      <c r="C11" s="55" t="s">
        <v>397</v>
      </c>
      <c r="D11" s="15" t="s">
        <v>110</v>
      </c>
      <c r="E11" s="15">
        <v>835</v>
      </c>
      <c r="F11" s="53"/>
      <c r="G11" s="17">
        <f t="shared" si="0"/>
        <v>0</v>
      </c>
    </row>
    <row r="12" spans="1:7" ht="15.75" customHeight="1">
      <c r="A12" s="54">
        <v>7</v>
      </c>
      <c r="B12" s="55"/>
      <c r="C12" s="55" t="s">
        <v>398</v>
      </c>
      <c r="D12" s="15" t="s">
        <v>110</v>
      </c>
      <c r="E12" s="15">
        <v>70</v>
      </c>
      <c r="F12" s="53"/>
      <c r="G12" s="17">
        <f t="shared" si="0"/>
        <v>0</v>
      </c>
    </row>
    <row r="13" spans="1:7" ht="15.75" customHeight="1">
      <c r="A13" s="54">
        <v>8</v>
      </c>
      <c r="B13" s="55"/>
      <c r="C13" s="55" t="s">
        <v>399</v>
      </c>
      <c r="D13" s="15" t="s">
        <v>110</v>
      </c>
      <c r="E13" s="15">
        <v>50</v>
      </c>
      <c r="F13" s="53"/>
      <c r="G13" s="17">
        <f t="shared" si="0"/>
        <v>0</v>
      </c>
    </row>
    <row r="14" spans="1:7" ht="15.75" customHeight="1">
      <c r="A14" s="54">
        <v>9</v>
      </c>
      <c r="B14" s="55"/>
      <c r="C14" s="55" t="s">
        <v>400</v>
      </c>
      <c r="D14" s="15" t="s">
        <v>110</v>
      </c>
      <c r="E14" s="15">
        <v>30</v>
      </c>
      <c r="F14" s="53"/>
      <c r="G14" s="17">
        <f t="shared" si="0"/>
        <v>0</v>
      </c>
    </row>
    <row r="15" spans="1:7" ht="15.75" customHeight="1">
      <c r="A15" s="54">
        <v>10</v>
      </c>
      <c r="B15" s="55"/>
      <c r="C15" s="55" t="s">
        <v>401</v>
      </c>
      <c r="D15" s="15" t="s">
        <v>110</v>
      </c>
      <c r="E15" s="15">
        <v>40</v>
      </c>
      <c r="F15" s="53"/>
      <c r="G15" s="17">
        <f t="shared" si="0"/>
        <v>0</v>
      </c>
    </row>
    <row r="16" spans="1:7" ht="15.75" customHeight="1">
      <c r="A16" s="54">
        <v>11</v>
      </c>
      <c r="B16" s="55"/>
      <c r="C16" s="55" t="s">
        <v>402</v>
      </c>
      <c r="D16" s="15" t="s">
        <v>110</v>
      </c>
      <c r="E16" s="15">
        <v>49</v>
      </c>
      <c r="F16" s="53"/>
      <c r="G16" s="17">
        <f t="shared" si="0"/>
        <v>0</v>
      </c>
    </row>
    <row r="17" spans="1:7" ht="15.75" customHeight="1">
      <c r="A17" s="54">
        <v>12</v>
      </c>
      <c r="B17" s="55"/>
      <c r="C17" s="55" t="s">
        <v>403</v>
      </c>
      <c r="D17" s="15" t="s">
        <v>110</v>
      </c>
      <c r="E17" s="15">
        <v>14</v>
      </c>
      <c r="F17" s="53"/>
      <c r="G17" s="17">
        <f t="shared" si="0"/>
        <v>0</v>
      </c>
    </row>
    <row r="18" spans="1:7" ht="15.75" customHeight="1">
      <c r="A18" s="54">
        <v>13</v>
      </c>
      <c r="B18" s="55"/>
      <c r="C18" s="55" t="s">
        <v>404</v>
      </c>
      <c r="D18" s="15" t="s">
        <v>110</v>
      </c>
      <c r="E18" s="15">
        <v>10</v>
      </c>
      <c r="F18" s="53"/>
      <c r="G18" s="17">
        <f t="shared" si="0"/>
        <v>0</v>
      </c>
    </row>
    <row r="19" spans="1:7" ht="15.75" customHeight="1">
      <c r="A19" s="54">
        <v>14</v>
      </c>
      <c r="B19" s="55"/>
      <c r="C19" s="55" t="s">
        <v>405</v>
      </c>
      <c r="D19" s="15" t="s">
        <v>110</v>
      </c>
      <c r="E19" s="15">
        <v>46</v>
      </c>
      <c r="F19" s="53"/>
      <c r="G19" s="17">
        <f t="shared" si="0"/>
        <v>0</v>
      </c>
    </row>
    <row r="20" spans="1:7" ht="15.75" customHeight="1">
      <c r="A20" s="54">
        <v>15</v>
      </c>
      <c r="B20" s="55"/>
      <c r="C20" s="55" t="s">
        <v>406</v>
      </c>
      <c r="D20" s="15" t="s">
        <v>110</v>
      </c>
      <c r="E20" s="15">
        <v>580</v>
      </c>
      <c r="F20" s="53"/>
      <c r="G20" s="17">
        <f t="shared" si="0"/>
        <v>0</v>
      </c>
    </row>
    <row r="21" spans="1:7" ht="15.75" customHeight="1">
      <c r="A21" s="54">
        <v>16</v>
      </c>
      <c r="B21" s="55"/>
      <c r="C21" s="55" t="s">
        <v>407</v>
      </c>
      <c r="D21" s="15" t="s">
        <v>110</v>
      </c>
      <c r="E21" s="15">
        <v>2</v>
      </c>
      <c r="F21" s="53"/>
      <c r="G21" s="17">
        <f t="shared" si="0"/>
        <v>0</v>
      </c>
    </row>
    <row r="22" spans="1:7" ht="15.75" customHeight="1">
      <c r="A22" s="54">
        <v>17</v>
      </c>
      <c r="B22" s="55"/>
      <c r="C22" s="55" t="s">
        <v>408</v>
      </c>
      <c r="D22" s="15" t="s">
        <v>110</v>
      </c>
      <c r="E22" s="15">
        <v>95</v>
      </c>
      <c r="F22" s="53"/>
      <c r="G22" s="17">
        <f t="shared" si="0"/>
        <v>0</v>
      </c>
    </row>
    <row r="23" spans="1:7" ht="15.75" customHeight="1">
      <c r="A23" s="54">
        <v>18</v>
      </c>
      <c r="B23" s="55"/>
      <c r="C23" s="55" t="s">
        <v>409</v>
      </c>
      <c r="D23" s="15" t="s">
        <v>110</v>
      </c>
      <c r="E23" s="15">
        <v>1</v>
      </c>
      <c r="F23" s="53"/>
      <c r="G23" s="17">
        <f t="shared" si="0"/>
        <v>0</v>
      </c>
    </row>
    <row r="24" spans="1:7" ht="15.75" customHeight="1">
      <c r="A24" s="54">
        <v>19</v>
      </c>
      <c r="B24" s="55"/>
      <c r="C24" s="55" t="s">
        <v>410</v>
      </c>
      <c r="D24" s="15" t="s">
        <v>110</v>
      </c>
      <c r="E24" s="15">
        <v>4</v>
      </c>
      <c r="F24" s="53"/>
      <c r="G24" s="17">
        <f t="shared" si="0"/>
        <v>0</v>
      </c>
    </row>
    <row r="25" spans="1:7" ht="15.75" customHeight="1">
      <c r="A25" s="54">
        <v>20</v>
      </c>
      <c r="B25" s="55"/>
      <c r="C25" s="55" t="s">
        <v>411</v>
      </c>
      <c r="D25" s="15" t="s">
        <v>110</v>
      </c>
      <c r="E25" s="15">
        <v>189</v>
      </c>
      <c r="F25" s="53"/>
      <c r="G25" s="17">
        <f t="shared" si="0"/>
        <v>0</v>
      </c>
    </row>
    <row r="26" spans="1:7" ht="15.75" customHeight="1">
      <c r="A26" s="54">
        <v>21</v>
      </c>
      <c r="B26" s="55"/>
      <c r="C26" s="55" t="s">
        <v>412</v>
      </c>
      <c r="D26" s="15" t="s">
        <v>110</v>
      </c>
      <c r="E26" s="15">
        <v>10</v>
      </c>
      <c r="F26" s="53"/>
      <c r="G26" s="17">
        <f t="shared" si="0"/>
        <v>0</v>
      </c>
    </row>
    <row r="27" spans="1:7" ht="15.75" customHeight="1">
      <c r="A27" s="54">
        <v>22</v>
      </c>
      <c r="B27" s="55"/>
      <c r="C27" s="55" t="s">
        <v>413</v>
      </c>
      <c r="D27" s="15" t="s">
        <v>110</v>
      </c>
      <c r="E27" s="15">
        <v>51</v>
      </c>
      <c r="F27" s="53"/>
      <c r="G27" s="17">
        <f t="shared" si="0"/>
        <v>0</v>
      </c>
    </row>
    <row r="28" spans="1:7" ht="15.75" customHeight="1">
      <c r="A28" s="54">
        <v>23</v>
      </c>
      <c r="B28" s="55"/>
      <c r="C28" s="55" t="s">
        <v>414</v>
      </c>
      <c r="D28" s="15" t="s">
        <v>110</v>
      </c>
      <c r="E28" s="15">
        <v>10</v>
      </c>
      <c r="F28" s="53"/>
      <c r="G28" s="17">
        <f t="shared" si="0"/>
        <v>0</v>
      </c>
    </row>
    <row r="29" spans="1:7" ht="15.75" customHeight="1">
      <c r="A29" s="54">
        <v>24</v>
      </c>
      <c r="B29" s="55"/>
      <c r="C29" s="55" t="s">
        <v>415</v>
      </c>
      <c r="D29" s="15" t="s">
        <v>110</v>
      </c>
      <c r="E29" s="15">
        <v>13</v>
      </c>
      <c r="F29" s="53"/>
      <c r="G29" s="17">
        <f t="shared" si="0"/>
        <v>0</v>
      </c>
    </row>
    <row r="30" spans="1:7" ht="15.75" customHeight="1">
      <c r="A30" s="54">
        <v>25</v>
      </c>
      <c r="B30" s="55"/>
      <c r="C30" s="55" t="s">
        <v>416</v>
      </c>
      <c r="D30" s="15" t="s">
        <v>110</v>
      </c>
      <c r="E30" s="15">
        <v>6</v>
      </c>
      <c r="F30" s="53"/>
      <c r="G30" s="17">
        <f t="shared" si="0"/>
        <v>0</v>
      </c>
    </row>
    <row r="31" spans="1:7" ht="15.75" customHeight="1">
      <c r="A31" s="54">
        <v>26</v>
      </c>
      <c r="B31" s="55"/>
      <c r="C31" s="55" t="s">
        <v>417</v>
      </c>
      <c r="D31" s="15" t="s">
        <v>110</v>
      </c>
      <c r="E31" s="15">
        <v>16</v>
      </c>
      <c r="F31" s="53"/>
      <c r="G31" s="17">
        <f t="shared" si="0"/>
        <v>0</v>
      </c>
    </row>
    <row r="32" spans="1:7" ht="15.75" customHeight="1">
      <c r="A32" s="56">
        <v>27</v>
      </c>
      <c r="B32" s="57"/>
      <c r="C32" s="57" t="s">
        <v>418</v>
      </c>
      <c r="D32" s="58" t="s">
        <v>110</v>
      </c>
      <c r="E32" s="58">
        <v>34</v>
      </c>
      <c r="F32" s="59"/>
      <c r="G32" s="60">
        <f t="shared" si="0"/>
        <v>0</v>
      </c>
    </row>
    <row r="33" spans="1:7" ht="21" customHeight="1">
      <c r="A33" s="54"/>
      <c r="B33" s="55"/>
      <c r="C33" s="61" t="s">
        <v>419</v>
      </c>
      <c r="D33" s="62"/>
      <c r="E33" s="63"/>
      <c r="F33" s="64"/>
      <c r="G33" s="65">
        <f>SUM(G6:G32)</f>
        <v>0</v>
      </c>
    </row>
    <row r="34" spans="1:7" ht="15.75" customHeight="1">
      <c r="A34" s="54"/>
      <c r="B34" s="55"/>
      <c r="C34" s="55"/>
      <c r="E34" s="15"/>
      <c r="F34" s="53"/>
      <c r="G34" s="17"/>
    </row>
    <row r="35" spans="2:7" ht="20.25" customHeight="1">
      <c r="B35" s="55"/>
      <c r="C35" s="61" t="s">
        <v>420</v>
      </c>
      <c r="E35" s="15"/>
      <c r="F35" s="53"/>
      <c r="G35" s="17"/>
    </row>
    <row r="36" spans="1:7" ht="15.75" customHeight="1">
      <c r="A36" s="54">
        <v>1</v>
      </c>
      <c r="B36" s="55"/>
      <c r="C36" s="55" t="s">
        <v>421</v>
      </c>
      <c r="D36" s="15" t="s">
        <v>110</v>
      </c>
      <c r="E36" s="15">
        <v>4</v>
      </c>
      <c r="F36" s="53"/>
      <c r="G36" s="17">
        <f>E36*F36</f>
        <v>0</v>
      </c>
    </row>
    <row r="37" spans="1:7" ht="15.75" customHeight="1">
      <c r="A37" s="56">
        <v>2</v>
      </c>
      <c r="B37" s="57"/>
      <c r="C37" s="57" t="s">
        <v>422</v>
      </c>
      <c r="D37" s="58" t="s">
        <v>110</v>
      </c>
      <c r="E37" s="58">
        <v>46</v>
      </c>
      <c r="F37" s="59"/>
      <c r="G37" s="60">
        <f>E37*F37</f>
        <v>0</v>
      </c>
    </row>
    <row r="38" spans="1:7" ht="21" customHeight="1">
      <c r="A38" s="54"/>
      <c r="B38" s="55"/>
      <c r="C38" s="61" t="s">
        <v>423</v>
      </c>
      <c r="E38" s="15"/>
      <c r="F38" s="53"/>
      <c r="G38" s="65">
        <f>SUM(G36:G37)</f>
        <v>0</v>
      </c>
    </row>
    <row r="39" spans="1:7" ht="15.75" customHeight="1">
      <c r="A39" s="54"/>
      <c r="B39" s="55"/>
      <c r="C39" s="55"/>
      <c r="E39" s="15"/>
      <c r="F39" s="53"/>
      <c r="G39" s="17"/>
    </row>
    <row r="40" spans="1:7" ht="15.75" customHeight="1">
      <c r="A40" s="54"/>
      <c r="B40" s="55"/>
      <c r="C40" s="55"/>
      <c r="E40" s="15"/>
      <c r="F40" s="53"/>
      <c r="G40" s="17"/>
    </row>
    <row r="41" spans="1:7" ht="15.75" customHeight="1">
      <c r="A41" s="54"/>
      <c r="B41" s="55"/>
      <c r="C41" s="55"/>
      <c r="E41" s="15"/>
      <c r="F41" s="53"/>
      <c r="G41" s="17"/>
    </row>
    <row r="42" spans="1:7" ht="15.75" customHeight="1">
      <c r="A42" s="54"/>
      <c r="B42" s="55"/>
      <c r="C42" s="55"/>
      <c r="E42" s="15"/>
      <c r="F42" s="53"/>
      <c r="G42" s="17"/>
    </row>
    <row r="43" spans="1:7" ht="21.75" customHeight="1">
      <c r="A43" s="66" t="s">
        <v>424</v>
      </c>
      <c r="B43" s="55"/>
      <c r="C43" s="55"/>
      <c r="E43" s="15"/>
      <c r="F43" s="53"/>
      <c r="G43" s="17"/>
    </row>
    <row r="44" spans="1:7" ht="17.25" customHeight="1">
      <c r="A44" s="66" t="s">
        <v>425</v>
      </c>
      <c r="B44" s="55"/>
      <c r="C44" s="55"/>
      <c r="E44" s="15"/>
      <c r="F44" s="53"/>
      <c r="G44" s="17"/>
    </row>
    <row r="45" spans="1:7" ht="15.75" customHeight="1">
      <c r="A45" s="66"/>
      <c r="B45" s="55"/>
      <c r="C45" s="55"/>
      <c r="E45" s="15"/>
      <c r="F45" s="53"/>
      <c r="G45" s="17"/>
    </row>
    <row r="46" spans="1:7" ht="15.75" customHeight="1">
      <c r="A46" s="54" t="s">
        <v>426</v>
      </c>
      <c r="B46" s="55"/>
      <c r="C46" s="55"/>
      <c r="E46" s="15"/>
      <c r="F46" s="53"/>
      <c r="G46" s="17"/>
    </row>
    <row r="47" spans="1:7" ht="15.75" customHeight="1">
      <c r="A47" s="54">
        <v>1</v>
      </c>
      <c r="B47" s="55" t="s">
        <v>427</v>
      </c>
      <c r="C47" s="55" t="s">
        <v>428</v>
      </c>
      <c r="D47" s="15" t="s">
        <v>125</v>
      </c>
      <c r="E47" s="15">
        <v>440</v>
      </c>
      <c r="F47" s="53"/>
      <c r="G47" s="17">
        <f aca="true" t="shared" si="1" ref="G47:G55">E47*F47</f>
        <v>0</v>
      </c>
    </row>
    <row r="48" spans="1:7" ht="15.75" customHeight="1">
      <c r="A48" s="54">
        <v>2</v>
      </c>
      <c r="B48" s="55"/>
      <c r="C48" s="55" t="s">
        <v>429</v>
      </c>
      <c r="D48" s="15" t="s">
        <v>110</v>
      </c>
      <c r="E48" s="15">
        <v>6</v>
      </c>
      <c r="F48" s="53"/>
      <c r="G48" s="17">
        <f t="shared" si="1"/>
        <v>0</v>
      </c>
    </row>
    <row r="49" spans="1:7" ht="15.75" customHeight="1">
      <c r="A49" s="54">
        <v>3</v>
      </c>
      <c r="B49" s="55"/>
      <c r="C49" s="55" t="s">
        <v>430</v>
      </c>
      <c r="D49" s="15" t="s">
        <v>110</v>
      </c>
      <c r="E49" s="15">
        <v>8</v>
      </c>
      <c r="F49" s="53"/>
      <c r="G49" s="17">
        <f t="shared" si="1"/>
        <v>0</v>
      </c>
    </row>
    <row r="50" spans="1:7" ht="15.75" customHeight="1">
      <c r="A50" s="54">
        <v>4</v>
      </c>
      <c r="B50" s="55"/>
      <c r="C50" s="55" t="s">
        <v>431</v>
      </c>
      <c r="D50" s="15" t="s">
        <v>110</v>
      </c>
      <c r="E50" s="15">
        <v>5</v>
      </c>
      <c r="F50" s="53"/>
      <c r="G50" s="17">
        <f t="shared" si="1"/>
        <v>0</v>
      </c>
    </row>
    <row r="51" spans="1:7" ht="15.75" customHeight="1">
      <c r="A51" s="54">
        <v>5</v>
      </c>
      <c r="B51" s="55"/>
      <c r="C51" s="55" t="s">
        <v>432</v>
      </c>
      <c r="D51" s="15" t="s">
        <v>110</v>
      </c>
      <c r="E51" s="15">
        <v>12</v>
      </c>
      <c r="F51" s="53"/>
      <c r="G51" s="17">
        <f t="shared" si="1"/>
        <v>0</v>
      </c>
    </row>
    <row r="52" spans="1:7" ht="15.75" customHeight="1">
      <c r="A52" s="54">
        <v>6</v>
      </c>
      <c r="B52" s="55"/>
      <c r="C52" s="55" t="s">
        <v>433</v>
      </c>
      <c r="D52" s="15" t="s">
        <v>110</v>
      </c>
      <c r="E52" s="15">
        <v>12</v>
      </c>
      <c r="F52" s="53"/>
      <c r="G52" s="17">
        <f t="shared" si="1"/>
        <v>0</v>
      </c>
    </row>
    <row r="53" spans="1:7" ht="15.75" customHeight="1">
      <c r="A53" s="54">
        <v>7</v>
      </c>
      <c r="B53" s="55"/>
      <c r="C53" s="55" t="s">
        <v>434</v>
      </c>
      <c r="D53" s="15" t="s">
        <v>110</v>
      </c>
      <c r="E53" s="15">
        <v>12</v>
      </c>
      <c r="F53" s="53"/>
      <c r="G53" s="17">
        <f t="shared" si="1"/>
        <v>0</v>
      </c>
    </row>
    <row r="54" spans="1:7" ht="15.75" customHeight="1">
      <c r="A54" s="54">
        <v>8</v>
      </c>
      <c r="B54" s="55" t="s">
        <v>435</v>
      </c>
      <c r="C54" s="55" t="s">
        <v>436</v>
      </c>
      <c r="D54" s="15" t="s">
        <v>110</v>
      </c>
      <c r="E54" s="15">
        <v>5</v>
      </c>
      <c r="F54" s="53"/>
      <c r="G54" s="17">
        <f t="shared" si="1"/>
        <v>0</v>
      </c>
    </row>
    <row r="55" spans="1:7" ht="15.75" customHeight="1">
      <c r="A55" s="56">
        <v>9</v>
      </c>
      <c r="B55" s="57" t="s">
        <v>437</v>
      </c>
      <c r="C55" s="57" t="s">
        <v>438</v>
      </c>
      <c r="D55" s="58" t="s">
        <v>110</v>
      </c>
      <c r="E55" s="58">
        <v>12</v>
      </c>
      <c r="F55" s="59"/>
      <c r="G55" s="60">
        <f t="shared" si="1"/>
        <v>0</v>
      </c>
    </row>
    <row r="56" spans="1:7" ht="20.25" customHeight="1">
      <c r="A56" s="54"/>
      <c r="B56" s="55"/>
      <c r="C56" s="61" t="s">
        <v>423</v>
      </c>
      <c r="D56" s="62"/>
      <c r="E56" s="63"/>
      <c r="F56" s="64"/>
      <c r="G56" s="65">
        <f>SUM(G47:G55)</f>
        <v>0</v>
      </c>
    </row>
    <row r="57" spans="1:7" ht="15.75" customHeight="1">
      <c r="A57" s="54"/>
      <c r="B57" s="55"/>
      <c r="C57" s="55"/>
      <c r="E57" s="15"/>
      <c r="F57" s="53"/>
      <c r="G57" s="17"/>
    </row>
    <row r="58" spans="1:7" ht="15.75" customHeight="1">
      <c r="A58" s="54"/>
      <c r="B58" s="55"/>
      <c r="C58" s="55"/>
      <c r="E58" s="15"/>
      <c r="F58" s="53"/>
      <c r="G58" s="17"/>
    </row>
    <row r="59" spans="1:7" ht="15.75" customHeight="1">
      <c r="A59" s="52" t="s">
        <v>391</v>
      </c>
      <c r="B59" s="55"/>
      <c r="C59" s="55"/>
      <c r="E59" s="15"/>
      <c r="F59" s="53"/>
      <c r="G59" s="17"/>
    </row>
    <row r="60" spans="1:7" ht="15.75" customHeight="1">
      <c r="A60" s="54">
        <v>1</v>
      </c>
      <c r="B60" s="55"/>
      <c r="C60" s="55" t="s">
        <v>439</v>
      </c>
      <c r="D60" s="15" t="s">
        <v>125</v>
      </c>
      <c r="E60" s="15">
        <v>440</v>
      </c>
      <c r="F60" s="53"/>
      <c r="G60" s="17">
        <f aca="true" t="shared" si="2" ref="G60:G71">E60*F60</f>
        <v>0</v>
      </c>
    </row>
    <row r="61" spans="1:7" ht="15.75" customHeight="1">
      <c r="A61" s="54">
        <v>2</v>
      </c>
      <c r="B61" s="55"/>
      <c r="C61" s="55" t="s">
        <v>440</v>
      </c>
      <c r="D61" s="15" t="s">
        <v>110</v>
      </c>
      <c r="E61" s="15">
        <v>90</v>
      </c>
      <c r="F61" s="53"/>
      <c r="G61" s="17">
        <f t="shared" si="2"/>
        <v>0</v>
      </c>
    </row>
    <row r="62" spans="1:7" ht="15.75" customHeight="1">
      <c r="A62" s="54">
        <v>3</v>
      </c>
      <c r="B62" s="55"/>
      <c r="C62" s="55" t="s">
        <v>441</v>
      </c>
      <c r="D62" s="15" t="s">
        <v>110</v>
      </c>
      <c r="E62" s="15">
        <v>150</v>
      </c>
      <c r="F62" s="53"/>
      <c r="G62" s="17">
        <f t="shared" si="2"/>
        <v>0</v>
      </c>
    </row>
    <row r="63" spans="1:7" ht="15.75" customHeight="1">
      <c r="A63" s="54">
        <v>4</v>
      </c>
      <c r="B63" s="55"/>
      <c r="C63" s="55" t="s">
        <v>429</v>
      </c>
      <c r="D63" s="15" t="s">
        <v>110</v>
      </c>
      <c r="E63" s="15">
        <v>6</v>
      </c>
      <c r="F63" s="53"/>
      <c r="G63" s="17">
        <f t="shared" si="2"/>
        <v>0</v>
      </c>
    </row>
    <row r="64" spans="1:7" ht="15.75" customHeight="1">
      <c r="A64" s="54">
        <v>5</v>
      </c>
      <c r="B64" s="55"/>
      <c r="C64" s="55" t="s">
        <v>430</v>
      </c>
      <c r="D64" s="15" t="s">
        <v>110</v>
      </c>
      <c r="E64" s="15">
        <v>8</v>
      </c>
      <c r="F64" s="53"/>
      <c r="G64" s="17">
        <f t="shared" si="2"/>
        <v>0</v>
      </c>
    </row>
    <row r="65" spans="1:7" ht="15.75" customHeight="1">
      <c r="A65" s="54">
        <v>6</v>
      </c>
      <c r="B65" s="55"/>
      <c r="C65" s="55" t="s">
        <v>431</v>
      </c>
      <c r="D65" s="15" t="s">
        <v>110</v>
      </c>
      <c r="E65" s="15">
        <v>5</v>
      </c>
      <c r="F65" s="53"/>
      <c r="G65" s="17">
        <f t="shared" si="2"/>
        <v>0</v>
      </c>
    </row>
    <row r="66" spans="1:7" ht="15.75" customHeight="1">
      <c r="A66" s="54">
        <v>7</v>
      </c>
      <c r="B66" s="55"/>
      <c r="C66" s="55" t="s">
        <v>432</v>
      </c>
      <c r="D66" s="15" t="s">
        <v>110</v>
      </c>
      <c r="E66" s="15">
        <v>12</v>
      </c>
      <c r="F66" s="53"/>
      <c r="G66" s="17">
        <f t="shared" si="2"/>
        <v>0</v>
      </c>
    </row>
    <row r="67" spans="1:7" ht="15.75" customHeight="1">
      <c r="A67" s="54">
        <v>8</v>
      </c>
      <c r="B67" s="55"/>
      <c r="C67" s="55" t="s">
        <v>433</v>
      </c>
      <c r="D67" s="15" t="s">
        <v>110</v>
      </c>
      <c r="E67" s="15">
        <v>12</v>
      </c>
      <c r="F67" s="53"/>
      <c r="G67" s="17">
        <f t="shared" si="2"/>
        <v>0</v>
      </c>
    </row>
    <row r="68" spans="1:7" ht="15.75" customHeight="1">
      <c r="A68" s="54">
        <v>9</v>
      </c>
      <c r="B68" s="55"/>
      <c r="C68" s="55" t="s">
        <v>442</v>
      </c>
      <c r="D68" s="15" t="s">
        <v>110</v>
      </c>
      <c r="E68" s="15">
        <v>12</v>
      </c>
      <c r="F68" s="53"/>
      <c r="G68" s="17">
        <f t="shared" si="2"/>
        <v>0</v>
      </c>
    </row>
    <row r="69" spans="1:7" ht="15.75" customHeight="1">
      <c r="A69" s="54">
        <v>10</v>
      </c>
      <c r="B69" s="55"/>
      <c r="C69" s="55" t="s">
        <v>443</v>
      </c>
      <c r="D69" s="15" t="s">
        <v>110</v>
      </c>
      <c r="E69" s="15">
        <v>24</v>
      </c>
      <c r="F69" s="53"/>
      <c r="G69" s="17">
        <f t="shared" si="2"/>
        <v>0</v>
      </c>
    </row>
    <row r="70" spans="1:7" ht="15.75" customHeight="1">
      <c r="A70" s="54">
        <v>11</v>
      </c>
      <c r="B70" s="55"/>
      <c r="C70" s="55" t="s">
        <v>444</v>
      </c>
      <c r="D70" s="15" t="s">
        <v>110</v>
      </c>
      <c r="E70" s="15">
        <v>5</v>
      </c>
      <c r="F70" s="53"/>
      <c r="G70" s="17">
        <f t="shared" si="2"/>
        <v>0</v>
      </c>
    </row>
    <row r="71" spans="1:7" ht="15.75" customHeight="1">
      <c r="A71" s="56">
        <v>12</v>
      </c>
      <c r="B71" s="57"/>
      <c r="C71" s="57" t="s">
        <v>438</v>
      </c>
      <c r="D71" s="58" t="s">
        <v>110</v>
      </c>
      <c r="E71" s="58">
        <v>12</v>
      </c>
      <c r="F71" s="59"/>
      <c r="G71" s="60">
        <f t="shared" si="2"/>
        <v>0</v>
      </c>
    </row>
    <row r="72" spans="1:7" ht="21" customHeight="1">
      <c r="A72" s="54"/>
      <c r="B72" s="55"/>
      <c r="C72" s="61" t="s">
        <v>423</v>
      </c>
      <c r="D72" s="62"/>
      <c r="E72" s="63"/>
      <c r="F72" s="64"/>
      <c r="G72" s="65">
        <f>SUM(G60:G71)</f>
        <v>0</v>
      </c>
    </row>
    <row r="73" spans="1:7" ht="15.75" customHeight="1">
      <c r="A73" s="54"/>
      <c r="B73" s="55"/>
      <c r="C73" s="55"/>
      <c r="E73" s="15"/>
      <c r="F73" s="53"/>
      <c r="G73" s="17"/>
    </row>
    <row r="74" spans="1:7" ht="15.75" customHeight="1">
      <c r="A74" s="54"/>
      <c r="B74" s="55"/>
      <c r="C74" s="55"/>
      <c r="E74" s="15"/>
      <c r="F74" s="53"/>
      <c r="G74" s="17"/>
    </row>
    <row r="75" spans="1:7" ht="15.75" customHeight="1">
      <c r="A75" s="54"/>
      <c r="B75" s="55"/>
      <c r="C75" s="55"/>
      <c r="E75" s="15"/>
      <c r="F75" s="53"/>
      <c r="G75" s="17"/>
    </row>
    <row r="76" spans="2:7" ht="15.75" customHeight="1">
      <c r="B76" s="55"/>
      <c r="C76" s="67" t="s">
        <v>445</v>
      </c>
      <c r="E76" s="15"/>
      <c r="F76" s="53"/>
      <c r="G76" s="17"/>
    </row>
    <row r="77" spans="1:7" ht="15.75" customHeight="1">
      <c r="A77" s="54">
        <v>1</v>
      </c>
      <c r="B77" s="55"/>
      <c r="C77" s="55" t="s">
        <v>425</v>
      </c>
      <c r="E77" s="15"/>
      <c r="F77" s="53"/>
      <c r="G77" s="68"/>
    </row>
    <row r="78" spans="1:7" ht="15.75" customHeight="1">
      <c r="A78" s="54">
        <v>2</v>
      </c>
      <c r="B78" s="55"/>
      <c r="C78" s="55" t="s">
        <v>391</v>
      </c>
      <c r="E78" s="15"/>
      <c r="F78" s="53"/>
      <c r="G78" s="69"/>
    </row>
    <row r="79" spans="1:7" ht="15.75" customHeight="1">
      <c r="A79" s="56">
        <v>3</v>
      </c>
      <c r="B79" s="57"/>
      <c r="C79" s="57" t="s">
        <v>446</v>
      </c>
      <c r="D79" s="58"/>
      <c r="E79" s="70"/>
      <c r="F79" s="59"/>
      <c r="G79" s="71"/>
    </row>
    <row r="80" spans="1:7" ht="15.75" customHeight="1">
      <c r="A80" s="54">
        <v>4</v>
      </c>
      <c r="B80" s="55"/>
      <c r="C80" s="55" t="s">
        <v>447</v>
      </c>
      <c r="E80" s="15"/>
      <c r="F80" s="53"/>
      <c r="G80" s="69">
        <f>SUM(G77:G79)</f>
        <v>0</v>
      </c>
    </row>
    <row r="81" spans="1:7" ht="15.75" customHeight="1">
      <c r="A81" s="54">
        <v>5</v>
      </c>
      <c r="B81" s="55"/>
      <c r="C81" s="55" t="s">
        <v>448</v>
      </c>
      <c r="D81" s="15"/>
      <c r="E81" s="72"/>
      <c r="F81" s="53"/>
      <c r="G81" s="69">
        <f>G80/100*E81</f>
        <v>0</v>
      </c>
    </row>
    <row r="82" spans="1:7" ht="15.75" customHeight="1">
      <c r="A82" s="56">
        <v>6</v>
      </c>
      <c r="B82" s="57"/>
      <c r="C82" s="57" t="s">
        <v>449</v>
      </c>
      <c r="D82" s="58" t="s">
        <v>110</v>
      </c>
      <c r="E82" s="58"/>
      <c r="F82" s="59"/>
      <c r="G82" s="71">
        <f>E82*F82</f>
        <v>0</v>
      </c>
    </row>
    <row r="83" spans="1:7" ht="24" customHeight="1">
      <c r="A83" s="54"/>
      <c r="B83" s="55"/>
      <c r="C83" s="61" t="s">
        <v>450</v>
      </c>
      <c r="D83" s="62"/>
      <c r="E83" s="63"/>
      <c r="F83" s="64"/>
      <c r="G83" s="73">
        <f>SUM(G80:G82)</f>
        <v>0</v>
      </c>
    </row>
    <row r="84" spans="1:7" ht="15.75" customHeight="1">
      <c r="A84" s="54"/>
      <c r="B84" s="55"/>
      <c r="C84" s="55"/>
      <c r="E84" s="15"/>
      <c r="F84" s="53"/>
      <c r="G84" s="17"/>
    </row>
    <row r="85" spans="1:7" ht="15.75" customHeight="1">
      <c r="A85" s="54"/>
      <c r="B85" s="55"/>
      <c r="C85" s="55"/>
      <c r="E85" s="15"/>
      <c r="F85" s="53"/>
      <c r="G85" s="17"/>
    </row>
    <row r="86" spans="1:7" ht="15.75" customHeight="1">
      <c r="A86" s="54"/>
      <c r="B86" s="55"/>
      <c r="C86" s="55"/>
      <c r="E86" s="15"/>
      <c r="F86" s="53"/>
      <c r="G86" s="17"/>
    </row>
    <row r="87" spans="1:7" ht="21" customHeight="1">
      <c r="A87" s="66" t="s">
        <v>451</v>
      </c>
      <c r="B87" s="55"/>
      <c r="C87" s="55"/>
      <c r="E87" s="15"/>
      <c r="F87" s="53"/>
      <c r="G87" s="17"/>
    </row>
    <row r="88" spans="1:7" ht="15.75" customHeight="1">
      <c r="A88" s="54"/>
      <c r="B88" s="55"/>
      <c r="C88" s="61" t="s">
        <v>425</v>
      </c>
      <c r="D88" s="62"/>
      <c r="E88" s="63"/>
      <c r="F88" s="64"/>
      <c r="G88" s="73"/>
    </row>
    <row r="89" spans="1:7" ht="15.75" customHeight="1">
      <c r="A89" s="54"/>
      <c r="B89" s="55"/>
      <c r="C89" s="61" t="s">
        <v>391</v>
      </c>
      <c r="D89" s="62"/>
      <c r="E89" s="63"/>
      <c r="F89" s="64"/>
      <c r="G89" s="73"/>
    </row>
    <row r="90" spans="1:7" ht="15.75" customHeight="1">
      <c r="A90" s="56"/>
      <c r="B90" s="57"/>
      <c r="C90" s="74" t="s">
        <v>446</v>
      </c>
      <c r="D90" s="75"/>
      <c r="E90" s="76"/>
      <c r="F90" s="77"/>
      <c r="G90" s="78"/>
    </row>
    <row r="91" spans="2:7" ht="15.75" customHeight="1">
      <c r="B91" s="55"/>
      <c r="C91" s="61" t="s">
        <v>452</v>
      </c>
      <c r="D91" s="62"/>
      <c r="E91" s="63"/>
      <c r="F91" s="64"/>
      <c r="G91" s="73">
        <f>SUM(G88:G90)</f>
        <v>0</v>
      </c>
    </row>
    <row r="92" spans="1:7" ht="15.75" customHeight="1">
      <c r="A92" s="54"/>
      <c r="B92" s="55"/>
      <c r="C92" s="61" t="s">
        <v>448</v>
      </c>
      <c r="D92" s="63"/>
      <c r="E92" s="79"/>
      <c r="F92" s="64"/>
      <c r="G92" s="73"/>
    </row>
    <row r="93" spans="1:7" ht="15.75" customHeight="1">
      <c r="A93" s="56"/>
      <c r="B93" s="57"/>
      <c r="C93" s="74" t="s">
        <v>453</v>
      </c>
      <c r="D93" s="75" t="s">
        <v>454</v>
      </c>
      <c r="E93" s="75">
        <v>80</v>
      </c>
      <c r="F93" s="77"/>
      <c r="G93" s="78"/>
    </row>
    <row r="94" spans="2:7" ht="15.75" customHeight="1">
      <c r="B94" s="55"/>
      <c r="C94" s="61" t="s">
        <v>455</v>
      </c>
      <c r="D94" s="62"/>
      <c r="E94" s="63"/>
      <c r="F94" s="64"/>
      <c r="G94" s="73">
        <f>SUM(G91:G93)</f>
        <v>0</v>
      </c>
    </row>
    <row r="95" spans="1:7" ht="15.75" customHeight="1">
      <c r="A95" s="54"/>
      <c r="B95" s="55"/>
      <c r="C95" s="61" t="s">
        <v>456</v>
      </c>
      <c r="D95" s="62"/>
      <c r="E95" s="63"/>
      <c r="F95" s="64"/>
      <c r="G95" s="73"/>
    </row>
    <row r="96" spans="1:7" ht="15.75" customHeight="1">
      <c r="A96" s="54"/>
      <c r="B96" s="55"/>
      <c r="C96" s="61" t="s">
        <v>457</v>
      </c>
      <c r="D96" s="63"/>
      <c r="E96" s="80"/>
      <c r="F96" s="64"/>
      <c r="G96" s="73">
        <f>G95/100*E96</f>
        <v>0</v>
      </c>
    </row>
    <row r="97" spans="1:7" ht="15.75" customHeight="1">
      <c r="A97" s="56"/>
      <c r="B97" s="57"/>
      <c r="C97" s="74" t="s">
        <v>458</v>
      </c>
      <c r="D97" s="75"/>
      <c r="E97" s="76"/>
      <c r="F97" s="77"/>
      <c r="G97" s="78">
        <f>G95/100*E97</f>
        <v>0</v>
      </c>
    </row>
    <row r="98" spans="1:7" ht="15.75" customHeight="1">
      <c r="A98" s="54"/>
      <c r="B98" s="55"/>
      <c r="C98" s="61" t="s">
        <v>459</v>
      </c>
      <c r="D98" s="62"/>
      <c r="E98" s="63"/>
      <c r="F98" s="64"/>
      <c r="G98" s="73">
        <f>SUM(G94:G97)</f>
        <v>0</v>
      </c>
    </row>
    <row r="99" spans="1:7" ht="15.75" customHeight="1">
      <c r="A99" s="54"/>
      <c r="B99" s="55"/>
      <c r="C99" s="61" t="s">
        <v>460</v>
      </c>
      <c r="D99" s="62"/>
      <c r="E99" s="63"/>
      <c r="F99" s="64"/>
      <c r="G99" s="73"/>
    </row>
    <row r="100" spans="1:7" ht="15.75" customHeight="1">
      <c r="A100" s="56"/>
      <c r="B100" s="57"/>
      <c r="C100" s="74" t="s">
        <v>461</v>
      </c>
      <c r="D100" s="75" t="s">
        <v>454</v>
      </c>
      <c r="E100" s="75">
        <v>24</v>
      </c>
      <c r="F100" s="77"/>
      <c r="G100" s="78">
        <f>F100*E100</f>
        <v>0</v>
      </c>
    </row>
    <row r="101" spans="1:7" ht="21.75" customHeight="1">
      <c r="A101" s="54"/>
      <c r="B101" s="55"/>
      <c r="C101" s="81" t="s">
        <v>462</v>
      </c>
      <c r="E101" s="15"/>
      <c r="F101" s="53"/>
      <c r="G101" s="73">
        <f>SUM(G98:G100)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sterbova</cp:lastModifiedBy>
  <cp:lastPrinted>2008-09-25T12:18:48Z</cp:lastPrinted>
  <dcterms:created xsi:type="dcterms:W3CDTF">2004-01-24T17:34:32Z</dcterms:created>
  <dcterms:modified xsi:type="dcterms:W3CDTF">2009-07-10T17:10:01Z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