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rozpočet'!$A$1:$M$83</definedName>
  </definedNames>
  <calcPr fullCalcOnLoad="1"/>
</workbook>
</file>

<file path=xl/sharedStrings.xml><?xml version="1.0" encoding="utf-8"?>
<sst xmlns="http://schemas.openxmlformats.org/spreadsheetml/2006/main" count="133" uniqueCount="99">
  <si>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</si>
  <si>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</si>
  <si>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</si>
  <si>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</si>
  <si>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</si>
  <si>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</si>
  <si>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</si>
  <si>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</si>
  <si>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</si>
  <si>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</si>
  <si>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</si>
  <si>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</si>
  <si>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</si>
  <si>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</si>
  <si>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</si>
  <si>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</si>
  <si>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</si>
  <si>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běžné výdaje - neinvestiční příspěvky PO</t>
  </si>
  <si>
    <t>ÚSP pro mentálně postiženou mládež Chotělice</t>
  </si>
  <si>
    <t>položka</t>
  </si>
  <si>
    <t>v tis. Kč na 1 deset. místo</t>
  </si>
  <si>
    <t xml:space="preserve">Nové limity: </t>
  </si>
  <si>
    <t>Úprava</t>
  </si>
  <si>
    <t>UR</t>
  </si>
  <si>
    <t>Domov Dolní zámek Teplice nad Metují</t>
  </si>
  <si>
    <t>kapitálové výdaje</t>
  </si>
  <si>
    <t>Domov důchodců Tmavý Důl</t>
  </si>
  <si>
    <t>SV/10/603</t>
  </si>
  <si>
    <t>Výstavba a rekonstrukce Domova Dolní zámek na zvl. režim</t>
  </si>
  <si>
    <t>Domov důchodců Borohrádek</t>
  </si>
  <si>
    <t>SV/12/607</t>
  </si>
  <si>
    <t>Projektová dokumentace přestavby objektu DD</t>
  </si>
  <si>
    <t>SV/12/602</t>
  </si>
  <si>
    <t>Rekonstrukce vodovod. řadu v kuchyni a nové části ÚSP</t>
  </si>
  <si>
    <t>kapitálové výdaje - budovy, haly a stavby</t>
  </si>
  <si>
    <t>běžné výdaje - opravy a udržování</t>
  </si>
  <si>
    <t>ostatní služby</t>
  </si>
  <si>
    <r>
      <t xml:space="preserve">změna dle usnesení Rady KHK a Zastupitelstva KHK 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</si>
  <si>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SV/13/601</t>
  </si>
  <si>
    <t>Zateplení</t>
  </si>
  <si>
    <t>ostatní kapitál. výdaje - rezervy kapitálových výdajů</t>
  </si>
  <si>
    <t>ostatní kapitálové výdaje - rezervy kapitálových výdajů</t>
  </si>
  <si>
    <t>Celkem limit</t>
  </si>
  <si>
    <r>
      <t xml:space="preserve">změna dle usnesení Rady KHK a Zastupitelstva KHK              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</si>
  <si>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t xml:space="preserve">Odvětví: sociálních věcí </t>
  </si>
  <si>
    <t>Domov důchodců Náchod</t>
  </si>
  <si>
    <t>Domov důchodců Hradec Králové</t>
  </si>
  <si>
    <t>Oprava sloupů u vstupu hlavního objektu</t>
  </si>
  <si>
    <t>Domov V Podzámčí Chlumec nad Cidlinou</t>
  </si>
  <si>
    <t>SV/13/606</t>
  </si>
  <si>
    <t>neinvestiční transfery PO</t>
  </si>
  <si>
    <t>SV/13/609</t>
  </si>
  <si>
    <t>Domov důchodců Dvůr Králové nad Labem</t>
  </si>
  <si>
    <t>SV/13/610</t>
  </si>
  <si>
    <t>Řešení bezpečné evakuace DD Dvůr Králové nad Labem</t>
  </si>
  <si>
    <t>SV/13/611</t>
  </si>
  <si>
    <t>Odstranění vlhkosti z jídelny</t>
  </si>
  <si>
    <t>navýšení - Zastupitelstvo ze dne 3. 2. 2014</t>
  </si>
  <si>
    <t>Zastupitelstvo 9.12.2013,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</si>
  <si>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2014</t>
    </r>
    <r>
      <rPr>
        <sz val="10"/>
        <rFont val="Arial"/>
        <family val="2"/>
      </rPr>
      <t xml:space="preserve"> Zastupitelstvo 9.12.2013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</si>
  <si>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13.1.14 Zastupitelstva konaného dne 3.2.14  </t>
    </r>
  </si>
  <si>
    <t>SV/14/601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</si>
  <si>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10.3.14 Zastupitelstva konaného dne 31.3.14  </t>
    </r>
  </si>
  <si>
    <t>Havárie odpadové kanalizace</t>
  </si>
  <si>
    <t>Výstavba evakuačního výtahu a rekonstrukce EPS</t>
  </si>
  <si>
    <t>II. úprava - navýšení - převod nedočerp. fin. prostř. k 31.12.13 do r. 2014, usnesení Zast. ze dne 3.2.2014</t>
  </si>
  <si>
    <t>III. uvolnění - zapojení nedočerp. fin. prostř. k 31.12.13 do r. 2014, usnesení Zast. ze dne 3.2.2014</t>
  </si>
  <si>
    <t>navýšení - Zastupitelstvo ze dne 31. 3. 2014</t>
  </si>
  <si>
    <t>VI. snížení nerozděleného zůstatku odvětví, usnesení Zast. ze dne 31. 3. 2014</t>
  </si>
  <si>
    <t>IV. navýšení nerozděleného zůstatku odvětví, usnesení Zast. ze dne 3. 2. 2014</t>
  </si>
  <si>
    <t>V. navýšení rozpočtu odvětví - samostatný mat. ekonomického odboru, usnesení Zast. ze dne 31. 3. 2014</t>
  </si>
  <si>
    <t>VII. snížení nerozděleného zůstatku odvětví, usnesení Rady ze dne 5. 5. 2014</t>
  </si>
  <si>
    <t>SV/14/602</t>
  </si>
  <si>
    <t>Studie změny vytápění budov v areálu DD Tmavý Důl</t>
  </si>
  <si>
    <t>Kapitola 50 - Fond rozvoje a reprodukce Královéhradeckého kraje rok 2014 - sumář -  3. zm. rozpočtu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</si>
  <si>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16.6.2014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</si>
  <si>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5.5.2014 </t>
    </r>
  </si>
  <si>
    <t>Oprava odpadové kanalizace a komunikace - havárie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</si>
  <si>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Zastupitelstva konaného dne 23.6.2014 </t>
    </r>
  </si>
  <si>
    <t>navýšení - Zastupitelstvo ze dne 23. 6. 2014</t>
  </si>
  <si>
    <t>VIII. navýšení rozpočtu odvětví - samostatný mat. ekonomického odboru, usnesení Zast. ze dne 23. 6. 2014</t>
  </si>
  <si>
    <t>SV/14/603</t>
  </si>
  <si>
    <t>Domov důchodců Černožice</t>
  </si>
  <si>
    <t>SV/10/604</t>
  </si>
  <si>
    <t>Rekonstrukce stávajícího ubytovacího objektu</t>
  </si>
  <si>
    <t>Zabudování venkovních shrnovacích žaluzií</t>
  </si>
  <si>
    <t>SV/14/604</t>
  </si>
  <si>
    <t>Oddílná areálová kanalizace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</si>
  <si>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30.6.2014 </t>
    </r>
  </si>
  <si>
    <t>Výstavba evakuačního výtahu a gen. rekonstrukce EPS</t>
  </si>
  <si>
    <t>SV/14/605</t>
  </si>
  <si>
    <t>SV/14/606</t>
  </si>
  <si>
    <t>Rekonstrukce stávajícího lůžkového a osobního výtahu</t>
  </si>
  <si>
    <r>
      <t xml:space="preserve">změna dle usnesení Rady KHK a Zastupitelstva KHK </t>
    </r>
    <r>
      <rPr>
        <b/>
        <sz val="10"/>
        <rFont val="Arial"/>
        <family val="2"/>
      </rPr>
      <t xml:space="preserve">                                                                           3.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</si>
  <si>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dne 14.7. a 11.8.2014, Zastupitelstva dne 15.9.2014 </t>
    </r>
  </si>
  <si>
    <t>Domov důchodců Albrechtice nad Orlicí</t>
  </si>
  <si>
    <t>SV/14/607</t>
  </si>
  <si>
    <t>Dílčí rekonstrukce kotelny</t>
  </si>
  <si>
    <t>Příloha č.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</si>
</sst>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0" borderId="8" applyAlignment="0">
      <protection/>
    </xf>
    <xf numFmtId="0" fontId="44" fillId="0" borderId="0" applyNumberFormat="0" applyFill="0" applyBorder="0" applyAlignment="0" applyProtection="0"/>
    <xf numFmtId="0" fontId="45" fillId="25" borderId="9" applyNumberFormat="0" applyAlignment="0" applyProtection="0"/>
    <xf numFmtId="0" fontId="46" fillId="26" borderId="9" applyNumberFormat="0" applyAlignment="0" applyProtection="0"/>
    <xf numFmtId="0" fontId="47" fillId="26" borderId="10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" fontId="0" fillId="0" borderId="17" xfId="0" applyNumberFormat="1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4" fontId="0" fillId="0" borderId="25" xfId="0" applyNumberFormat="1" applyFont="1" applyBorder="1" applyAlignment="1">
      <alignment horizontal="left"/>
    </xf>
    <xf numFmtId="164" fontId="7" fillId="0" borderId="26" xfId="0" applyNumberFormat="1" applyFont="1" applyBorder="1" applyAlignment="1">
      <alignment horizontal="right"/>
    </xf>
    <xf numFmtId="164" fontId="0" fillId="33" borderId="27" xfId="0" applyNumberFormat="1" applyFont="1" applyFill="1" applyBorder="1" applyAlignment="1">
      <alignment horizontal="right"/>
    </xf>
    <xf numFmtId="164" fontId="0" fillId="33" borderId="28" xfId="0" applyNumberFormat="1" applyFont="1" applyFill="1" applyBorder="1" applyAlignment="1">
      <alignment horizontal="right"/>
    </xf>
    <xf numFmtId="164" fontId="0" fillId="33" borderId="29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left"/>
    </xf>
    <xf numFmtId="164" fontId="0" fillId="0" borderId="21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 wrapText="1"/>
    </xf>
    <xf numFmtId="4" fontId="0" fillId="0" borderId="22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30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4" fontId="9" fillId="0" borderId="26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1" xfId="0" applyNumberFormat="1" applyFont="1" applyFill="1" applyBorder="1" applyAlignment="1">
      <alignment horizontal="right" wrapText="1"/>
    </xf>
    <xf numFmtId="164" fontId="11" fillId="0" borderId="22" xfId="0" applyNumberFormat="1" applyFont="1" applyFill="1" applyBorder="1" applyAlignment="1">
      <alignment horizontal="right"/>
    </xf>
    <xf numFmtId="164" fontId="7" fillId="0" borderId="32" xfId="0" applyNumberFormat="1" applyFont="1" applyBorder="1" applyAlignment="1">
      <alignment horizontal="right"/>
    </xf>
    <xf numFmtId="164" fontId="4" fillId="34" borderId="33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32" xfId="0" applyNumberFormat="1" applyFont="1" applyBorder="1" applyAlignment="1">
      <alignment horizontal="right"/>
    </xf>
    <xf numFmtId="0" fontId="0" fillId="0" borderId="35" xfId="0" applyBorder="1" applyAlignment="1">
      <alignment horizontal="left"/>
    </xf>
    <xf numFmtId="164" fontId="12" fillId="0" borderId="36" xfId="0" applyNumberFormat="1" applyFont="1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37" xfId="0" applyBorder="1" applyAlignment="1">
      <alignment horizontal="left"/>
    </xf>
    <xf numFmtId="164" fontId="12" fillId="0" borderId="38" xfId="0" applyNumberFormat="1" applyFont="1" applyBorder="1" applyAlignment="1">
      <alignment horizontal="right"/>
    </xf>
    <xf numFmtId="164" fontId="8" fillId="0" borderId="36" xfId="0" applyNumberFormat="1" applyFont="1" applyBorder="1" applyAlignment="1">
      <alignment horizontal="right"/>
    </xf>
    <xf numFmtId="164" fontId="13" fillId="33" borderId="28" xfId="0" applyNumberFormat="1" applyFont="1" applyFill="1" applyBorder="1" applyAlignment="1">
      <alignment horizontal="righ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164" fontId="12" fillId="0" borderId="41" xfId="0" applyNumberFormat="1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164" fontId="7" fillId="0" borderId="38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35" xfId="0" applyNumberFormat="1" applyFont="1" applyBorder="1" applyAlignment="1">
      <alignment horizontal="right"/>
    </xf>
    <xf numFmtId="164" fontId="0" fillId="0" borderId="37" xfId="0" applyNumberFormat="1" applyFont="1" applyBorder="1" applyAlignment="1">
      <alignment horizontal="right"/>
    </xf>
    <xf numFmtId="164" fontId="3" fillId="0" borderId="44" xfId="0" applyNumberFormat="1" applyFont="1" applyBorder="1" applyAlignment="1">
      <alignment horizontal="right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164" fontId="0" fillId="0" borderId="47" xfId="0" applyNumberFormat="1" applyFont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4" fontId="0" fillId="0" borderId="39" xfId="0" applyNumberFormat="1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164" fontId="0" fillId="0" borderId="40" xfId="0" applyNumberFormat="1" applyFont="1" applyBorder="1" applyAlignment="1">
      <alignment horizontal="right"/>
    </xf>
    <xf numFmtId="164" fontId="3" fillId="0" borderId="50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28" xfId="0" applyNumberFormat="1" applyFill="1" applyBorder="1" applyAlignment="1">
      <alignment horizontal="right"/>
    </xf>
    <xf numFmtId="164" fontId="0" fillId="33" borderId="51" xfId="0" applyNumberFormat="1" applyFont="1" applyFill="1" applyBorder="1" applyAlignment="1">
      <alignment horizontal="right"/>
    </xf>
    <xf numFmtId="164" fontId="0" fillId="33" borderId="52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left"/>
    </xf>
    <xf numFmtId="4" fontId="0" fillId="0" borderId="54" xfId="0" applyNumberFormat="1" applyFont="1" applyFill="1" applyBorder="1" applyAlignment="1">
      <alignment horizontal="left"/>
    </xf>
    <xf numFmtId="164" fontId="11" fillId="0" borderId="54" xfId="0" applyNumberFormat="1" applyFont="1" applyFill="1" applyBorder="1" applyAlignment="1">
      <alignment horizontal="right"/>
    </xf>
    <xf numFmtId="164" fontId="0" fillId="33" borderId="53" xfId="0" applyNumberFormat="1" applyFont="1" applyFill="1" applyBorder="1" applyAlignment="1">
      <alignment horizontal="right"/>
    </xf>
    <xf numFmtId="0" fontId="4" fillId="0" borderId="5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/>
    </xf>
    <xf numFmtId="4" fontId="4" fillId="0" borderId="19" xfId="0" applyNumberFormat="1" applyFont="1" applyBorder="1" applyAlignment="1">
      <alignment horizontal="left"/>
    </xf>
    <xf numFmtId="4" fontId="0" fillId="0" borderId="31" xfId="0" applyNumberFormat="1" applyFont="1" applyFill="1" applyBorder="1" applyAlignment="1">
      <alignment horizontal="left"/>
    </xf>
    <xf numFmtId="164" fontId="4" fillId="35" borderId="31" xfId="0" applyNumberFormat="1" applyFont="1" applyFill="1" applyBorder="1" applyAlignment="1">
      <alignment horizontal="right"/>
    </xf>
    <xf numFmtId="0" fontId="0" fillId="0" borderId="55" xfId="0" applyFont="1" applyBorder="1" applyAlignment="1">
      <alignment horizontal="left"/>
    </xf>
    <xf numFmtId="164" fontId="49" fillId="33" borderId="27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164" fontId="13" fillId="33" borderId="52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left"/>
    </xf>
    <xf numFmtId="164" fontId="4" fillId="34" borderId="31" xfId="0" applyNumberFormat="1" applyFont="1" applyFill="1" applyBorder="1" applyAlignment="1">
      <alignment horizontal="right"/>
    </xf>
    <xf numFmtId="164" fontId="0" fillId="33" borderId="29" xfId="0" applyNumberFormat="1" applyFont="1" applyFill="1" applyBorder="1" applyAlignment="1">
      <alignment horizontal="right"/>
    </xf>
    <xf numFmtId="164" fontId="0" fillId="0" borderId="33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164" fontId="11" fillId="0" borderId="56" xfId="0" applyNumberFormat="1" applyFont="1" applyFill="1" applyBorder="1" applyAlignment="1">
      <alignment horizontal="right"/>
    </xf>
    <xf numFmtId="164" fontId="4" fillId="34" borderId="57" xfId="0" applyNumberFormat="1" applyFont="1" applyFill="1" applyBorder="1" applyAlignment="1">
      <alignment horizontal="right"/>
    </xf>
    <xf numFmtId="164" fontId="11" fillId="0" borderId="33" xfId="0" applyNumberFormat="1" applyFont="1" applyFill="1" applyBorder="1" applyAlignment="1">
      <alignment horizontal="right" wrapText="1"/>
    </xf>
    <xf numFmtId="164" fontId="4" fillId="34" borderId="58" xfId="0" applyNumberFormat="1" applyFont="1" applyFill="1" applyBorder="1" applyAlignment="1">
      <alignment horizontal="right"/>
    </xf>
    <xf numFmtId="164" fontId="11" fillId="0" borderId="59" xfId="0" applyNumberFormat="1" applyFont="1" applyFill="1" applyBorder="1" applyAlignment="1">
      <alignment horizontal="right"/>
    </xf>
    <xf numFmtId="164" fontId="4" fillId="35" borderId="57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4" fontId="0" fillId="0" borderId="30" xfId="0" applyNumberFormat="1" applyFont="1" applyFill="1" applyBorder="1" applyAlignment="1">
      <alignment horizontal="left" wrapText="1"/>
    </xf>
    <xf numFmtId="164" fontId="13" fillId="33" borderId="60" xfId="0" applyNumberFormat="1" applyFont="1" applyFill="1" applyBorder="1" applyAlignment="1">
      <alignment horizontal="right"/>
    </xf>
    <xf numFmtId="164" fontId="11" fillId="0" borderId="22" xfId="0" applyNumberFormat="1" applyFont="1" applyFill="1" applyBorder="1" applyAlignment="1">
      <alignment horizontal="right" wrapText="1"/>
    </xf>
    <xf numFmtId="164" fontId="11" fillId="0" borderId="56" xfId="0" applyNumberFormat="1" applyFont="1" applyFill="1" applyBorder="1" applyAlignment="1">
      <alignment horizontal="right" wrapText="1"/>
    </xf>
    <xf numFmtId="4" fontId="0" fillId="0" borderId="31" xfId="0" applyNumberFormat="1" applyFont="1" applyFill="1" applyBorder="1" applyAlignment="1">
      <alignment horizontal="left" wrapText="1"/>
    </xf>
    <xf numFmtId="0" fontId="0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0" fontId="0" fillId="0" borderId="52" xfId="0" applyFont="1" applyFill="1" applyBorder="1" applyAlignment="1">
      <alignment horizontal="center"/>
    </xf>
    <xf numFmtId="164" fontId="4" fillId="36" borderId="8" xfId="0" applyNumberFormat="1" applyFont="1" applyFill="1" applyBorder="1" applyAlignment="1">
      <alignment horizontal="right"/>
    </xf>
    <xf numFmtId="164" fontId="4" fillId="36" borderId="34" xfId="0" applyNumberFormat="1" applyFont="1" applyFill="1" applyBorder="1" applyAlignment="1">
      <alignment horizontal="right"/>
    </xf>
    <xf numFmtId="164" fontId="49" fillId="33" borderId="52" xfId="0" applyNumberFormat="1" applyFont="1" applyFill="1" applyBorder="1" applyAlignment="1">
      <alignment horizontal="right"/>
    </xf>
    <xf numFmtId="0" fontId="0" fillId="0" borderId="63" xfId="0" applyFont="1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5" xfId="0" applyBorder="1" applyAlignment="1">
      <alignment horizontal="left"/>
    </xf>
    <xf numFmtId="164" fontId="12" fillId="0" borderId="66" xfId="0" applyNumberFormat="1" applyFont="1" applyBorder="1" applyAlignment="1">
      <alignment horizontal="right"/>
    </xf>
    <xf numFmtId="0" fontId="0" fillId="0" borderId="24" xfId="0" applyBorder="1" applyAlignment="1">
      <alignment horizontal="left"/>
    </xf>
    <xf numFmtId="164" fontId="8" fillId="0" borderId="38" xfId="0" applyNumberFormat="1" applyFont="1" applyBorder="1" applyAlignment="1">
      <alignment horizontal="right"/>
    </xf>
    <xf numFmtId="4" fontId="4" fillId="0" borderId="21" xfId="0" applyNumberFormat="1" applyFont="1" applyFill="1" applyBorder="1" applyAlignment="1">
      <alignment horizontal="left"/>
    </xf>
    <xf numFmtId="164" fontId="4" fillId="36" borderId="21" xfId="0" applyNumberFormat="1" applyFont="1" applyFill="1" applyBorder="1" applyAlignment="1">
      <alignment horizontal="right"/>
    </xf>
    <xf numFmtId="164" fontId="13" fillId="33" borderId="27" xfId="0" applyNumberFormat="1" applyFont="1" applyFill="1" applyBorder="1" applyAlignment="1">
      <alignment horizontal="right"/>
    </xf>
    <xf numFmtId="164" fontId="4" fillId="36" borderId="33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 wrapText="1"/>
    </xf>
    <xf numFmtId="164" fontId="4" fillId="34" borderId="8" xfId="0" applyNumberFormat="1" applyFont="1" applyFill="1" applyBorder="1" applyAlignment="1">
      <alignment horizontal="right"/>
    </xf>
    <xf numFmtId="164" fontId="4" fillId="34" borderId="34" xfId="0" applyNumberFormat="1" applyFont="1" applyFill="1" applyBorder="1" applyAlignment="1">
      <alignment horizontal="right"/>
    </xf>
    <xf numFmtId="164" fontId="8" fillId="0" borderId="66" xfId="0" applyNumberFormat="1" applyFont="1" applyBorder="1" applyAlignment="1">
      <alignment horizontal="right"/>
    </xf>
    <xf numFmtId="4" fontId="0" fillId="0" borderId="46" xfId="0" applyNumberFormat="1" applyFont="1" applyFill="1" applyBorder="1" applyAlignment="1">
      <alignment horizontal="left"/>
    </xf>
    <xf numFmtId="164" fontId="0" fillId="0" borderId="46" xfId="0" applyNumberFormat="1" applyFont="1" applyFill="1" applyBorder="1" applyAlignment="1">
      <alignment horizontal="right"/>
    </xf>
    <xf numFmtId="164" fontId="0" fillId="0" borderId="67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left" wrapText="1"/>
    </xf>
    <xf numFmtId="164" fontId="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44" xfId="0" applyBorder="1" applyAlignment="1">
      <alignment/>
    </xf>
    <xf numFmtId="0" fontId="4" fillId="0" borderId="0" xfId="0" applyFont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7109375" style="0" customWidth="1"/>
    <col min="6" max="21" width="13.00390625" style="0" customWidth="1"/>
    <col min="23" max="23" width="10.140625" style="0" bestFit="1" customWidth="1"/>
  </cols>
  <sheetData>
    <row r="1" spans="1:21" s="1" customFormat="1" ht="19.5" customHeight="1">
      <c r="A1" s="11" t="s">
        <v>74</v>
      </c>
      <c r="B1" s="12"/>
      <c r="C1" s="12"/>
      <c r="D1" s="12"/>
      <c r="E1" s="12"/>
      <c r="F1" s="12"/>
      <c r="G1" s="12"/>
      <c r="H1" s="10"/>
      <c r="I1" s="10"/>
      <c r="J1" s="10"/>
      <c r="K1" s="10"/>
      <c r="L1" s="10"/>
      <c r="M1" s="10"/>
      <c r="N1" s="10"/>
      <c r="O1" s="10"/>
      <c r="U1" s="215" t="s">
        <v>98</v>
      </c>
    </row>
    <row r="2" spans="1:15" ht="13.5" thickBot="1">
      <c r="A2" s="10"/>
      <c r="B2" s="10"/>
      <c r="C2" s="1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" customHeight="1" thickBot="1">
      <c r="A3" s="10"/>
      <c r="B3" s="10"/>
      <c r="C3" s="10"/>
      <c r="D3" s="13"/>
      <c r="E3" s="14" t="s">
        <v>1</v>
      </c>
      <c r="F3" s="15"/>
      <c r="G3" s="81">
        <v>18000</v>
      </c>
      <c r="H3" s="16"/>
      <c r="I3" s="16"/>
      <c r="J3" s="16"/>
      <c r="K3" s="16"/>
      <c r="L3" s="13"/>
      <c r="M3" s="13"/>
      <c r="N3" s="13"/>
      <c r="O3" s="13"/>
    </row>
    <row r="4" spans="1:15" ht="15" customHeight="1">
      <c r="A4" s="10"/>
      <c r="B4" s="10"/>
      <c r="C4" s="10"/>
      <c r="D4" s="13"/>
      <c r="E4" s="17" t="s">
        <v>57</v>
      </c>
      <c r="F4" s="18"/>
      <c r="G4" s="97">
        <v>31227</v>
      </c>
      <c r="H4" s="16"/>
      <c r="I4" s="16"/>
      <c r="J4" s="16"/>
      <c r="K4" s="16"/>
      <c r="L4" s="13"/>
      <c r="M4" s="13"/>
      <c r="N4" s="13"/>
      <c r="O4" s="13"/>
    </row>
    <row r="5" spans="1:15" ht="15" customHeight="1">
      <c r="A5" s="10"/>
      <c r="B5" s="10"/>
      <c r="C5" s="10"/>
      <c r="D5" s="13"/>
      <c r="E5" s="189" t="s">
        <v>67</v>
      </c>
      <c r="F5" s="94"/>
      <c r="G5" s="190">
        <v>5000</v>
      </c>
      <c r="H5" s="16"/>
      <c r="I5" s="16"/>
      <c r="J5" s="16"/>
      <c r="K5" s="16"/>
      <c r="L5" s="13"/>
      <c r="M5" s="13"/>
      <c r="N5" s="13"/>
      <c r="O5" s="13"/>
    </row>
    <row r="6" spans="1:15" ht="15" customHeight="1">
      <c r="A6" s="10"/>
      <c r="B6" s="10"/>
      <c r="C6" s="10"/>
      <c r="D6" s="13"/>
      <c r="E6" s="185" t="s">
        <v>79</v>
      </c>
      <c r="F6" s="186"/>
      <c r="G6" s="199">
        <v>1902.7</v>
      </c>
      <c r="H6" s="16"/>
      <c r="I6" s="16"/>
      <c r="J6" s="16"/>
      <c r="K6" s="16"/>
      <c r="L6" s="13"/>
      <c r="M6" s="13"/>
      <c r="N6" s="13"/>
      <c r="O6" s="13"/>
    </row>
    <row r="7" spans="1:15" ht="15" customHeight="1" thickBot="1">
      <c r="A7" s="10"/>
      <c r="B7" s="10"/>
      <c r="C7" s="10"/>
      <c r="D7" s="13"/>
      <c r="E7" s="22" t="s">
        <v>42</v>
      </c>
      <c r="F7" s="23"/>
      <c r="G7" s="91">
        <f>SUM(G3:G6)</f>
        <v>56129.7</v>
      </c>
      <c r="H7" s="16"/>
      <c r="I7" s="16"/>
      <c r="J7" s="16"/>
      <c r="K7" s="16"/>
      <c r="L7" s="13"/>
      <c r="M7" s="13"/>
      <c r="N7" s="13"/>
      <c r="O7" s="13"/>
    </row>
    <row r="8" spans="1:15" ht="15" customHeight="1">
      <c r="A8" s="10"/>
      <c r="B8" s="10"/>
      <c r="C8" s="10"/>
      <c r="D8" s="13"/>
      <c r="E8" s="31"/>
      <c r="F8" s="9"/>
      <c r="G8" s="180"/>
      <c r="H8" s="16"/>
      <c r="I8" s="16"/>
      <c r="J8" s="16"/>
      <c r="K8" s="16"/>
      <c r="L8" s="13"/>
      <c r="M8" s="13"/>
      <c r="N8" s="13"/>
      <c r="O8" s="13"/>
    </row>
    <row r="9" spans="1:15" ht="15" customHeight="1" thickBot="1">
      <c r="A9" s="33" t="s">
        <v>44</v>
      </c>
      <c r="B9" s="13"/>
      <c r="C9" s="13"/>
      <c r="D9" s="13"/>
      <c r="E9" s="82"/>
      <c r="F9" s="82"/>
      <c r="G9" s="83"/>
      <c r="H9" s="16"/>
      <c r="I9" s="16"/>
      <c r="J9" s="16"/>
      <c r="K9" s="16"/>
      <c r="L9" s="13"/>
      <c r="M9" s="13"/>
      <c r="N9" s="13"/>
      <c r="O9" s="13"/>
    </row>
    <row r="10" spans="1:15" ht="15" customHeight="1" thickBot="1">
      <c r="A10" s="19" t="s">
        <v>0</v>
      </c>
      <c r="B10" s="20"/>
      <c r="C10" s="20"/>
      <c r="D10" s="20"/>
      <c r="E10" s="20"/>
      <c r="F10" s="20"/>
      <c r="G10" s="42">
        <v>18000</v>
      </c>
      <c r="H10" s="90" t="s">
        <v>21</v>
      </c>
      <c r="I10" s="104"/>
      <c r="J10" s="104"/>
      <c r="K10" s="104"/>
      <c r="L10" s="9"/>
      <c r="M10" s="9"/>
      <c r="N10" s="9"/>
      <c r="O10" s="9"/>
    </row>
    <row r="11" spans="1:15" ht="15" customHeight="1">
      <c r="A11" s="17" t="s">
        <v>2</v>
      </c>
      <c r="B11" s="18"/>
      <c r="C11" s="18"/>
      <c r="D11" s="18"/>
      <c r="E11" s="18" t="s">
        <v>58</v>
      </c>
      <c r="F11" s="92"/>
      <c r="G11" s="93">
        <v>-17000</v>
      </c>
      <c r="H11" s="16"/>
      <c r="I11" s="16"/>
      <c r="J11" s="16"/>
      <c r="K11" s="16"/>
      <c r="L11" s="9"/>
      <c r="M11" s="9"/>
      <c r="N11" s="9"/>
      <c r="O11" s="9"/>
    </row>
    <row r="12" spans="1:15" ht="15" customHeight="1">
      <c r="A12" s="102" t="s">
        <v>3</v>
      </c>
      <c r="B12" s="94"/>
      <c r="C12" s="94"/>
      <c r="D12" s="94"/>
      <c r="E12" s="94"/>
      <c r="F12" s="95"/>
      <c r="G12" s="103">
        <f>SUM(G10+G11)</f>
        <v>1000</v>
      </c>
      <c r="H12" s="16"/>
      <c r="I12" s="16"/>
      <c r="J12" s="16"/>
      <c r="K12" s="16"/>
      <c r="L12" s="9"/>
      <c r="M12" s="9"/>
      <c r="N12" s="9"/>
      <c r="O12" s="9"/>
    </row>
    <row r="13" spans="1:15" ht="15" customHeight="1">
      <c r="A13" s="125" t="s">
        <v>65</v>
      </c>
      <c r="B13" s="99"/>
      <c r="C13" s="99"/>
      <c r="D13" s="99"/>
      <c r="E13" s="99"/>
      <c r="F13" s="100"/>
      <c r="G13" s="101">
        <v>31227</v>
      </c>
      <c r="H13" s="105"/>
      <c r="I13" s="16"/>
      <c r="J13" s="16"/>
      <c r="K13" s="16"/>
      <c r="L13" s="9"/>
      <c r="M13" s="9"/>
      <c r="N13" s="9"/>
      <c r="O13" s="9"/>
    </row>
    <row r="14" spans="1:15" ht="15" customHeight="1">
      <c r="A14" s="39" t="s">
        <v>66</v>
      </c>
      <c r="B14" s="94"/>
      <c r="C14" s="94"/>
      <c r="D14" s="94"/>
      <c r="E14" s="94"/>
      <c r="F14" s="95"/>
      <c r="G14" s="96">
        <v>-31183</v>
      </c>
      <c r="H14" s="16"/>
      <c r="I14" s="16"/>
      <c r="J14" s="16"/>
      <c r="K14" s="16"/>
      <c r="L14" s="9"/>
      <c r="M14" s="9"/>
      <c r="N14" s="9"/>
      <c r="O14" s="9"/>
    </row>
    <row r="15" spans="1:15" ht="15" customHeight="1">
      <c r="A15" s="185" t="s">
        <v>69</v>
      </c>
      <c r="B15" s="186"/>
      <c r="C15" s="186"/>
      <c r="D15" s="186"/>
      <c r="E15" s="186"/>
      <c r="F15" s="187"/>
      <c r="G15" s="188">
        <v>44</v>
      </c>
      <c r="H15" s="16"/>
      <c r="I15" s="16"/>
      <c r="J15" s="16"/>
      <c r="K15" s="16"/>
      <c r="L15" s="9"/>
      <c r="M15" s="9"/>
      <c r="N15" s="9"/>
      <c r="O15" s="9"/>
    </row>
    <row r="16" spans="1:15" ht="15" customHeight="1">
      <c r="A16" s="185" t="s">
        <v>70</v>
      </c>
      <c r="B16" s="186"/>
      <c r="C16" s="186"/>
      <c r="D16" s="186"/>
      <c r="E16" s="186"/>
      <c r="F16" s="187"/>
      <c r="G16" s="188">
        <v>5000</v>
      </c>
      <c r="H16" s="16"/>
      <c r="I16" s="16"/>
      <c r="J16" s="16"/>
      <c r="K16" s="16"/>
      <c r="L16" s="9"/>
      <c r="M16" s="9"/>
      <c r="N16" s="9"/>
      <c r="O16" s="9"/>
    </row>
    <row r="17" spans="1:15" ht="15" customHeight="1">
      <c r="A17" s="185" t="s">
        <v>68</v>
      </c>
      <c r="B17" s="186"/>
      <c r="C17" s="186"/>
      <c r="D17" s="186"/>
      <c r="E17" s="186"/>
      <c r="F17" s="187"/>
      <c r="G17" s="188">
        <v>-870.4</v>
      </c>
      <c r="H17" s="16"/>
      <c r="I17" s="16"/>
      <c r="J17" s="16"/>
      <c r="K17" s="16"/>
      <c r="L17" s="9"/>
      <c r="M17" s="9"/>
      <c r="N17" s="9"/>
      <c r="O17" s="9"/>
    </row>
    <row r="18" spans="1:15" ht="15" customHeight="1">
      <c r="A18" s="185" t="s">
        <v>71</v>
      </c>
      <c r="B18" s="186"/>
      <c r="C18" s="186"/>
      <c r="D18" s="186"/>
      <c r="E18" s="186"/>
      <c r="F18" s="187"/>
      <c r="G18" s="188">
        <v>-100</v>
      </c>
      <c r="H18" s="16"/>
      <c r="I18" s="16"/>
      <c r="J18" s="16"/>
      <c r="K18" s="16"/>
      <c r="L18" s="9"/>
      <c r="M18" s="9"/>
      <c r="N18" s="9"/>
      <c r="O18" s="9"/>
    </row>
    <row r="19" spans="1:15" ht="15" customHeight="1">
      <c r="A19" s="185" t="s">
        <v>80</v>
      </c>
      <c r="B19" s="186"/>
      <c r="C19" s="186"/>
      <c r="D19" s="186"/>
      <c r="E19" s="186"/>
      <c r="F19" s="187"/>
      <c r="G19" s="188">
        <v>1902.7</v>
      </c>
      <c r="H19" s="16"/>
      <c r="I19" s="16"/>
      <c r="J19" s="16"/>
      <c r="K19" s="16"/>
      <c r="L19" s="9"/>
      <c r="M19" s="9"/>
      <c r="N19" s="9"/>
      <c r="O19" s="9"/>
    </row>
    <row r="20" spans="1:15" ht="15" customHeight="1" thickBot="1">
      <c r="A20" s="22" t="s">
        <v>3</v>
      </c>
      <c r="B20" s="23"/>
      <c r="C20" s="23"/>
      <c r="D20" s="23"/>
      <c r="E20" s="23"/>
      <c r="F20" s="24"/>
      <c r="G20" s="86">
        <v>76.3</v>
      </c>
      <c r="H20" s="105">
        <f>SUM(G10+G13+G16+G19)</f>
        <v>56129.7</v>
      </c>
      <c r="I20" s="90"/>
      <c r="J20" s="90"/>
      <c r="K20" s="90"/>
      <c r="L20" s="9"/>
      <c r="M20" s="9"/>
      <c r="N20" s="9"/>
      <c r="O20" s="9"/>
    </row>
    <row r="21" spans="1:15" ht="15" customHeight="1">
      <c r="A21" s="31"/>
      <c r="B21" s="9"/>
      <c r="C21" s="9"/>
      <c r="D21" s="9"/>
      <c r="E21" s="9"/>
      <c r="F21" s="9"/>
      <c r="G21" s="83"/>
      <c r="H21" s="105"/>
      <c r="I21" s="90"/>
      <c r="J21" s="90"/>
      <c r="K21" s="90"/>
      <c r="L21" s="9"/>
      <c r="M21" s="9"/>
      <c r="N21" s="9"/>
      <c r="O21" s="9"/>
    </row>
    <row r="22" spans="1:15" ht="15" customHeight="1">
      <c r="A22" s="31"/>
      <c r="B22" s="9"/>
      <c r="C22" s="9"/>
      <c r="D22" s="9"/>
      <c r="E22" s="9"/>
      <c r="F22" s="9"/>
      <c r="G22" s="83"/>
      <c r="H22" s="105"/>
      <c r="I22" s="90"/>
      <c r="J22" s="90"/>
      <c r="K22" s="90"/>
      <c r="L22" s="9"/>
      <c r="M22" s="9"/>
      <c r="N22" s="9"/>
      <c r="O22" s="9"/>
    </row>
    <row r="23" spans="1:15" ht="15" customHeight="1">
      <c r="A23" s="31"/>
      <c r="B23" s="9"/>
      <c r="C23" s="9"/>
      <c r="D23" s="9"/>
      <c r="E23" s="9"/>
      <c r="F23" s="9"/>
      <c r="G23" s="83"/>
      <c r="H23" s="16"/>
      <c r="I23" s="90"/>
      <c r="J23" s="90"/>
      <c r="K23" s="90"/>
      <c r="L23" s="9"/>
      <c r="M23" s="9"/>
      <c r="N23" s="9"/>
      <c r="O23" s="9"/>
    </row>
    <row r="24" spans="1:15" ht="12" customHeight="1" thickBot="1">
      <c r="A24" s="9"/>
      <c r="B24" s="9"/>
      <c r="C24" s="9"/>
      <c r="D24" s="9"/>
      <c r="E24" s="9"/>
      <c r="F24" s="9"/>
      <c r="G24" s="21"/>
      <c r="H24" s="16" t="s">
        <v>20</v>
      </c>
      <c r="I24" s="16"/>
      <c r="J24" s="16"/>
      <c r="K24" s="16"/>
      <c r="L24" s="13"/>
      <c r="M24" s="13"/>
      <c r="N24" s="13"/>
      <c r="O24" s="13"/>
    </row>
    <row r="25" spans="1:21" ht="57.75" customHeight="1" thickBot="1">
      <c r="A25" s="9"/>
      <c r="B25" s="9"/>
      <c r="C25" s="9"/>
      <c r="D25" s="9"/>
      <c r="E25" s="9"/>
      <c r="F25" s="9"/>
      <c r="G25" s="21"/>
      <c r="H25" s="206" t="s">
        <v>43</v>
      </c>
      <c r="I25" s="207"/>
      <c r="J25" s="208"/>
      <c r="K25" s="209"/>
      <c r="L25" s="206" t="s">
        <v>37</v>
      </c>
      <c r="M25" s="208"/>
      <c r="N25" s="208"/>
      <c r="O25" s="209"/>
      <c r="P25" s="210" t="s">
        <v>93</v>
      </c>
      <c r="Q25" s="211"/>
      <c r="R25" s="212"/>
      <c r="S25" s="212"/>
      <c r="T25" s="213"/>
      <c r="U25" s="214"/>
    </row>
    <row r="26" spans="1:21" ht="107.25" customHeight="1" thickBot="1">
      <c r="A26" s="2" t="s">
        <v>13</v>
      </c>
      <c r="B26" s="3" t="s">
        <v>4</v>
      </c>
      <c r="C26" s="8" t="s">
        <v>5</v>
      </c>
      <c r="D26" s="4" t="s">
        <v>6</v>
      </c>
      <c r="E26" s="4" t="s">
        <v>7</v>
      </c>
      <c r="F26" s="4" t="s">
        <v>11</v>
      </c>
      <c r="G26" s="52" t="s">
        <v>59</v>
      </c>
      <c r="H26" s="161" t="s">
        <v>60</v>
      </c>
      <c r="I26" s="52" t="s">
        <v>10</v>
      </c>
      <c r="J26" s="161" t="s">
        <v>62</v>
      </c>
      <c r="K26" s="52" t="s">
        <v>10</v>
      </c>
      <c r="L26" s="51" t="s">
        <v>76</v>
      </c>
      <c r="M26" s="5" t="s">
        <v>10</v>
      </c>
      <c r="N26" s="51" t="s">
        <v>78</v>
      </c>
      <c r="O26" s="5" t="s">
        <v>10</v>
      </c>
      <c r="P26" s="51" t="s">
        <v>75</v>
      </c>
      <c r="Q26" s="5" t="s">
        <v>10</v>
      </c>
      <c r="R26" s="51" t="s">
        <v>88</v>
      </c>
      <c r="S26" s="5" t="s">
        <v>10</v>
      </c>
      <c r="T26" s="51" t="s">
        <v>94</v>
      </c>
      <c r="U26" s="5" t="s">
        <v>10</v>
      </c>
    </row>
    <row r="27" spans="1:21" ht="14.25" customHeight="1">
      <c r="A27" s="65">
        <v>1</v>
      </c>
      <c r="B27" s="66">
        <v>4357</v>
      </c>
      <c r="C27" s="66"/>
      <c r="D27" s="154"/>
      <c r="E27" s="67" t="s">
        <v>95</v>
      </c>
      <c r="F27" s="68"/>
      <c r="G27" s="85">
        <v>0</v>
      </c>
      <c r="H27" s="45"/>
      <c r="I27" s="85">
        <v>0</v>
      </c>
      <c r="J27" s="45"/>
      <c r="K27" s="85">
        <v>0</v>
      </c>
      <c r="L27" s="45"/>
      <c r="M27" s="162">
        <v>0</v>
      </c>
      <c r="N27" s="45"/>
      <c r="O27" s="162">
        <v>0</v>
      </c>
      <c r="P27" s="45"/>
      <c r="Q27" s="162">
        <v>0</v>
      </c>
      <c r="R27" s="45"/>
      <c r="S27" s="162">
        <v>0</v>
      </c>
      <c r="T27" s="45"/>
      <c r="U27" s="162">
        <f>U29</f>
        <v>384</v>
      </c>
    </row>
    <row r="28" spans="1:21" ht="14.25" customHeight="1">
      <c r="A28" s="57"/>
      <c r="B28" s="50"/>
      <c r="C28" s="50">
        <v>6351</v>
      </c>
      <c r="D28" s="25" t="s">
        <v>96</v>
      </c>
      <c r="E28" s="25" t="s">
        <v>97</v>
      </c>
      <c r="F28" s="58"/>
      <c r="G28" s="89">
        <v>0</v>
      </c>
      <c r="H28" s="44"/>
      <c r="I28" s="89">
        <v>0</v>
      </c>
      <c r="J28" s="44"/>
      <c r="K28" s="89">
        <v>0</v>
      </c>
      <c r="L28" s="44"/>
      <c r="M28" s="89">
        <v>0</v>
      </c>
      <c r="N28" s="44"/>
      <c r="O28" s="89">
        <v>0</v>
      </c>
      <c r="P28" s="44"/>
      <c r="Q28" s="89">
        <v>0</v>
      </c>
      <c r="R28" s="44"/>
      <c r="S28" s="89">
        <v>0</v>
      </c>
      <c r="T28" s="44">
        <v>384</v>
      </c>
      <c r="U28" s="89">
        <f>S28+T28</f>
        <v>384</v>
      </c>
    </row>
    <row r="29" spans="1:21" ht="14.25" customHeight="1" thickBot="1">
      <c r="A29" s="146"/>
      <c r="B29" s="147"/>
      <c r="C29" s="77">
        <v>6351</v>
      </c>
      <c r="D29" s="157"/>
      <c r="E29" s="148" t="s">
        <v>25</v>
      </c>
      <c r="F29" s="150"/>
      <c r="G29" s="163">
        <v>0</v>
      </c>
      <c r="H29" s="184"/>
      <c r="I29" s="163">
        <v>0</v>
      </c>
      <c r="J29" s="184"/>
      <c r="K29" s="163">
        <v>0</v>
      </c>
      <c r="L29" s="184"/>
      <c r="M29" s="163">
        <v>0</v>
      </c>
      <c r="N29" s="184"/>
      <c r="O29" s="163">
        <v>0</v>
      </c>
      <c r="P29" s="184"/>
      <c r="Q29" s="163">
        <v>0</v>
      </c>
      <c r="R29" s="184"/>
      <c r="S29" s="163">
        <v>0</v>
      </c>
      <c r="T29" s="184">
        <v>384</v>
      </c>
      <c r="U29" s="163">
        <f>S29+T29</f>
        <v>384</v>
      </c>
    </row>
    <row r="30" spans="1:21" ht="14.25" customHeight="1">
      <c r="A30" s="65">
        <v>2</v>
      </c>
      <c r="B30" s="66">
        <v>4350</v>
      </c>
      <c r="C30" s="66"/>
      <c r="D30" s="154"/>
      <c r="E30" s="67" t="s">
        <v>29</v>
      </c>
      <c r="F30" s="68"/>
      <c r="G30" s="85">
        <f>SUM(G32)</f>
        <v>0</v>
      </c>
      <c r="H30" s="45"/>
      <c r="I30" s="85">
        <f>SUM(I32)</f>
        <v>26.4</v>
      </c>
      <c r="J30" s="45"/>
      <c r="K30" s="85">
        <f>SUM(K32)</f>
        <v>0</v>
      </c>
      <c r="L30" s="45"/>
      <c r="M30" s="162">
        <f>SUM(M32)</f>
        <v>0</v>
      </c>
      <c r="N30" s="45"/>
      <c r="O30" s="162">
        <f>SUM(O32)</f>
        <v>0</v>
      </c>
      <c r="P30" s="45"/>
      <c r="Q30" s="162">
        <f>SUM(Q32)</f>
        <v>0</v>
      </c>
      <c r="R30" s="45"/>
      <c r="S30" s="162">
        <f>SUM(S32)</f>
        <v>0</v>
      </c>
      <c r="T30" s="45"/>
      <c r="U30" s="162">
        <f>SUM(U32)</f>
        <v>0</v>
      </c>
    </row>
    <row r="31" spans="1:21" ht="14.25" customHeight="1">
      <c r="A31" s="57"/>
      <c r="B31" s="50"/>
      <c r="C31" s="50">
        <v>6121</v>
      </c>
      <c r="D31" s="25" t="s">
        <v>30</v>
      </c>
      <c r="E31" s="25" t="s">
        <v>31</v>
      </c>
      <c r="F31" s="58"/>
      <c r="G31" s="89">
        <v>0</v>
      </c>
      <c r="H31" s="44">
        <v>26.4</v>
      </c>
      <c r="I31" s="89">
        <f>SUM(G31:H31)</f>
        <v>26.4</v>
      </c>
      <c r="J31" s="44">
        <v>-26.4</v>
      </c>
      <c r="K31" s="89">
        <f>SUM(I31:J31)</f>
        <v>0</v>
      </c>
      <c r="L31" s="44"/>
      <c r="M31" s="89">
        <f>SUM(K31:L31)</f>
        <v>0</v>
      </c>
      <c r="N31" s="44"/>
      <c r="O31" s="89">
        <f>SUM(M31:N31)</f>
        <v>0</v>
      </c>
      <c r="P31" s="44"/>
      <c r="Q31" s="89">
        <f>SUM(O31:P31)</f>
        <v>0</v>
      </c>
      <c r="R31" s="44"/>
      <c r="S31" s="89">
        <f>SUM(Q31:R31)</f>
        <v>0</v>
      </c>
      <c r="T31" s="44"/>
      <c r="U31" s="89">
        <f>SUM(S31:T31)</f>
        <v>0</v>
      </c>
    </row>
    <row r="32" spans="1:21" ht="14.25" customHeight="1" thickBot="1">
      <c r="A32" s="60"/>
      <c r="B32" s="69"/>
      <c r="C32" s="61">
        <v>6121</v>
      </c>
      <c r="D32" s="29"/>
      <c r="E32" s="26" t="s">
        <v>25</v>
      </c>
      <c r="F32" s="54"/>
      <c r="G32" s="87">
        <f>SUM(G31)</f>
        <v>0</v>
      </c>
      <c r="H32" s="153">
        <v>26.4</v>
      </c>
      <c r="I32" s="87">
        <f>SUM(G32:H32)</f>
        <v>26.4</v>
      </c>
      <c r="J32" s="153">
        <v>-26.4</v>
      </c>
      <c r="K32" s="87">
        <f>SUM(I32:J32)</f>
        <v>0</v>
      </c>
      <c r="L32" s="153"/>
      <c r="M32" s="87">
        <f>SUM(K32:L32)</f>
        <v>0</v>
      </c>
      <c r="N32" s="153"/>
      <c r="O32" s="87">
        <f>SUM(M32:N32)</f>
        <v>0</v>
      </c>
      <c r="P32" s="153"/>
      <c r="Q32" s="87">
        <f>SUM(O32:P32)</f>
        <v>0</v>
      </c>
      <c r="R32" s="153"/>
      <c r="S32" s="87">
        <f>SUM(Q32:R32)</f>
        <v>0</v>
      </c>
      <c r="T32" s="153"/>
      <c r="U32" s="87">
        <f>SUM(S32:T32)</f>
        <v>0</v>
      </c>
    </row>
    <row r="33" spans="1:21" ht="14.25" customHeight="1">
      <c r="A33" s="65">
        <v>3</v>
      </c>
      <c r="B33" s="66">
        <v>4357</v>
      </c>
      <c r="C33" s="66"/>
      <c r="D33" s="154"/>
      <c r="E33" s="67" t="s">
        <v>82</v>
      </c>
      <c r="F33" s="68"/>
      <c r="G33" s="85">
        <v>0</v>
      </c>
      <c r="H33" s="45"/>
      <c r="I33" s="85">
        <v>0</v>
      </c>
      <c r="J33" s="45"/>
      <c r="K33" s="85">
        <v>0</v>
      </c>
      <c r="L33" s="45"/>
      <c r="M33" s="162">
        <v>0</v>
      </c>
      <c r="N33" s="45"/>
      <c r="O33" s="162">
        <f>O35</f>
        <v>1000</v>
      </c>
      <c r="P33" s="45"/>
      <c r="Q33" s="162">
        <f>Q35</f>
        <v>1000</v>
      </c>
      <c r="R33" s="45"/>
      <c r="S33" s="162">
        <f>S35</f>
        <v>1000</v>
      </c>
      <c r="T33" s="45"/>
      <c r="U33" s="162">
        <f>U35</f>
        <v>1000</v>
      </c>
    </row>
    <row r="34" spans="1:21" ht="14.25" customHeight="1">
      <c r="A34" s="57"/>
      <c r="B34" s="50"/>
      <c r="C34" s="50">
        <v>6121</v>
      </c>
      <c r="D34" s="25" t="s">
        <v>83</v>
      </c>
      <c r="E34" s="25" t="s">
        <v>84</v>
      </c>
      <c r="F34" s="58"/>
      <c r="G34" s="89">
        <v>0</v>
      </c>
      <c r="H34" s="44"/>
      <c r="I34" s="89">
        <v>0</v>
      </c>
      <c r="J34" s="44"/>
      <c r="K34" s="89">
        <v>0</v>
      </c>
      <c r="L34" s="44"/>
      <c r="M34" s="89">
        <v>0</v>
      </c>
      <c r="N34" s="44">
        <v>1000</v>
      </c>
      <c r="O34" s="89">
        <f>SUM(M34:N34)</f>
        <v>1000</v>
      </c>
      <c r="P34" s="44"/>
      <c r="Q34" s="89">
        <f>SUM(O34:P34)</f>
        <v>1000</v>
      </c>
      <c r="R34" s="44"/>
      <c r="S34" s="89">
        <f>SUM(Q34:R34)</f>
        <v>1000</v>
      </c>
      <c r="T34" s="44"/>
      <c r="U34" s="89">
        <f>SUM(S34:T34)</f>
        <v>1000</v>
      </c>
    </row>
    <row r="35" spans="1:21" ht="14.25" customHeight="1" thickBot="1">
      <c r="A35" s="60"/>
      <c r="B35" s="69"/>
      <c r="C35" s="61">
        <v>6121</v>
      </c>
      <c r="D35" s="29"/>
      <c r="E35" s="26" t="s">
        <v>25</v>
      </c>
      <c r="F35" s="54"/>
      <c r="G35" s="87">
        <v>0</v>
      </c>
      <c r="H35" s="153"/>
      <c r="I35" s="87">
        <v>0</v>
      </c>
      <c r="J35" s="153"/>
      <c r="K35" s="87">
        <v>0</v>
      </c>
      <c r="L35" s="153"/>
      <c r="M35" s="87">
        <v>0</v>
      </c>
      <c r="N35" s="153">
        <v>1000</v>
      </c>
      <c r="O35" s="87">
        <f>SUM(M35:N35)</f>
        <v>1000</v>
      </c>
      <c r="P35" s="153"/>
      <c r="Q35" s="87">
        <f>SUM(O35:P35)</f>
        <v>1000</v>
      </c>
      <c r="R35" s="153"/>
      <c r="S35" s="87">
        <f>SUM(Q35:R35)</f>
        <v>1000</v>
      </c>
      <c r="T35" s="153"/>
      <c r="U35" s="87">
        <f>SUM(S35:T35)</f>
        <v>1000</v>
      </c>
    </row>
    <row r="36" spans="1:21" ht="14.25" customHeight="1">
      <c r="A36" s="65">
        <v>4</v>
      </c>
      <c r="B36" s="66">
        <v>4350</v>
      </c>
      <c r="C36" s="66"/>
      <c r="D36" s="28"/>
      <c r="E36" s="67" t="s">
        <v>52</v>
      </c>
      <c r="F36" s="154"/>
      <c r="G36" s="175">
        <v>0</v>
      </c>
      <c r="H36" s="45"/>
      <c r="I36" s="175">
        <f>I38</f>
        <v>1400</v>
      </c>
      <c r="J36" s="45"/>
      <c r="K36" s="175">
        <f>K38</f>
        <v>1400</v>
      </c>
      <c r="L36" s="45"/>
      <c r="M36" s="176">
        <f>M38</f>
        <v>1400</v>
      </c>
      <c r="N36" s="45"/>
      <c r="O36" s="176">
        <f>O38</f>
        <v>1400</v>
      </c>
      <c r="P36" s="45"/>
      <c r="Q36" s="176">
        <f>Q38</f>
        <v>1400</v>
      </c>
      <c r="R36" s="45"/>
      <c r="S36" s="176">
        <f>S38</f>
        <v>1400</v>
      </c>
      <c r="T36" s="45"/>
      <c r="U36" s="176">
        <f>U38</f>
        <v>1400</v>
      </c>
    </row>
    <row r="37" spans="1:21" ht="14.25" customHeight="1">
      <c r="A37" s="57"/>
      <c r="B37" s="50"/>
      <c r="C37" s="50">
        <v>6351</v>
      </c>
      <c r="D37" s="25" t="s">
        <v>53</v>
      </c>
      <c r="E37" s="25" t="s">
        <v>54</v>
      </c>
      <c r="F37" s="64"/>
      <c r="G37" s="59">
        <v>0</v>
      </c>
      <c r="H37" s="43">
        <v>1400</v>
      </c>
      <c r="I37" s="59">
        <f>G37+H37</f>
        <v>1400</v>
      </c>
      <c r="J37" s="43"/>
      <c r="K37" s="59">
        <f>I37+J37</f>
        <v>1400</v>
      </c>
      <c r="L37" s="43"/>
      <c r="M37" s="89">
        <f>K37+L37</f>
        <v>1400</v>
      </c>
      <c r="N37" s="43"/>
      <c r="O37" s="89">
        <f>M37+N37</f>
        <v>1400</v>
      </c>
      <c r="P37" s="43"/>
      <c r="Q37" s="89">
        <f>O37+P37</f>
        <v>1400</v>
      </c>
      <c r="R37" s="43"/>
      <c r="S37" s="89">
        <f>Q37+R37</f>
        <v>1400</v>
      </c>
      <c r="T37" s="43"/>
      <c r="U37" s="89">
        <f>S37+T37</f>
        <v>1400</v>
      </c>
    </row>
    <row r="38" spans="1:21" ht="14.25" customHeight="1" thickBot="1">
      <c r="A38" s="178"/>
      <c r="B38" s="179"/>
      <c r="C38" s="77">
        <v>6351</v>
      </c>
      <c r="D38" s="157"/>
      <c r="E38" s="148" t="s">
        <v>12</v>
      </c>
      <c r="F38" s="177"/>
      <c r="G38" s="158">
        <v>0</v>
      </c>
      <c r="H38" s="155">
        <v>1400</v>
      </c>
      <c r="I38" s="158">
        <f>G38+H38</f>
        <v>1400</v>
      </c>
      <c r="J38" s="155"/>
      <c r="K38" s="158">
        <f>I38+J38</f>
        <v>1400</v>
      </c>
      <c r="L38" s="155"/>
      <c r="M38" s="163">
        <f>K38+L38</f>
        <v>1400</v>
      </c>
      <c r="N38" s="155"/>
      <c r="O38" s="163">
        <f>M38+N38</f>
        <v>1400</v>
      </c>
      <c r="P38" s="155"/>
      <c r="Q38" s="163">
        <f>O38+P38</f>
        <v>1400</v>
      </c>
      <c r="R38" s="155"/>
      <c r="S38" s="163">
        <f>Q38+R38</f>
        <v>1400</v>
      </c>
      <c r="T38" s="155"/>
      <c r="U38" s="163">
        <f>S38+T38</f>
        <v>1400</v>
      </c>
    </row>
    <row r="39" spans="1:21" ht="14.25" customHeight="1">
      <c r="A39" s="65">
        <v>5</v>
      </c>
      <c r="B39" s="66">
        <v>4350</v>
      </c>
      <c r="C39" s="66"/>
      <c r="D39" s="28"/>
      <c r="E39" s="67" t="s">
        <v>46</v>
      </c>
      <c r="F39" s="154"/>
      <c r="G39" s="175">
        <v>0</v>
      </c>
      <c r="H39" s="45"/>
      <c r="I39" s="175">
        <f>I45</f>
        <v>3000</v>
      </c>
      <c r="J39" s="45"/>
      <c r="K39" s="175">
        <f>K45</f>
        <v>8000</v>
      </c>
      <c r="L39" s="45"/>
      <c r="M39" s="176">
        <f>M45</f>
        <v>8000</v>
      </c>
      <c r="N39" s="45"/>
      <c r="O39" s="176">
        <f>O45</f>
        <v>8900</v>
      </c>
      <c r="P39" s="45"/>
      <c r="Q39" s="176">
        <f>Q45</f>
        <v>8900</v>
      </c>
      <c r="R39" s="45"/>
      <c r="S39" s="176">
        <f>S45</f>
        <v>8900</v>
      </c>
      <c r="T39" s="45"/>
      <c r="U39" s="176">
        <f>U44+U45</f>
        <v>8900</v>
      </c>
    </row>
    <row r="40" spans="1:21" ht="14.25" customHeight="1">
      <c r="A40" s="60"/>
      <c r="B40" s="61"/>
      <c r="C40" s="69">
        <v>6121</v>
      </c>
      <c r="D40" s="29" t="s">
        <v>90</v>
      </c>
      <c r="E40" s="203" t="s">
        <v>89</v>
      </c>
      <c r="F40" s="29"/>
      <c r="G40" s="59">
        <v>0</v>
      </c>
      <c r="H40" s="44"/>
      <c r="I40" s="59">
        <v>0</v>
      </c>
      <c r="J40" s="44"/>
      <c r="K40" s="59">
        <v>0</v>
      </c>
      <c r="L40" s="44"/>
      <c r="M40" s="89">
        <v>0</v>
      </c>
      <c r="N40" s="44"/>
      <c r="O40" s="89">
        <v>0</v>
      </c>
      <c r="P40" s="44"/>
      <c r="Q40" s="89">
        <v>0</v>
      </c>
      <c r="R40" s="44"/>
      <c r="S40" s="89">
        <v>0</v>
      </c>
      <c r="T40" s="44">
        <v>6650</v>
      </c>
      <c r="U40" s="89">
        <f aca="true" t="shared" si="0" ref="U40:U45">S40+T40</f>
        <v>6650</v>
      </c>
    </row>
    <row r="41" spans="1:21" ht="14.25" customHeight="1">
      <c r="A41" s="57"/>
      <c r="B41" s="50"/>
      <c r="C41" s="50">
        <v>6351</v>
      </c>
      <c r="D41" s="25" t="s">
        <v>51</v>
      </c>
      <c r="E41" s="25" t="s">
        <v>64</v>
      </c>
      <c r="F41" s="64"/>
      <c r="G41" s="59">
        <v>0</v>
      </c>
      <c r="H41" s="44">
        <v>3000</v>
      </c>
      <c r="I41" s="59">
        <f>G41+H41</f>
        <v>3000</v>
      </c>
      <c r="J41" s="44">
        <v>5000</v>
      </c>
      <c r="K41" s="59">
        <f>I41+J41</f>
        <v>8000</v>
      </c>
      <c r="L41" s="44"/>
      <c r="M41" s="89">
        <f>K41+L41</f>
        <v>8000</v>
      </c>
      <c r="N41" s="44"/>
      <c r="O41" s="89">
        <f>M41+N41</f>
        <v>8000</v>
      </c>
      <c r="P41" s="44"/>
      <c r="Q41" s="89">
        <f>O41+P41</f>
        <v>8000</v>
      </c>
      <c r="R41" s="44"/>
      <c r="S41" s="89">
        <f>Q41+R41</f>
        <v>8000</v>
      </c>
      <c r="T41" s="44">
        <v>-8000</v>
      </c>
      <c r="U41" s="89">
        <f t="shared" si="0"/>
        <v>0</v>
      </c>
    </row>
    <row r="42" spans="1:21" ht="14.25" customHeight="1">
      <c r="A42" s="57"/>
      <c r="B42" s="50"/>
      <c r="C42" s="50">
        <v>6351</v>
      </c>
      <c r="D42" s="25" t="s">
        <v>91</v>
      </c>
      <c r="E42" s="25" t="s">
        <v>92</v>
      </c>
      <c r="F42" s="64"/>
      <c r="G42" s="59">
        <v>0</v>
      </c>
      <c r="H42" s="44"/>
      <c r="I42" s="59">
        <v>0</v>
      </c>
      <c r="J42" s="44"/>
      <c r="K42" s="59">
        <v>0</v>
      </c>
      <c r="L42" s="44"/>
      <c r="M42" s="89">
        <v>0</v>
      </c>
      <c r="N42" s="44"/>
      <c r="O42" s="89">
        <v>0</v>
      </c>
      <c r="P42" s="44"/>
      <c r="Q42" s="89">
        <v>0</v>
      </c>
      <c r="R42" s="44"/>
      <c r="S42" s="89">
        <v>0</v>
      </c>
      <c r="T42" s="44">
        <v>1350</v>
      </c>
      <c r="U42" s="89">
        <f t="shared" si="0"/>
        <v>1350</v>
      </c>
    </row>
    <row r="43" spans="1:21" ht="14.25" customHeight="1">
      <c r="A43" s="57"/>
      <c r="B43" s="50"/>
      <c r="C43" s="50">
        <v>6351</v>
      </c>
      <c r="D43" s="25" t="s">
        <v>81</v>
      </c>
      <c r="E43" s="25" t="s">
        <v>85</v>
      </c>
      <c r="F43" s="64"/>
      <c r="G43" s="59">
        <v>0</v>
      </c>
      <c r="H43" s="44"/>
      <c r="I43" s="59">
        <v>0</v>
      </c>
      <c r="J43" s="44"/>
      <c r="K43" s="59">
        <v>0</v>
      </c>
      <c r="L43" s="44"/>
      <c r="M43" s="89">
        <v>0</v>
      </c>
      <c r="N43" s="44">
        <v>900</v>
      </c>
      <c r="O43" s="89">
        <f>M43+N43</f>
        <v>900</v>
      </c>
      <c r="P43" s="44"/>
      <c r="Q43" s="89">
        <f>O43+P43</f>
        <v>900</v>
      </c>
      <c r="R43" s="44"/>
      <c r="S43" s="89">
        <f>Q43+R43</f>
        <v>900</v>
      </c>
      <c r="T43" s="44"/>
      <c r="U43" s="89">
        <f t="shared" si="0"/>
        <v>900</v>
      </c>
    </row>
    <row r="44" spans="1:21" ht="14.25" customHeight="1">
      <c r="A44" s="57"/>
      <c r="B44" s="50"/>
      <c r="C44" s="63">
        <v>6121</v>
      </c>
      <c r="D44" s="25"/>
      <c r="E44" s="27" t="s">
        <v>25</v>
      </c>
      <c r="F44" s="196"/>
      <c r="G44" s="197">
        <v>0</v>
      </c>
      <c r="H44" s="98"/>
      <c r="I44" s="197">
        <v>0</v>
      </c>
      <c r="J44" s="98"/>
      <c r="K44" s="197">
        <v>0</v>
      </c>
      <c r="L44" s="98"/>
      <c r="M44" s="198">
        <v>0</v>
      </c>
      <c r="N44" s="98"/>
      <c r="O44" s="198">
        <v>0</v>
      </c>
      <c r="P44" s="98"/>
      <c r="Q44" s="198">
        <v>0</v>
      </c>
      <c r="R44" s="98"/>
      <c r="S44" s="198">
        <v>0</v>
      </c>
      <c r="T44" s="98">
        <v>6650</v>
      </c>
      <c r="U44" s="198">
        <f t="shared" si="0"/>
        <v>6650</v>
      </c>
    </row>
    <row r="45" spans="1:21" ht="14.25" customHeight="1" thickBot="1">
      <c r="A45" s="181"/>
      <c r="B45" s="77"/>
      <c r="C45" s="77">
        <v>6351</v>
      </c>
      <c r="D45" s="157"/>
      <c r="E45" s="148" t="s">
        <v>12</v>
      </c>
      <c r="F45" s="177"/>
      <c r="G45" s="158">
        <v>0</v>
      </c>
      <c r="H45" s="155">
        <v>3000</v>
      </c>
      <c r="I45" s="158">
        <f>G45+H45</f>
        <v>3000</v>
      </c>
      <c r="J45" s="155">
        <v>5000</v>
      </c>
      <c r="K45" s="158">
        <f>I45+J45</f>
        <v>8000</v>
      </c>
      <c r="L45" s="155"/>
      <c r="M45" s="163">
        <f>K45+L45</f>
        <v>8000</v>
      </c>
      <c r="N45" s="155">
        <v>900</v>
      </c>
      <c r="O45" s="163">
        <f>M45+N45</f>
        <v>8900</v>
      </c>
      <c r="P45" s="155"/>
      <c r="Q45" s="163">
        <f>O45+P45</f>
        <v>8900</v>
      </c>
      <c r="R45" s="155"/>
      <c r="S45" s="163">
        <f>Q45+R45</f>
        <v>8900</v>
      </c>
      <c r="T45" s="155">
        <v>-6650</v>
      </c>
      <c r="U45" s="163">
        <f t="shared" si="0"/>
        <v>2250</v>
      </c>
    </row>
    <row r="46" spans="1:21" ht="14.25" customHeight="1">
      <c r="A46" s="65">
        <v>7</v>
      </c>
      <c r="B46" s="66">
        <v>4357</v>
      </c>
      <c r="C46" s="66"/>
      <c r="D46" s="28"/>
      <c r="E46" s="67" t="s">
        <v>48</v>
      </c>
      <c r="F46" s="154"/>
      <c r="G46" s="175">
        <v>0</v>
      </c>
      <c r="H46" s="45"/>
      <c r="I46" s="175">
        <f>I49</f>
        <v>652.1</v>
      </c>
      <c r="J46" s="45"/>
      <c r="K46" s="175">
        <f>K49</f>
        <v>600</v>
      </c>
      <c r="L46" s="45"/>
      <c r="M46" s="176">
        <f>M49</f>
        <v>600</v>
      </c>
      <c r="N46" s="45"/>
      <c r="O46" s="176">
        <f>O49</f>
        <v>600</v>
      </c>
      <c r="P46" s="45"/>
      <c r="Q46" s="176">
        <f>Q49</f>
        <v>600</v>
      </c>
      <c r="R46" s="45"/>
      <c r="S46" s="176">
        <f>S49</f>
        <v>600</v>
      </c>
      <c r="T46" s="45"/>
      <c r="U46" s="176">
        <f>U49</f>
        <v>600</v>
      </c>
    </row>
    <row r="47" spans="1:21" ht="14.25" customHeight="1">
      <c r="A47" s="57"/>
      <c r="B47" s="50"/>
      <c r="C47" s="50">
        <v>5331</v>
      </c>
      <c r="D47" s="25" t="s">
        <v>49</v>
      </c>
      <c r="E47" s="25" t="s">
        <v>47</v>
      </c>
      <c r="F47" s="64"/>
      <c r="G47" s="59">
        <v>0</v>
      </c>
      <c r="H47" s="44">
        <v>52.1</v>
      </c>
      <c r="I47" s="59">
        <f>G47+H47</f>
        <v>52.1</v>
      </c>
      <c r="J47" s="44">
        <v>-52.1</v>
      </c>
      <c r="K47" s="59">
        <f>I47+J47</f>
        <v>0</v>
      </c>
      <c r="L47" s="44"/>
      <c r="M47" s="89">
        <f>K47+L47</f>
        <v>0</v>
      </c>
      <c r="N47" s="44"/>
      <c r="O47" s="89">
        <f>M47+N47</f>
        <v>0</v>
      </c>
      <c r="P47" s="44"/>
      <c r="Q47" s="89">
        <f>O47+P47</f>
        <v>0</v>
      </c>
      <c r="R47" s="44"/>
      <c r="S47" s="89">
        <f>Q47+R47</f>
        <v>0</v>
      </c>
      <c r="T47" s="44"/>
      <c r="U47" s="89">
        <f>S47+T47</f>
        <v>0</v>
      </c>
    </row>
    <row r="48" spans="1:21" ht="14.25" customHeight="1">
      <c r="A48" s="57"/>
      <c r="B48" s="50"/>
      <c r="C48" s="50">
        <v>5331</v>
      </c>
      <c r="D48" s="25" t="s">
        <v>55</v>
      </c>
      <c r="E48" s="25" t="s">
        <v>56</v>
      </c>
      <c r="F48" s="64"/>
      <c r="G48" s="59">
        <v>0</v>
      </c>
      <c r="H48" s="44">
        <v>600</v>
      </c>
      <c r="I48" s="59">
        <f>G48+H48</f>
        <v>600</v>
      </c>
      <c r="J48" s="44"/>
      <c r="K48" s="59">
        <f>I48+J48</f>
        <v>600</v>
      </c>
      <c r="L48" s="44"/>
      <c r="M48" s="89">
        <f>K48+L48</f>
        <v>600</v>
      </c>
      <c r="N48" s="44"/>
      <c r="O48" s="89">
        <f>M48+N48</f>
        <v>600</v>
      </c>
      <c r="P48" s="44"/>
      <c r="Q48" s="89">
        <f>O48+P48</f>
        <v>600</v>
      </c>
      <c r="R48" s="44"/>
      <c r="S48" s="89">
        <f>Q48+R48</f>
        <v>600</v>
      </c>
      <c r="T48" s="44"/>
      <c r="U48" s="89">
        <f>S48+T48</f>
        <v>600</v>
      </c>
    </row>
    <row r="49" spans="1:21" ht="14.25" customHeight="1" thickBot="1">
      <c r="A49" s="57"/>
      <c r="B49" s="50"/>
      <c r="C49" s="63">
        <v>5331</v>
      </c>
      <c r="D49" s="25"/>
      <c r="E49" s="27" t="s">
        <v>50</v>
      </c>
      <c r="F49" s="64"/>
      <c r="G49" s="182">
        <v>0</v>
      </c>
      <c r="H49" s="98">
        <v>652.1</v>
      </c>
      <c r="I49" s="182">
        <f>G49+H49</f>
        <v>652.1</v>
      </c>
      <c r="J49" s="98">
        <v>-52.1</v>
      </c>
      <c r="K49" s="182">
        <f>I49+J49</f>
        <v>600</v>
      </c>
      <c r="L49" s="98"/>
      <c r="M49" s="183">
        <f>K49+L49</f>
        <v>600</v>
      </c>
      <c r="N49" s="98"/>
      <c r="O49" s="183">
        <f>M49+N49</f>
        <v>600</v>
      </c>
      <c r="P49" s="98"/>
      <c r="Q49" s="183">
        <f>O49+P49</f>
        <v>600</v>
      </c>
      <c r="R49" s="98"/>
      <c r="S49" s="183">
        <f>Q49+R49</f>
        <v>600</v>
      </c>
      <c r="T49" s="98"/>
      <c r="U49" s="183">
        <f>S49+T49</f>
        <v>600</v>
      </c>
    </row>
    <row r="50" spans="1:21" ht="14.25" customHeight="1">
      <c r="A50" s="65">
        <v>9</v>
      </c>
      <c r="B50" s="66">
        <v>4350</v>
      </c>
      <c r="C50" s="66"/>
      <c r="D50" s="28"/>
      <c r="E50" s="67" t="s">
        <v>26</v>
      </c>
      <c r="F50" s="156"/>
      <c r="G50" s="85">
        <f>SUM(G53:G53)</f>
        <v>0</v>
      </c>
      <c r="H50" s="45"/>
      <c r="I50" s="85">
        <f>SUM(I53:I53)</f>
        <v>40</v>
      </c>
      <c r="J50" s="45"/>
      <c r="K50" s="85">
        <f>SUM(K53:K53)</f>
        <v>0</v>
      </c>
      <c r="L50" s="45"/>
      <c r="M50" s="162">
        <f>SUM(M53:M53)</f>
        <v>100</v>
      </c>
      <c r="N50" s="45"/>
      <c r="O50" s="162">
        <f>SUM(O53:O53)</f>
        <v>100</v>
      </c>
      <c r="P50" s="45"/>
      <c r="Q50" s="162">
        <f>SUM(Q53:Q53)</f>
        <v>100</v>
      </c>
      <c r="R50" s="45"/>
      <c r="S50" s="162">
        <f>SUM(S53:S53)</f>
        <v>100</v>
      </c>
      <c r="T50" s="45"/>
      <c r="U50" s="162">
        <f>SUM(U53:U53)</f>
        <v>100</v>
      </c>
    </row>
    <row r="51" spans="1:21" ht="14.25" customHeight="1">
      <c r="A51" s="60"/>
      <c r="B51" s="69"/>
      <c r="C51" s="69">
        <v>6121</v>
      </c>
      <c r="D51" s="29" t="s">
        <v>38</v>
      </c>
      <c r="E51" s="29" t="s">
        <v>39</v>
      </c>
      <c r="F51" s="55"/>
      <c r="G51" s="55">
        <v>0</v>
      </c>
      <c r="H51" s="43">
        <v>40</v>
      </c>
      <c r="I51" s="55">
        <f>G51+H51</f>
        <v>40</v>
      </c>
      <c r="J51" s="43">
        <v>-40</v>
      </c>
      <c r="K51" s="55">
        <f>I51+J51</f>
        <v>0</v>
      </c>
      <c r="L51" s="43"/>
      <c r="M51" s="160">
        <f>K51+L51</f>
        <v>0</v>
      </c>
      <c r="N51" s="43"/>
      <c r="O51" s="160">
        <f>M51+N51</f>
        <v>0</v>
      </c>
      <c r="P51" s="43"/>
      <c r="Q51" s="160">
        <f>O51+P51</f>
        <v>0</v>
      </c>
      <c r="R51" s="43"/>
      <c r="S51" s="160">
        <f>Q51+R51</f>
        <v>0</v>
      </c>
      <c r="T51" s="43"/>
      <c r="U51" s="160">
        <f>S51+T51</f>
        <v>0</v>
      </c>
    </row>
    <row r="52" spans="1:21" ht="14.25" customHeight="1">
      <c r="A52" s="57"/>
      <c r="B52" s="50"/>
      <c r="C52" s="50">
        <v>6121</v>
      </c>
      <c r="D52" s="25" t="s">
        <v>72</v>
      </c>
      <c r="E52" s="25" t="s">
        <v>73</v>
      </c>
      <c r="F52" s="59"/>
      <c r="G52" s="59">
        <v>0</v>
      </c>
      <c r="H52" s="44"/>
      <c r="I52" s="59">
        <v>0</v>
      </c>
      <c r="J52" s="44"/>
      <c r="K52" s="59">
        <v>0</v>
      </c>
      <c r="L52" s="44">
        <v>100</v>
      </c>
      <c r="M52" s="160">
        <f>K52+L52</f>
        <v>100</v>
      </c>
      <c r="N52" s="44"/>
      <c r="O52" s="160">
        <f>M52+N52</f>
        <v>100</v>
      </c>
      <c r="P52" s="44"/>
      <c r="Q52" s="160">
        <f>O52+P52</f>
        <v>100</v>
      </c>
      <c r="R52" s="44"/>
      <c r="S52" s="160">
        <f>Q52+R52</f>
        <v>100</v>
      </c>
      <c r="T52" s="44"/>
      <c r="U52" s="160">
        <f>S52+T52</f>
        <v>100</v>
      </c>
    </row>
    <row r="53" spans="1:21" ht="14.25" customHeight="1" thickBot="1">
      <c r="A53" s="146"/>
      <c r="B53" s="147"/>
      <c r="C53" s="77">
        <v>6121</v>
      </c>
      <c r="D53" s="157"/>
      <c r="E53" s="148" t="s">
        <v>25</v>
      </c>
      <c r="F53" s="150"/>
      <c r="G53" s="158">
        <f>SUM(G51)</f>
        <v>0</v>
      </c>
      <c r="H53" s="155">
        <v>40</v>
      </c>
      <c r="I53" s="158">
        <f>SUM(G53:H53)</f>
        <v>40</v>
      </c>
      <c r="J53" s="155">
        <v>-40</v>
      </c>
      <c r="K53" s="158">
        <f>SUM(I53:J53)</f>
        <v>0</v>
      </c>
      <c r="L53" s="155">
        <v>100</v>
      </c>
      <c r="M53" s="163">
        <f>SUM(K53:L53)</f>
        <v>100</v>
      </c>
      <c r="N53" s="155"/>
      <c r="O53" s="163">
        <f>SUM(M53:N53)</f>
        <v>100</v>
      </c>
      <c r="P53" s="155"/>
      <c r="Q53" s="163">
        <f>SUM(O53:P53)</f>
        <v>100</v>
      </c>
      <c r="R53" s="155"/>
      <c r="S53" s="163">
        <f>SUM(Q53:R53)</f>
        <v>100</v>
      </c>
      <c r="T53" s="155"/>
      <c r="U53" s="163">
        <f>SUM(S53:T53)</f>
        <v>100</v>
      </c>
    </row>
    <row r="54" spans="1:21" ht="14.25" customHeight="1">
      <c r="A54" s="60">
        <v>15</v>
      </c>
      <c r="B54" s="61">
        <v>4357</v>
      </c>
      <c r="C54" s="61"/>
      <c r="D54" s="26"/>
      <c r="E54" s="62" t="s">
        <v>18</v>
      </c>
      <c r="F54" s="29"/>
      <c r="G54" s="84">
        <f>SUM(G56)</f>
        <v>0</v>
      </c>
      <c r="H54" s="43"/>
      <c r="I54" s="84">
        <f>SUM(I56)</f>
        <v>11.1</v>
      </c>
      <c r="J54" s="43"/>
      <c r="K54" s="84">
        <f>SUM(K56)</f>
        <v>0</v>
      </c>
      <c r="L54" s="43"/>
      <c r="M54" s="164">
        <f>SUM(M56)</f>
        <v>0</v>
      </c>
      <c r="N54" s="43"/>
      <c r="O54" s="164">
        <f>SUM(O56)</f>
        <v>0</v>
      </c>
      <c r="P54" s="43"/>
      <c r="Q54" s="164">
        <f>SUM(Q56)</f>
        <v>0</v>
      </c>
      <c r="R54" s="43"/>
      <c r="S54" s="164">
        <f>SUM(S56)</f>
        <v>0</v>
      </c>
      <c r="T54" s="43"/>
      <c r="U54" s="164">
        <f>SUM(U56)</f>
        <v>0</v>
      </c>
    </row>
    <row r="55" spans="1:21" ht="14.25" customHeight="1">
      <c r="A55" s="57"/>
      <c r="B55" s="50"/>
      <c r="C55" s="50">
        <v>6351</v>
      </c>
      <c r="D55" s="25" t="s">
        <v>32</v>
      </c>
      <c r="E55" s="25" t="s">
        <v>33</v>
      </c>
      <c r="F55" s="64"/>
      <c r="G55" s="59">
        <v>0</v>
      </c>
      <c r="H55" s="43">
        <v>11.1</v>
      </c>
      <c r="I55" s="59">
        <f>SUM(G55:H55)</f>
        <v>11.1</v>
      </c>
      <c r="J55" s="43">
        <v>-11.1</v>
      </c>
      <c r="K55" s="59">
        <f>SUM(I55:J55)</f>
        <v>0</v>
      </c>
      <c r="L55" s="43"/>
      <c r="M55" s="89">
        <f>SUM(K55:L55)</f>
        <v>0</v>
      </c>
      <c r="N55" s="43"/>
      <c r="O55" s="89">
        <f>SUM(M55:N55)</f>
        <v>0</v>
      </c>
      <c r="P55" s="43"/>
      <c r="Q55" s="89">
        <f>SUM(O55:P55)</f>
        <v>0</v>
      </c>
      <c r="R55" s="43"/>
      <c r="S55" s="89">
        <f>SUM(Q55:R55)</f>
        <v>0</v>
      </c>
      <c r="T55" s="43"/>
      <c r="U55" s="89">
        <f>SUM(S55:T55)</f>
        <v>0</v>
      </c>
    </row>
    <row r="56" spans="1:21" ht="13.5" customHeight="1" thickBot="1">
      <c r="A56" s="169"/>
      <c r="B56" s="170"/>
      <c r="C56" s="170">
        <v>6351</v>
      </c>
      <c r="D56" s="171"/>
      <c r="E56" s="172" t="s">
        <v>12</v>
      </c>
      <c r="F56" s="173"/>
      <c r="G56" s="74">
        <f>SUM(G55)</f>
        <v>0</v>
      </c>
      <c r="H56" s="174">
        <v>11.1</v>
      </c>
      <c r="I56" s="74">
        <f>SUM(G56:H56)</f>
        <v>11.1</v>
      </c>
      <c r="J56" s="174">
        <v>-11.1</v>
      </c>
      <c r="K56" s="74">
        <f>SUM(I56:J56)</f>
        <v>0</v>
      </c>
      <c r="L56" s="174"/>
      <c r="M56" s="165">
        <f>SUM(K56:L56)</f>
        <v>0</v>
      </c>
      <c r="N56" s="174"/>
      <c r="O56" s="165">
        <f>SUM(M56:N56)</f>
        <v>0</v>
      </c>
      <c r="P56" s="174"/>
      <c r="Q56" s="165">
        <f>SUM(O56:P56)</f>
        <v>0</v>
      </c>
      <c r="R56" s="174"/>
      <c r="S56" s="165">
        <f>SUM(Q56:R56)</f>
        <v>0</v>
      </c>
      <c r="T56" s="174"/>
      <c r="U56" s="165">
        <f>SUM(S56:T56)</f>
        <v>0</v>
      </c>
    </row>
    <row r="57" spans="1:21" ht="13.5" customHeight="1">
      <c r="A57" s="65">
        <v>26</v>
      </c>
      <c r="B57" s="66">
        <v>4350</v>
      </c>
      <c r="C57" s="66"/>
      <c r="D57" s="28"/>
      <c r="E57" s="67" t="s">
        <v>45</v>
      </c>
      <c r="F57" s="154"/>
      <c r="G57" s="175">
        <f>G60</f>
        <v>0</v>
      </c>
      <c r="H57" s="45"/>
      <c r="I57" s="175">
        <f>I60</f>
        <v>0</v>
      </c>
      <c r="J57" s="45"/>
      <c r="K57" s="175">
        <f>K60</f>
        <v>1000</v>
      </c>
      <c r="L57" s="45"/>
      <c r="M57" s="176">
        <f>M60</f>
        <v>1000</v>
      </c>
      <c r="N57" s="45"/>
      <c r="O57" s="176">
        <f>O60</f>
        <v>1000</v>
      </c>
      <c r="P57" s="45"/>
      <c r="Q57" s="176">
        <f>Q60+Q61</f>
        <v>1000</v>
      </c>
      <c r="R57" s="45"/>
      <c r="S57" s="176">
        <f>S60+S61</f>
        <v>1000</v>
      </c>
      <c r="T57" s="45"/>
      <c r="U57" s="176">
        <f>U60+U61</f>
        <v>1000</v>
      </c>
    </row>
    <row r="58" spans="1:21" ht="13.5" customHeight="1">
      <c r="A58" s="57"/>
      <c r="B58" s="50"/>
      <c r="C58" s="50">
        <v>6351</v>
      </c>
      <c r="D58" s="25" t="s">
        <v>61</v>
      </c>
      <c r="E58" s="25" t="s">
        <v>63</v>
      </c>
      <c r="F58" s="64"/>
      <c r="G58" s="59">
        <v>0</v>
      </c>
      <c r="H58" s="43"/>
      <c r="I58" s="59">
        <v>0</v>
      </c>
      <c r="J58" s="43">
        <v>1000</v>
      </c>
      <c r="K58" s="59">
        <f>I58+J58</f>
        <v>1000</v>
      </c>
      <c r="L58" s="43"/>
      <c r="M58" s="89">
        <f>K58+L58</f>
        <v>1000</v>
      </c>
      <c r="N58" s="43"/>
      <c r="O58" s="89">
        <f>M58+N58</f>
        <v>1000</v>
      </c>
      <c r="P58" s="43">
        <v>-1000</v>
      </c>
      <c r="Q58" s="89">
        <f>O58+P58</f>
        <v>0</v>
      </c>
      <c r="R58" s="43"/>
      <c r="S58" s="89">
        <f>Q58+R58</f>
        <v>0</v>
      </c>
      <c r="T58" s="43"/>
      <c r="U58" s="89">
        <f>S58+T58</f>
        <v>0</v>
      </c>
    </row>
    <row r="59" spans="1:21" ht="13.5" customHeight="1">
      <c r="A59" s="57"/>
      <c r="B59" s="50"/>
      <c r="C59" s="50">
        <v>5331</v>
      </c>
      <c r="D59" s="25" t="s">
        <v>61</v>
      </c>
      <c r="E59" s="25" t="s">
        <v>77</v>
      </c>
      <c r="F59" s="64"/>
      <c r="G59" s="59">
        <v>0</v>
      </c>
      <c r="H59" s="44"/>
      <c r="I59" s="59">
        <v>0</v>
      </c>
      <c r="J59" s="44"/>
      <c r="K59" s="59">
        <v>0</v>
      </c>
      <c r="L59" s="44"/>
      <c r="M59" s="89">
        <v>0</v>
      </c>
      <c r="N59" s="44"/>
      <c r="O59" s="89">
        <v>0</v>
      </c>
      <c r="P59" s="44">
        <v>1000</v>
      </c>
      <c r="Q59" s="89">
        <f>O59+P59</f>
        <v>1000</v>
      </c>
      <c r="R59" s="44"/>
      <c r="S59" s="89">
        <f>Q59+R59</f>
        <v>1000</v>
      </c>
      <c r="T59" s="44"/>
      <c r="U59" s="89">
        <f>S59+T59</f>
        <v>1000</v>
      </c>
    </row>
    <row r="60" spans="1:21" ht="13.5" customHeight="1">
      <c r="A60" s="195"/>
      <c r="B60" s="63"/>
      <c r="C60" s="63">
        <v>6351</v>
      </c>
      <c r="D60" s="25"/>
      <c r="E60" s="27" t="s">
        <v>12</v>
      </c>
      <c r="F60" s="196"/>
      <c r="G60" s="197">
        <v>0</v>
      </c>
      <c r="H60" s="98"/>
      <c r="I60" s="197">
        <v>0</v>
      </c>
      <c r="J60" s="98">
        <v>1000</v>
      </c>
      <c r="K60" s="197">
        <f>I60+J60</f>
        <v>1000</v>
      </c>
      <c r="L60" s="98"/>
      <c r="M60" s="198">
        <f>K60+L60</f>
        <v>1000</v>
      </c>
      <c r="N60" s="98"/>
      <c r="O60" s="198">
        <f>M60+N60</f>
        <v>1000</v>
      </c>
      <c r="P60" s="98">
        <v>-1000</v>
      </c>
      <c r="Q60" s="198">
        <f>O60+P60</f>
        <v>0</v>
      </c>
      <c r="R60" s="98"/>
      <c r="S60" s="198">
        <f>Q60+R60</f>
        <v>0</v>
      </c>
      <c r="T60" s="98"/>
      <c r="U60" s="198">
        <f>S60+T60</f>
        <v>0</v>
      </c>
    </row>
    <row r="61" spans="1:21" ht="13.5" customHeight="1" thickBot="1">
      <c r="A61" s="60"/>
      <c r="B61" s="69"/>
      <c r="C61" s="63">
        <v>5331</v>
      </c>
      <c r="D61" s="25"/>
      <c r="E61" s="27" t="s">
        <v>50</v>
      </c>
      <c r="F61" s="191"/>
      <c r="G61" s="192">
        <v>0</v>
      </c>
      <c r="H61" s="193"/>
      <c r="I61" s="192">
        <v>0</v>
      </c>
      <c r="J61" s="193"/>
      <c r="K61" s="192">
        <v>0</v>
      </c>
      <c r="L61" s="193"/>
      <c r="M61" s="194">
        <v>0</v>
      </c>
      <c r="N61" s="193"/>
      <c r="O61" s="194">
        <v>0</v>
      </c>
      <c r="P61" s="193">
        <v>1000</v>
      </c>
      <c r="Q61" s="194">
        <f>SUM(O61+P61)</f>
        <v>1000</v>
      </c>
      <c r="R61" s="193"/>
      <c r="S61" s="194">
        <f>SUM(Q61+R61)</f>
        <v>1000</v>
      </c>
      <c r="T61" s="193"/>
      <c r="U61" s="194">
        <f>SUM(S61+T61)</f>
        <v>1000</v>
      </c>
    </row>
    <row r="62" spans="1:21" ht="14.25" customHeight="1">
      <c r="A62" s="65">
        <v>28</v>
      </c>
      <c r="B62" s="66">
        <v>4357</v>
      </c>
      <c r="C62" s="66"/>
      <c r="D62" s="28"/>
      <c r="E62" s="67" t="s">
        <v>24</v>
      </c>
      <c r="F62" s="68"/>
      <c r="G62" s="85">
        <f>SUM(G65)</f>
        <v>17000</v>
      </c>
      <c r="H62" s="45"/>
      <c r="I62" s="85">
        <f>SUM(I65)</f>
        <v>43053.4</v>
      </c>
      <c r="J62" s="45"/>
      <c r="K62" s="85">
        <f>SUM(K65)</f>
        <v>43053.4</v>
      </c>
      <c r="L62" s="45"/>
      <c r="M62" s="162">
        <f>SUM(M65)</f>
        <v>43053.4</v>
      </c>
      <c r="N62" s="45"/>
      <c r="O62" s="162">
        <f>SUM(O65)</f>
        <v>43053.4</v>
      </c>
      <c r="P62" s="45"/>
      <c r="Q62" s="162">
        <f>SUM(Q65)</f>
        <v>43053.4</v>
      </c>
      <c r="R62" s="45"/>
      <c r="S62" s="162">
        <f>SUM(S65)</f>
        <v>43053.4</v>
      </c>
      <c r="T62" s="45"/>
      <c r="U62" s="162">
        <f>SUM(U65)</f>
        <v>42669.4</v>
      </c>
    </row>
    <row r="63" spans="1:21" ht="27" customHeight="1">
      <c r="A63" s="57"/>
      <c r="B63" s="50"/>
      <c r="C63" s="88">
        <v>6121</v>
      </c>
      <c r="D63" s="137" t="s">
        <v>27</v>
      </c>
      <c r="E63" s="124" t="s">
        <v>28</v>
      </c>
      <c r="F63" s="54"/>
      <c r="G63" s="55">
        <v>17000</v>
      </c>
      <c r="H63" s="43">
        <v>26053.4</v>
      </c>
      <c r="I63" s="55">
        <f>SUM(G63:H63)</f>
        <v>43053.4</v>
      </c>
      <c r="J63" s="43"/>
      <c r="K63" s="55">
        <f>SUM(I63:J63)</f>
        <v>43053.4</v>
      </c>
      <c r="L63" s="43"/>
      <c r="M63" s="160">
        <f>SUM(K63:L63)</f>
        <v>43053.4</v>
      </c>
      <c r="N63" s="43"/>
      <c r="O63" s="160">
        <f>SUM(M63:N63)</f>
        <v>43053.4</v>
      </c>
      <c r="P63" s="43"/>
      <c r="Q63" s="160">
        <f>SUM(O63:P63)</f>
        <v>43053.4</v>
      </c>
      <c r="R63" s="43">
        <v>-1200</v>
      </c>
      <c r="S63" s="160">
        <f>SUM(Q63:R63)</f>
        <v>41853.4</v>
      </c>
      <c r="T63" s="43">
        <v>-384</v>
      </c>
      <c r="U63" s="160">
        <f>SUM(S63:T63)</f>
        <v>41469.4</v>
      </c>
    </row>
    <row r="64" spans="1:21" ht="13.5" customHeight="1">
      <c r="A64" s="57"/>
      <c r="B64" s="53"/>
      <c r="C64" s="88">
        <v>6121</v>
      </c>
      <c r="D64" s="137" t="s">
        <v>86</v>
      </c>
      <c r="E64" s="124" t="s">
        <v>87</v>
      </c>
      <c r="F64" s="200"/>
      <c r="G64" s="201">
        <v>0</v>
      </c>
      <c r="H64" s="43"/>
      <c r="I64" s="201">
        <v>0</v>
      </c>
      <c r="J64" s="43"/>
      <c r="K64" s="201">
        <v>0</v>
      </c>
      <c r="L64" s="43"/>
      <c r="M64" s="202">
        <v>0</v>
      </c>
      <c r="N64" s="43"/>
      <c r="O64" s="202">
        <v>0</v>
      </c>
      <c r="P64" s="43"/>
      <c r="Q64" s="202">
        <v>0</v>
      </c>
      <c r="R64" s="43">
        <v>1200</v>
      </c>
      <c r="S64" s="160">
        <f>SUM(Q64:R64)</f>
        <v>1200</v>
      </c>
      <c r="T64" s="43"/>
      <c r="U64" s="160">
        <f>SUM(S64:T64)</f>
        <v>1200</v>
      </c>
    </row>
    <row r="65" spans="1:21" ht="14.25" customHeight="1" thickBot="1">
      <c r="A65" s="57"/>
      <c r="B65" s="53"/>
      <c r="C65" s="63">
        <v>6121</v>
      </c>
      <c r="D65" s="25"/>
      <c r="E65" s="27" t="s">
        <v>25</v>
      </c>
      <c r="F65" s="56"/>
      <c r="G65" s="74">
        <f>SUM(G63)</f>
        <v>17000</v>
      </c>
      <c r="H65" s="98">
        <v>26053.4</v>
      </c>
      <c r="I65" s="74">
        <f>SUM(G65:H65)</f>
        <v>43053.4</v>
      </c>
      <c r="J65" s="98"/>
      <c r="K65" s="74">
        <f>SUM(I65:J65)</f>
        <v>43053.4</v>
      </c>
      <c r="L65" s="98"/>
      <c r="M65" s="165">
        <f>SUM(K65:L65)</f>
        <v>43053.4</v>
      </c>
      <c r="N65" s="98"/>
      <c r="O65" s="165">
        <f>SUM(M65:N65)</f>
        <v>43053.4</v>
      </c>
      <c r="P65" s="98"/>
      <c r="Q65" s="165">
        <f>SUM(O65:P65)</f>
        <v>43053.4</v>
      </c>
      <c r="R65" s="98"/>
      <c r="S65" s="165">
        <f>SUM(Q65:R65)</f>
        <v>43053.4</v>
      </c>
      <c r="T65" s="98">
        <v>-384</v>
      </c>
      <c r="U65" s="165">
        <f>SUM(S65:T65)</f>
        <v>42669.4</v>
      </c>
    </row>
    <row r="66" spans="1:21" ht="14.25" customHeight="1">
      <c r="A66" s="138"/>
      <c r="B66" s="139"/>
      <c r="C66" s="140"/>
      <c r="D66" s="141"/>
      <c r="E66" s="142" t="s">
        <v>14</v>
      </c>
      <c r="F66" s="143"/>
      <c r="G66" s="144">
        <f>SUM(G68)</f>
        <v>1000</v>
      </c>
      <c r="H66" s="145"/>
      <c r="I66" s="144">
        <f>SUM(I68)</f>
        <v>1044</v>
      </c>
      <c r="J66" s="145"/>
      <c r="K66" s="144">
        <f>SUM(K68)</f>
        <v>173.60000000000002</v>
      </c>
      <c r="L66" s="145"/>
      <c r="M66" s="166">
        <f>SUM(M68)</f>
        <v>73.60000000000002</v>
      </c>
      <c r="N66" s="145"/>
      <c r="O66" s="166">
        <f>SUM(O68)</f>
        <v>76.30000000000003</v>
      </c>
      <c r="P66" s="145"/>
      <c r="Q66" s="166">
        <f>SUM(Q68)</f>
        <v>76.30000000000003</v>
      </c>
      <c r="R66" s="145"/>
      <c r="S66" s="166">
        <f>SUM(S68)</f>
        <v>76.30000000000003</v>
      </c>
      <c r="T66" s="145"/>
      <c r="U66" s="166">
        <f>SUM(U68)</f>
        <v>76.30000000000003</v>
      </c>
    </row>
    <row r="67" spans="1:21" ht="14.25" customHeight="1">
      <c r="A67" s="57"/>
      <c r="B67" s="50"/>
      <c r="C67" s="50">
        <v>6901</v>
      </c>
      <c r="D67" s="27"/>
      <c r="E67" s="41"/>
      <c r="F67" s="58"/>
      <c r="G67" s="59">
        <v>1000</v>
      </c>
      <c r="H67" s="44">
        <v>44</v>
      </c>
      <c r="I67" s="59">
        <f>SUM(G67:H67)</f>
        <v>1044</v>
      </c>
      <c r="J67" s="44">
        <v>-870.4</v>
      </c>
      <c r="K67" s="59">
        <f>SUM(I67:J67)</f>
        <v>173.60000000000002</v>
      </c>
      <c r="L67" s="44">
        <v>-100</v>
      </c>
      <c r="M67" s="89">
        <f>SUM(K67:L67)</f>
        <v>73.60000000000002</v>
      </c>
      <c r="N67" s="44">
        <v>2.7</v>
      </c>
      <c r="O67" s="89">
        <f>SUM(M67:N67)</f>
        <v>76.30000000000003</v>
      </c>
      <c r="P67" s="44"/>
      <c r="Q67" s="89">
        <f>SUM(O67:P67)</f>
        <v>76.30000000000003</v>
      </c>
      <c r="R67" s="44"/>
      <c r="S67" s="89">
        <f>SUM(Q67:R67)</f>
        <v>76.30000000000003</v>
      </c>
      <c r="T67" s="44"/>
      <c r="U67" s="89">
        <f>SUM(S67:T67)</f>
        <v>76.30000000000003</v>
      </c>
    </row>
    <row r="68" spans="1:21" ht="14.25" customHeight="1" thickBot="1">
      <c r="A68" s="146"/>
      <c r="B68" s="147"/>
      <c r="C68" s="77">
        <v>6901</v>
      </c>
      <c r="D68" s="148"/>
      <c r="E68" s="149" t="s">
        <v>40</v>
      </c>
      <c r="F68" s="150"/>
      <c r="G68" s="151">
        <f>SUM(G67)</f>
        <v>1000</v>
      </c>
      <c r="H68" s="184">
        <v>44</v>
      </c>
      <c r="I68" s="151">
        <f>SUM(G68:H68)</f>
        <v>1044</v>
      </c>
      <c r="J68" s="184">
        <v>-870.4</v>
      </c>
      <c r="K68" s="151">
        <f>SUM(I68:J68)</f>
        <v>173.60000000000002</v>
      </c>
      <c r="L68" s="184">
        <v>-100</v>
      </c>
      <c r="M68" s="167">
        <f>SUM(K68:L68)</f>
        <v>73.60000000000002</v>
      </c>
      <c r="N68" s="184">
        <v>2.7</v>
      </c>
      <c r="O68" s="167">
        <f>SUM(M68:N68)</f>
        <v>76.30000000000003</v>
      </c>
      <c r="P68" s="184"/>
      <c r="Q68" s="167">
        <f>SUM(O68:P68)</f>
        <v>76.30000000000003</v>
      </c>
      <c r="R68" s="184"/>
      <c r="S68" s="167">
        <f>SUM(Q68:R68)</f>
        <v>76.30000000000003</v>
      </c>
      <c r="T68" s="184"/>
      <c r="U68" s="167">
        <f>SUM(S68:T68)</f>
        <v>76.30000000000003</v>
      </c>
    </row>
    <row r="69" spans="1:21" ht="16.5" thickBot="1">
      <c r="A69" s="70"/>
      <c r="B69" s="71"/>
      <c r="C69" s="71"/>
      <c r="D69" s="72"/>
      <c r="E69" s="73"/>
      <c r="F69" s="75">
        <v>0</v>
      </c>
      <c r="G69" s="75">
        <f>G32+G53+G56+G65+G68</f>
        <v>18000</v>
      </c>
      <c r="H69" s="123">
        <f>H31+H37+H41+H47+H48+H51+H55+H63+H67</f>
        <v>31227</v>
      </c>
      <c r="I69" s="75">
        <f>I32+I38+I45+I49+I53+I56+I60+I65+I68</f>
        <v>49227</v>
      </c>
      <c r="J69" s="123">
        <f>J31+J47+J51+J55+J58+J67+J41</f>
        <v>5000</v>
      </c>
      <c r="K69" s="75">
        <f>K32+K38+K45+K49+K53+K56+K60+K65+K68</f>
        <v>54227</v>
      </c>
      <c r="L69" s="123">
        <f>L52+L67</f>
        <v>0</v>
      </c>
      <c r="M69" s="168">
        <f>M32+M38+M45+M49+M53+M56+M60+M65+M68</f>
        <v>54227</v>
      </c>
      <c r="N69" s="123">
        <f>N34+N43+N67</f>
        <v>1902.7</v>
      </c>
      <c r="O69" s="168">
        <f>O32+O35+O38+O45+O49+O53+O56+O60+O65+O68</f>
        <v>56129.700000000004</v>
      </c>
      <c r="P69" s="123">
        <f>P58+P59</f>
        <v>0</v>
      </c>
      <c r="Q69" s="168">
        <f>Q32+Q35+Q38+Q45+Q49+Q53+Q56+Q60+Q65+Q68+Q61</f>
        <v>56129.700000000004</v>
      </c>
      <c r="R69" s="123">
        <f>R63+R64</f>
        <v>0</v>
      </c>
      <c r="S69" s="168">
        <f>S32+S35+S38+S45+S49+S53+S56+S60+S65+S68+S61</f>
        <v>56129.700000000004</v>
      </c>
      <c r="T69" s="123">
        <f>T40+T41+T42</f>
        <v>0</v>
      </c>
      <c r="U69" s="168">
        <f>U29+U32+U35+U38+U44+U45+U49+U53+U56+U60+U65+U68+U61</f>
        <v>56129.700000000004</v>
      </c>
    </row>
    <row r="70" spans="1:21" ht="12.75">
      <c r="A70" s="31"/>
      <c r="B70" s="32"/>
      <c r="C70" s="32"/>
      <c r="D70" s="32"/>
      <c r="E70" s="32"/>
      <c r="F70" s="32"/>
      <c r="G70" s="46"/>
      <c r="H70" s="47"/>
      <c r="I70" s="46"/>
      <c r="J70" s="47"/>
      <c r="K70" s="46"/>
      <c r="L70" s="47"/>
      <c r="M70" s="46"/>
      <c r="N70" s="47"/>
      <c r="O70" s="46"/>
      <c r="P70" s="47"/>
      <c r="Q70" s="46"/>
      <c r="R70" s="47"/>
      <c r="S70" s="46"/>
      <c r="T70" s="47"/>
      <c r="U70" s="46"/>
    </row>
    <row r="71" spans="1:21" ht="12.75">
      <c r="A71" s="31"/>
      <c r="B71" s="32"/>
      <c r="C71" s="32"/>
      <c r="D71" s="32"/>
      <c r="E71" s="32"/>
      <c r="F71" s="32"/>
      <c r="G71" s="46"/>
      <c r="H71" s="47"/>
      <c r="I71" s="46"/>
      <c r="J71" s="47"/>
      <c r="K71" s="46"/>
      <c r="L71" s="47"/>
      <c r="M71" s="46"/>
      <c r="N71" s="47"/>
      <c r="O71" s="46"/>
      <c r="P71" s="47"/>
      <c r="Q71" s="46"/>
      <c r="R71" s="47"/>
      <c r="S71" s="46"/>
      <c r="T71" s="47"/>
      <c r="U71" s="46"/>
    </row>
    <row r="72" spans="1:21" ht="12.75">
      <c r="A72" s="31"/>
      <c r="B72" s="32"/>
      <c r="C72" s="32"/>
      <c r="D72" s="32"/>
      <c r="E72" s="32"/>
      <c r="F72" s="32"/>
      <c r="G72" s="46"/>
      <c r="H72" s="47"/>
      <c r="I72" s="46"/>
      <c r="J72" s="47"/>
      <c r="K72" s="46"/>
      <c r="L72" s="47"/>
      <c r="M72" s="46"/>
      <c r="N72" s="47"/>
      <c r="O72" s="46"/>
      <c r="P72" s="47"/>
      <c r="Q72" s="46"/>
      <c r="R72" s="47"/>
      <c r="S72" s="46"/>
      <c r="T72" s="47"/>
      <c r="U72" s="46"/>
    </row>
    <row r="73" spans="1:21" ht="12.75">
      <c r="A73" s="31"/>
      <c r="B73" s="32"/>
      <c r="C73" s="32"/>
      <c r="D73" s="32"/>
      <c r="E73" s="32"/>
      <c r="F73" s="32"/>
      <c r="G73" s="46"/>
      <c r="H73" s="47"/>
      <c r="I73" s="46"/>
      <c r="J73" s="47"/>
      <c r="K73" s="46"/>
      <c r="L73" s="47"/>
      <c r="M73" s="46"/>
      <c r="N73" s="47"/>
      <c r="O73" s="46"/>
      <c r="P73" s="47"/>
      <c r="Q73" s="46"/>
      <c r="R73" s="47"/>
      <c r="S73" s="46"/>
      <c r="T73" s="47"/>
      <c r="U73" s="46"/>
    </row>
    <row r="74" spans="1:21" ht="13.5" thickBot="1">
      <c r="A74" s="31"/>
      <c r="B74" s="32"/>
      <c r="C74" s="32"/>
      <c r="D74" s="32"/>
      <c r="E74" s="32"/>
      <c r="F74" s="32"/>
      <c r="G74" s="46"/>
      <c r="H74" s="47"/>
      <c r="I74" s="46"/>
      <c r="J74" s="47"/>
      <c r="K74" s="46"/>
      <c r="L74" s="47"/>
      <c r="M74" s="46"/>
      <c r="N74" s="47"/>
      <c r="O74" s="46"/>
      <c r="P74" s="47"/>
      <c r="Q74" s="46"/>
      <c r="R74" s="47"/>
      <c r="S74" s="46"/>
      <c r="T74" s="47"/>
      <c r="U74" s="46"/>
    </row>
    <row r="75" spans="1:21" s="7" customFormat="1" ht="16.5" thickBot="1">
      <c r="A75" s="34" t="s">
        <v>8</v>
      </c>
      <c r="B75" s="30"/>
      <c r="C75" s="30"/>
      <c r="D75" s="109"/>
      <c r="E75" s="35"/>
      <c r="F75" s="36"/>
      <c r="G75" s="6" t="s">
        <v>9</v>
      </c>
      <c r="H75" s="133" t="s">
        <v>22</v>
      </c>
      <c r="I75" s="6" t="s">
        <v>23</v>
      </c>
      <c r="J75" s="133" t="s">
        <v>22</v>
      </c>
      <c r="K75" s="6" t="s">
        <v>23</v>
      </c>
      <c r="L75" s="133" t="s">
        <v>22</v>
      </c>
      <c r="M75" s="6" t="s">
        <v>23</v>
      </c>
      <c r="N75" s="133" t="s">
        <v>22</v>
      </c>
      <c r="O75" s="6" t="s">
        <v>23</v>
      </c>
      <c r="P75" s="133" t="s">
        <v>22</v>
      </c>
      <c r="Q75" s="6" t="s">
        <v>23</v>
      </c>
      <c r="R75" s="133" t="s">
        <v>22</v>
      </c>
      <c r="S75" s="6" t="s">
        <v>23</v>
      </c>
      <c r="T75" s="133" t="s">
        <v>22</v>
      </c>
      <c r="U75" s="6" t="s">
        <v>23</v>
      </c>
    </row>
    <row r="76" spans="1:23" s="7" customFormat="1" ht="15">
      <c r="A76" s="125" t="s">
        <v>19</v>
      </c>
      <c r="B76" s="37"/>
      <c r="C76" s="106">
        <v>6121</v>
      </c>
      <c r="D76" s="110"/>
      <c r="E76" s="38" t="s">
        <v>34</v>
      </c>
      <c r="F76" s="116"/>
      <c r="G76" s="113">
        <f>G32+G53+G65</f>
        <v>17000</v>
      </c>
      <c r="H76" s="159">
        <f>H31+H51+H63</f>
        <v>26119.800000000003</v>
      </c>
      <c r="I76" s="113">
        <f>I32+I53+I65</f>
        <v>43119.8</v>
      </c>
      <c r="J76" s="159">
        <f>J31+J51+J63</f>
        <v>-66.4</v>
      </c>
      <c r="K76" s="113">
        <f>K32+K53+K65</f>
        <v>43053.4</v>
      </c>
      <c r="L76" s="159">
        <f>L52</f>
        <v>100</v>
      </c>
      <c r="M76" s="113">
        <f>M32+M53+M65</f>
        <v>43153.4</v>
      </c>
      <c r="N76" s="159">
        <v>1000</v>
      </c>
      <c r="O76" s="113">
        <f>O32+O35+O53+O65</f>
        <v>44153.4</v>
      </c>
      <c r="P76" s="159">
        <f>P52</f>
        <v>0</v>
      </c>
      <c r="Q76" s="113">
        <f>Q32+Q35+Q53+Q65</f>
        <v>44153.4</v>
      </c>
      <c r="R76" s="159">
        <v>0</v>
      </c>
      <c r="S76" s="113">
        <f>S32+S35+S53+S65</f>
        <v>44153.4</v>
      </c>
      <c r="T76" s="159">
        <f>T40+T63</f>
        <v>6266</v>
      </c>
      <c r="U76" s="113">
        <f>U32+U35+U44+U53+U65</f>
        <v>50419.4</v>
      </c>
      <c r="W76" s="204"/>
    </row>
    <row r="77" spans="1:23" ht="12.75">
      <c r="A77" s="125" t="s">
        <v>19</v>
      </c>
      <c r="B77" s="126"/>
      <c r="C77" s="127">
        <v>6351</v>
      </c>
      <c r="D77" s="128"/>
      <c r="E77" s="129" t="s">
        <v>16</v>
      </c>
      <c r="F77" s="130"/>
      <c r="G77" s="131">
        <v>0</v>
      </c>
      <c r="H77" s="135">
        <f>H37+H41+H55</f>
        <v>4411.1</v>
      </c>
      <c r="I77" s="131">
        <f>I38+I45+I56</f>
        <v>4411.1</v>
      </c>
      <c r="J77" s="135">
        <f>J37+J41+J55+J58</f>
        <v>5988.9</v>
      </c>
      <c r="K77" s="131">
        <f>K38+K45+K56+K60</f>
        <v>10400</v>
      </c>
      <c r="L77" s="135">
        <v>0</v>
      </c>
      <c r="M77" s="131">
        <f>M38+M45+M56+M60</f>
        <v>10400</v>
      </c>
      <c r="N77" s="135">
        <v>900</v>
      </c>
      <c r="O77" s="131">
        <f>O38+O45+O56+O60</f>
        <v>11300</v>
      </c>
      <c r="P77" s="135">
        <v>-1000</v>
      </c>
      <c r="Q77" s="131">
        <f>Q38+Q45+Q56+Q60</f>
        <v>10300</v>
      </c>
      <c r="R77" s="135">
        <v>0</v>
      </c>
      <c r="S77" s="131">
        <f>S38+S45+S56+S60</f>
        <v>10300</v>
      </c>
      <c r="T77" s="135">
        <f>T28+T41+T42</f>
        <v>-6266</v>
      </c>
      <c r="U77" s="131">
        <f>U29+U38+U45+U56+U60</f>
        <v>4034</v>
      </c>
      <c r="W77" s="205"/>
    </row>
    <row r="78" spans="1:21" ht="12.75">
      <c r="A78" s="39" t="s">
        <v>19</v>
      </c>
      <c r="B78" s="40"/>
      <c r="C78" s="107">
        <v>5331</v>
      </c>
      <c r="D78" s="111"/>
      <c r="E78" s="41" t="s">
        <v>17</v>
      </c>
      <c r="F78" s="117"/>
      <c r="G78" s="114">
        <v>0</v>
      </c>
      <c r="H78" s="134">
        <f>H47+H48</f>
        <v>652.1</v>
      </c>
      <c r="I78" s="114">
        <f>I49</f>
        <v>652.1</v>
      </c>
      <c r="J78" s="134">
        <f>J47+J48</f>
        <v>-52.1</v>
      </c>
      <c r="K78" s="114">
        <f>K49</f>
        <v>600</v>
      </c>
      <c r="L78" s="134">
        <v>0</v>
      </c>
      <c r="M78" s="114">
        <f>M49</f>
        <v>600</v>
      </c>
      <c r="N78" s="134">
        <v>0</v>
      </c>
      <c r="O78" s="114">
        <f>O49</f>
        <v>600</v>
      </c>
      <c r="P78" s="134">
        <v>1000</v>
      </c>
      <c r="Q78" s="114">
        <f>Q49+Q61</f>
        <v>1600</v>
      </c>
      <c r="R78" s="134">
        <v>0</v>
      </c>
      <c r="S78" s="114">
        <f>S49+S61</f>
        <v>1600</v>
      </c>
      <c r="T78" s="134">
        <v>0</v>
      </c>
      <c r="U78" s="114">
        <f>U49+U61</f>
        <v>1600</v>
      </c>
    </row>
    <row r="79" spans="1:21" ht="12.75">
      <c r="A79" s="39" t="s">
        <v>19</v>
      </c>
      <c r="B79" s="40"/>
      <c r="C79" s="107">
        <v>5171</v>
      </c>
      <c r="D79" s="111"/>
      <c r="E79" s="41" t="s">
        <v>35</v>
      </c>
      <c r="F79" s="117"/>
      <c r="G79" s="114">
        <v>0</v>
      </c>
      <c r="H79" s="134">
        <v>0</v>
      </c>
      <c r="I79" s="114">
        <v>0</v>
      </c>
      <c r="J79" s="134">
        <v>0</v>
      </c>
      <c r="K79" s="114">
        <v>0</v>
      </c>
      <c r="L79" s="134">
        <v>0</v>
      </c>
      <c r="M79" s="114">
        <v>0</v>
      </c>
      <c r="N79" s="134">
        <v>0</v>
      </c>
      <c r="O79" s="114">
        <v>0</v>
      </c>
      <c r="P79" s="134">
        <v>0</v>
      </c>
      <c r="Q79" s="114">
        <v>0</v>
      </c>
      <c r="R79" s="134">
        <v>0</v>
      </c>
      <c r="S79" s="114">
        <v>0</v>
      </c>
      <c r="T79" s="134">
        <v>0</v>
      </c>
      <c r="U79" s="114">
        <v>0</v>
      </c>
    </row>
    <row r="80" spans="1:21" ht="12.75">
      <c r="A80" s="39" t="s">
        <v>19</v>
      </c>
      <c r="B80" s="40"/>
      <c r="C80" s="107">
        <v>5169</v>
      </c>
      <c r="D80" s="111"/>
      <c r="E80" s="41" t="s">
        <v>36</v>
      </c>
      <c r="F80" s="117"/>
      <c r="G80" s="114">
        <v>0</v>
      </c>
      <c r="H80" s="134">
        <v>0</v>
      </c>
      <c r="I80" s="114">
        <v>0</v>
      </c>
      <c r="J80" s="134">
        <v>0</v>
      </c>
      <c r="K80" s="114">
        <v>0</v>
      </c>
      <c r="L80" s="134">
        <v>0</v>
      </c>
      <c r="M80" s="114">
        <v>0</v>
      </c>
      <c r="N80" s="134">
        <v>0</v>
      </c>
      <c r="O80" s="114">
        <v>0</v>
      </c>
      <c r="P80" s="134">
        <v>0</v>
      </c>
      <c r="Q80" s="114">
        <v>0</v>
      </c>
      <c r="R80" s="134">
        <v>0</v>
      </c>
      <c r="S80" s="114">
        <v>0</v>
      </c>
      <c r="T80" s="134">
        <v>0</v>
      </c>
      <c r="U80" s="114">
        <v>0</v>
      </c>
    </row>
    <row r="81" spans="1:21" ht="13.5" thickBot="1">
      <c r="A81" s="152" t="s">
        <v>19</v>
      </c>
      <c r="B81" s="32"/>
      <c r="C81" s="118">
        <v>6901</v>
      </c>
      <c r="D81" s="119"/>
      <c r="E81" s="120" t="s">
        <v>41</v>
      </c>
      <c r="F81" s="121"/>
      <c r="G81" s="122">
        <f>G68</f>
        <v>1000</v>
      </c>
      <c r="H81" s="136">
        <f>H67</f>
        <v>44</v>
      </c>
      <c r="I81" s="122">
        <f>I68</f>
        <v>1044</v>
      </c>
      <c r="J81" s="136">
        <f>J67</f>
        <v>-870.4</v>
      </c>
      <c r="K81" s="122">
        <f>K68</f>
        <v>173.60000000000002</v>
      </c>
      <c r="L81" s="136">
        <f>L67</f>
        <v>-100</v>
      </c>
      <c r="M81" s="122">
        <f>M68</f>
        <v>73.60000000000002</v>
      </c>
      <c r="N81" s="136">
        <f>N67</f>
        <v>2.7</v>
      </c>
      <c r="O81" s="122">
        <f>O68</f>
        <v>76.30000000000003</v>
      </c>
      <c r="P81" s="136">
        <f>P67</f>
        <v>0</v>
      </c>
      <c r="Q81" s="122">
        <f>Q68</f>
        <v>76.30000000000003</v>
      </c>
      <c r="R81" s="136">
        <v>0</v>
      </c>
      <c r="S81" s="122">
        <f>S68</f>
        <v>76.30000000000003</v>
      </c>
      <c r="T81" s="136">
        <v>0</v>
      </c>
      <c r="U81" s="122">
        <f>U68</f>
        <v>76.30000000000003</v>
      </c>
    </row>
    <row r="82" spans="1:21" ht="15.75" thickBot="1">
      <c r="A82" s="78"/>
      <c r="B82" s="79"/>
      <c r="C82" s="108"/>
      <c r="D82" s="112"/>
      <c r="E82" s="80" t="s">
        <v>15</v>
      </c>
      <c r="F82" s="108"/>
      <c r="G82" s="115">
        <f aca="true" t="shared" si="1" ref="G82:M82">SUM(G76:G81)</f>
        <v>18000</v>
      </c>
      <c r="H82" s="132">
        <f t="shared" si="1"/>
        <v>31227</v>
      </c>
      <c r="I82" s="115">
        <f t="shared" si="1"/>
        <v>49227</v>
      </c>
      <c r="J82" s="132">
        <f t="shared" si="1"/>
        <v>5000</v>
      </c>
      <c r="K82" s="115">
        <f t="shared" si="1"/>
        <v>54227</v>
      </c>
      <c r="L82" s="132">
        <f t="shared" si="1"/>
        <v>0</v>
      </c>
      <c r="M82" s="115">
        <f t="shared" si="1"/>
        <v>54227</v>
      </c>
      <c r="N82" s="132">
        <f aca="true" t="shared" si="2" ref="N82:S82">SUM(N76:N81)</f>
        <v>1902.7</v>
      </c>
      <c r="O82" s="115">
        <f t="shared" si="2"/>
        <v>56129.700000000004</v>
      </c>
      <c r="P82" s="132">
        <f t="shared" si="2"/>
        <v>0</v>
      </c>
      <c r="Q82" s="115">
        <f t="shared" si="2"/>
        <v>56129.700000000004</v>
      </c>
      <c r="R82" s="132">
        <f t="shared" si="2"/>
        <v>0</v>
      </c>
      <c r="S82" s="115">
        <f t="shared" si="2"/>
        <v>56129.700000000004</v>
      </c>
      <c r="T82" s="132">
        <f>SUM(T76:T81)</f>
        <v>0</v>
      </c>
      <c r="U82" s="115">
        <f>SUM(U76:U81)</f>
        <v>56129.700000000004</v>
      </c>
    </row>
    <row r="83" spans="1:15" ht="12.75">
      <c r="A83" s="13"/>
      <c r="B83" s="13"/>
      <c r="C83" s="13"/>
      <c r="D83" s="13"/>
      <c r="E83" s="13"/>
      <c r="F83" s="33"/>
      <c r="G83" s="49"/>
      <c r="H83" s="49"/>
      <c r="I83" s="49"/>
      <c r="J83" s="49"/>
      <c r="K83" s="49"/>
      <c r="L83" s="48"/>
      <c r="M83" s="48"/>
      <c r="N83" s="48"/>
      <c r="O83" s="48"/>
    </row>
    <row r="84" spans="1:15" ht="12.75">
      <c r="A84" s="13"/>
      <c r="B84" s="13"/>
      <c r="C84" s="13"/>
      <c r="D84" s="13"/>
      <c r="E84" s="13"/>
      <c r="F84" s="13"/>
      <c r="G84" s="49"/>
      <c r="H84" s="49"/>
      <c r="I84" s="49"/>
      <c r="J84" s="49"/>
      <c r="K84" s="49"/>
      <c r="L84" s="49"/>
      <c r="M84" s="49"/>
      <c r="N84" s="49"/>
      <c r="O84" s="49"/>
    </row>
    <row r="85" spans="1:15" ht="12.75">
      <c r="A85" s="76"/>
      <c r="B85" s="76"/>
      <c r="C85" s="76"/>
      <c r="D85" s="76"/>
      <c r="E85" s="76"/>
      <c r="F85" s="13"/>
      <c r="G85" s="49"/>
      <c r="H85" s="49"/>
      <c r="I85" s="49"/>
      <c r="J85" s="49"/>
      <c r="K85" s="49"/>
      <c r="L85" s="49"/>
      <c r="M85" s="49"/>
      <c r="N85" s="49"/>
      <c r="O85" s="49"/>
    </row>
    <row r="86" spans="1:15" ht="12.75">
      <c r="A86" s="13"/>
      <c r="B86" s="13"/>
      <c r="C86" s="13"/>
      <c r="D86" s="13"/>
      <c r="E86" s="13"/>
      <c r="F86" s="13"/>
      <c r="G86" s="90"/>
      <c r="H86" s="49"/>
      <c r="I86" s="49"/>
      <c r="J86" s="49"/>
      <c r="K86" s="49"/>
      <c r="L86" s="49"/>
      <c r="M86" s="49"/>
      <c r="N86" s="49"/>
      <c r="O86" s="49"/>
    </row>
    <row r="87" spans="1:15" ht="12.75">
      <c r="A87" s="13"/>
      <c r="B87" s="13"/>
      <c r="C87" s="13"/>
      <c r="D87" s="13"/>
      <c r="E87" s="13"/>
      <c r="F87" s="13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.75">
      <c r="A88" s="13"/>
      <c r="B88" s="13"/>
      <c r="C88" s="13"/>
      <c r="D88" s="13"/>
      <c r="E88" s="13"/>
      <c r="F88" s="13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.75">
      <c r="A89" s="13"/>
      <c r="B89" s="13"/>
      <c r="C89" s="13"/>
      <c r="D89" s="13"/>
      <c r="E89" s="13"/>
      <c r="F89" s="13"/>
      <c r="G89" s="49"/>
      <c r="H89" s="49"/>
      <c r="I89" s="90"/>
      <c r="J89" s="90"/>
      <c r="K89" s="90"/>
      <c r="L89" s="49"/>
      <c r="M89" s="49"/>
      <c r="N89" s="49"/>
      <c r="O89" s="49"/>
    </row>
    <row r="90" spans="1:15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2.75">
      <c r="A92" s="13"/>
      <c r="B92" s="13"/>
      <c r="C92" s="13"/>
      <c r="D92" s="13"/>
      <c r="E92" s="13"/>
      <c r="F92" s="13"/>
      <c r="G92" s="16"/>
      <c r="H92" s="13"/>
      <c r="I92" s="13"/>
      <c r="J92" s="13"/>
      <c r="K92" s="13"/>
      <c r="L92" s="13"/>
      <c r="M92" s="13"/>
      <c r="N92" s="13"/>
      <c r="O92" s="13"/>
    </row>
    <row r="93" spans="1:15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</sheetData>
  <sheetProtection/>
  <mergeCells count="3">
    <mergeCell ref="H25:K25"/>
    <mergeCell ref="L25:O25"/>
    <mergeCell ref="P25:U25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50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Michal Žehan</cp:lastModifiedBy>
  <cp:lastPrinted>2014-07-24T06:26:59Z</cp:lastPrinted>
  <dcterms:created xsi:type="dcterms:W3CDTF">2007-01-11T11:12:55Z</dcterms:created>
  <dcterms:modified xsi:type="dcterms:W3CDTF">2014-07-24T06:28:19Z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2074552444</vt:i4>
  </property>
  <property fmtid="{D5CDD505-2E9C-101B-9397-08002B2CF9AE}" pid="3" name="_EmailSubject">
    <vt:lpwstr/>
  </property>
  <property fmtid="{D5CDD505-2E9C-101B-9397-08002B2CF9AE}" pid="4" name="_AuthorEmail">
    <vt:lpwstr>mzehan@kr-kralovehradecky.cz</vt:lpwstr>
  </property>
  <property fmtid="{D5CDD505-2E9C-101B-9397-08002B2CF9AE}" pid="5" name="_AuthorEmailDisplayName">
    <vt:lpwstr>Žehan Michal</vt:lpwstr>
  </property>
  <property fmtid="{D5CDD505-2E9C-101B-9397-08002B2CF9AE}" pid="6" name="_PreviousAdHocReviewCycleID">
    <vt:i4>-781596296</vt:i4>
  </property>
  <property fmtid="{D5CDD505-2E9C-101B-9397-08002B2CF9AE}" pid="7" name="_ReviewingToolsShownOnce">
    <vt:lpwstr/>
  </property>
</Properties>
</file>