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5010" windowWidth="19320" windowHeight="5055"/>
  </bookViews>
  <sheets>
    <sheet name="dt 3 " sheetId="8" r:id="rId1"/>
  </sheets>
  <externalReferences>
    <externalReference r:id="rId2"/>
  </externalReferences>
  <definedNames>
    <definedName name="Excel_BuiltIn__FilterDatabase_1" localSheetId="0">[1]Bačetín!#REF!</definedName>
    <definedName name="Excel_BuiltIn__FilterDatabase_1">[1]Bačetín!#REF!</definedName>
    <definedName name="TABULKA_1">#N/A</definedName>
    <definedName name="TABULKA_2">#N/A</definedName>
    <definedName name="VSTUPY_1">#N/A</definedName>
    <definedName name="VSTUPY_2">#N/A</definedName>
  </definedNames>
  <calcPr calcId="125725"/>
</workbook>
</file>

<file path=xl/calcChain.xml><?xml version="1.0" encoding="utf-8"?>
<calcChain xmlns="http://schemas.openxmlformats.org/spreadsheetml/2006/main">
  <c r="H33" i="8"/>
  <c r="E33"/>
  <c r="I32"/>
  <c r="I30"/>
  <c r="I29"/>
  <c r="K28"/>
  <c r="K33" s="1"/>
  <c r="J28"/>
  <c r="J33" s="1"/>
  <c r="I28"/>
  <c r="I25"/>
  <c r="F25"/>
  <c r="F33" s="1"/>
  <c r="I23"/>
  <c r="I21"/>
  <c r="I20"/>
  <c r="G19"/>
  <c r="I19" s="1"/>
  <c r="G11"/>
  <c r="I11" s="1"/>
  <c r="G10"/>
  <c r="I10" s="1"/>
  <c r="I9"/>
  <c r="I7"/>
  <c r="I5"/>
  <c r="G33" l="1"/>
  <c r="I8"/>
</calcChain>
</file>

<file path=xl/sharedStrings.xml><?xml version="1.0" encoding="utf-8"?>
<sst xmlns="http://schemas.openxmlformats.org/spreadsheetml/2006/main" count="122" uniqueCount="115">
  <si>
    <t>ev. č. žádosti</t>
  </si>
  <si>
    <t>žadatel</t>
  </si>
  <si>
    <t>název akce</t>
  </si>
  <si>
    <t>celkové náklady Kč</t>
  </si>
  <si>
    <t>požadovaná dotace Kč</t>
  </si>
  <si>
    <t>Cykloturistika v Orlici</t>
  </si>
  <si>
    <t>POV/2013/301/KO/INV</t>
  </si>
  <si>
    <t>POV/2013/302/KO/INV</t>
  </si>
  <si>
    <t>Střecha nad hlavou</t>
  </si>
  <si>
    <t>Výměna filtru</t>
  </si>
  <si>
    <t>POV/2013/303/KO/INV</t>
  </si>
  <si>
    <t>DSO Region Orlické hory</t>
  </si>
  <si>
    <t xml:space="preserve">Mikroregion Novobydžovsko </t>
  </si>
  <si>
    <t xml:space="preserve">Mobiliář Mikroregionu Novobydžovsko </t>
  </si>
  <si>
    <t>POV2013/301/HK/NEINV</t>
  </si>
  <si>
    <t>Mikroregion Nechanicko</t>
  </si>
  <si>
    <t xml:space="preserve">Žijeme sportem i kulturou </t>
  </si>
  <si>
    <t>POV2013/302/HK/NEINV</t>
  </si>
  <si>
    <t>Mikroregion obcí Památkové zóny 1866</t>
  </si>
  <si>
    <t>Zajištění dopravní obslužnosti v případě sněhových kalamit na území Mikroregionu OPZ 1866</t>
  </si>
  <si>
    <t>POV2013/303/HK/NEINV</t>
  </si>
  <si>
    <t>Mikroregion urbanická brázda, svazek obcí</t>
  </si>
  <si>
    <t>Společenský život v mikroregionu Urbanická brázda</t>
  </si>
  <si>
    <t>POV/2013/301/DO/NEINV</t>
  </si>
  <si>
    <t>Zvýšení bezpečnosti v obcích DSO Region Orlické hory IV</t>
  </si>
  <si>
    <t>POV2013/VR/301/NEINV</t>
  </si>
  <si>
    <t>Krokonoše - svazek měst a obcí</t>
  </si>
  <si>
    <t>Zajištění implementace Integrované strategie rozvoje regionu Krkonoše</t>
  </si>
  <si>
    <t>POV2013/VR/302/INV-NEINV</t>
  </si>
  <si>
    <t>Svazek obcí Horní Labe</t>
  </si>
  <si>
    <t>Podpora cestovního ruchu na Horním Labi</t>
  </si>
  <si>
    <t>Dobrovolný svazek obcí Policka</t>
  </si>
  <si>
    <t>Pro krásnější Policko</t>
  </si>
  <si>
    <t>POV2013/302/NA</t>
  </si>
  <si>
    <t>POV2013/301/NA</t>
  </si>
  <si>
    <t>Stráně Hořičky</t>
  </si>
  <si>
    <t>Vytvořit podmínky pro volnočasové aktivity, sport, kulturní a společenské akce</t>
  </si>
  <si>
    <t>POV2013/303/NA</t>
  </si>
  <si>
    <t>Svazek obcí 1866</t>
  </si>
  <si>
    <t>Stabilita a rozvoj venkovského mikroregionu - realizací rozvojových plánů míříme k udržitelnému rozvoji</t>
  </si>
  <si>
    <t>POV2013/304/NA</t>
  </si>
  <si>
    <t>Svazek obcí Metuje</t>
  </si>
  <si>
    <t>Propojení obcí svazku cyklookruhem METUJE</t>
  </si>
  <si>
    <t>POV2013/305/NA</t>
  </si>
  <si>
    <t>Svazek obcí Úpa</t>
  </si>
  <si>
    <t>Zprovoznění Geoportálu pro Svazek obcí Úpa</t>
  </si>
  <si>
    <t>POV/2013/301/NP/NEINV</t>
  </si>
  <si>
    <t>NOVOPACKO</t>
  </si>
  <si>
    <t xml:space="preserve">Odpočinková místa na turistických cestách Novopacka </t>
  </si>
  <si>
    <t>POV2013/302/TR/NEINV</t>
  </si>
  <si>
    <t>Svazek obcí Jestřebí hory</t>
  </si>
  <si>
    <t>Vítejte v Jestřebích horách</t>
  </si>
  <si>
    <t>POV2013/301/NB/NEINV</t>
  </si>
  <si>
    <t>POV2013/301/NM/NEINV</t>
  </si>
  <si>
    <t>Dobrovolný svazek obcí Region Novoměstsko</t>
  </si>
  <si>
    <t>Dovybavení obcí v DSO Regionu Novoměstsko</t>
  </si>
  <si>
    <t>POV2013/303/TR/INV/NEINV</t>
  </si>
  <si>
    <t>Společenství obcí Podkrkonoší</t>
  </si>
  <si>
    <t>Sejdeme se pod horami</t>
  </si>
  <si>
    <t>Mikroregion Podchlumí</t>
  </si>
  <si>
    <t>Za památkami Podchlumí</t>
  </si>
  <si>
    <t>POV2013/301/TR/INV/NEINV</t>
  </si>
  <si>
    <t>Svazek obcí Východní Krkonoše</t>
  </si>
  <si>
    <t>Profesionální záznamová technika</t>
  </si>
  <si>
    <t>POV2013/301/BR/INV</t>
  </si>
  <si>
    <t>DSO Broumovsko</t>
  </si>
  <si>
    <t>Malé letní dovádění pro dospělé i pro děti</t>
  </si>
  <si>
    <t>POV/2013/301/MZ/INV,NEINV</t>
  </si>
  <si>
    <t>DSO Brada</t>
  </si>
  <si>
    <t>Sportem ku zdraví</t>
  </si>
  <si>
    <t>POV/2013/302/MZ/INV,NEINV</t>
  </si>
  <si>
    <t>MR Český ráj</t>
  </si>
  <si>
    <t>Výstavní zastavení - dozvíte se o nás více</t>
  </si>
  <si>
    <t>POV/2013/303/MZ/INV,NEINV</t>
  </si>
  <si>
    <t>Lázeňský mikroregion</t>
  </si>
  <si>
    <t>Odpočinková místa v Lázeňském mikroregionu</t>
  </si>
  <si>
    <t>POV/2013/304/MZ/INV</t>
  </si>
  <si>
    <t>DSO Mariánská zahrada</t>
  </si>
  <si>
    <t>V Mariánské zahradě žijeme společenským životem</t>
  </si>
  <si>
    <t>Obecní voda</t>
  </si>
  <si>
    <t>Dobrovolný svazek obcí Orlice</t>
  </si>
  <si>
    <t>Dobrovolný svazek obcí Poorlicko</t>
  </si>
  <si>
    <t>upravené náklady projektu Kč</t>
  </si>
  <si>
    <t>celkem</t>
  </si>
  <si>
    <t>POV2013/301/RK/NEINV</t>
  </si>
  <si>
    <t>DSO Bělá</t>
  </si>
  <si>
    <t>Jsme lidem zárukou a pomocí</t>
  </si>
  <si>
    <t>POV2013/302/RK/NEINV</t>
  </si>
  <si>
    <t>DSO Brodec</t>
  </si>
  <si>
    <t>Regenerace zeleně mikroregionu Brodec</t>
  </si>
  <si>
    <t>DSO Rychnovsko</t>
  </si>
  <si>
    <t>Zdokonalení odpadového hospodářství obcí mikroregionu</t>
  </si>
  <si>
    <t>POV/2012301/HO/NEINV</t>
  </si>
  <si>
    <t>% dotace z upravených nákladů</t>
  </si>
  <si>
    <t>investice</t>
  </si>
  <si>
    <t>neinvestice</t>
  </si>
  <si>
    <t>Rozdělení prostředků POV 2013 v dt 3</t>
  </si>
  <si>
    <t>neřeší naléhavé potřeby</t>
  </si>
  <si>
    <t>lze financovat z vodného/stočného</t>
  </si>
  <si>
    <t>dotace pouze na sedací sety, párty stan a trampolínu</t>
  </si>
  <si>
    <t>dotace pouze na párty stany, lavice, trampolíny a 1 ks řečnického systému</t>
  </si>
  <si>
    <t>poznámka (krácení dotace)</t>
  </si>
  <si>
    <t>neřeší naléhavé potřeby, část lze realizovat z jiných dotačních titulů</t>
  </si>
  <si>
    <t>lze řešit v dt2 POV</t>
  </si>
  <si>
    <t>lze řešit v dt 1 POV</t>
  </si>
  <si>
    <t>neřeší naléhavé potřeby, část lze realizovat z dt2 POV</t>
  </si>
  <si>
    <t>neřeší naléhavé potřeby, pochybnosti o využití</t>
  </si>
  <si>
    <t>náklady projektu kráceny o náklady realizace v obci s více než 2000 obyv.</t>
  </si>
  <si>
    <t>náklady projektu kráceny o náklady na řízení a administraci projektu</t>
  </si>
  <si>
    <t>neřeší naléhavé potřeby, lze financovat z jiných dotačních titulů</t>
  </si>
  <si>
    <t>krácení nákladů projektu o mzdové a cestovní náhrady</t>
  </si>
  <si>
    <t>lze řešit z jiných dotačních titulů</t>
  </si>
  <si>
    <t>lze řešit v rámci dt2 POV</t>
  </si>
  <si>
    <t>chybí rozpis míst, kde bude projekt realizován, některé obce svazku mají víc než 2000 obyv.</t>
  </si>
  <si>
    <t>schválená dotace</t>
  </si>
</sst>
</file>

<file path=xl/styles.xml><?xml version="1.0" encoding="utf-8"?>
<styleSheet xmlns="http://schemas.openxmlformats.org/spreadsheetml/2006/main">
  <numFmts count="1">
    <numFmt numFmtId="164" formatCode="m\o\n\th\ d\,\ \y\y\y\y"/>
  </numFmts>
  <fonts count="2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1"/>
      <name val="Arial"/>
      <family val="2"/>
      <charset val="238"/>
    </font>
    <font>
      <b/>
      <sz val="11"/>
      <color theme="1"/>
      <name val="Arial CE"/>
      <charset val="238"/>
    </font>
    <font>
      <b/>
      <sz val="10"/>
      <color rgb="FFFF0000"/>
      <name val="Arial CE"/>
      <charset val="238"/>
    </font>
    <font>
      <b/>
      <sz val="11"/>
      <color rgb="FFFF0000"/>
      <name val="Arial CE"/>
      <charset val="238"/>
    </font>
    <font>
      <b/>
      <sz val="9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164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 applyNumberFormat="0" applyFill="0" applyBorder="0" applyAlignment="0" applyProtection="0"/>
    <xf numFmtId="0" fontId="11" fillId="0" borderId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37" applyFont="1"/>
    <xf numFmtId="0" fontId="11" fillId="0" borderId="0" xfId="37"/>
    <xf numFmtId="0" fontId="12" fillId="0" borderId="0" xfId="37" applyFont="1" applyAlignment="1">
      <alignment horizontal="center" wrapText="1"/>
    </xf>
    <xf numFmtId="0" fontId="11" fillId="0" borderId="0" xfId="37" applyAlignment="1"/>
    <xf numFmtId="0" fontId="2" fillId="0" borderId="0" xfId="37" applyFont="1" applyAlignment="1"/>
    <xf numFmtId="0" fontId="11" fillId="0" borderId="0" xfId="37" applyAlignment="1">
      <alignment vertical="center"/>
    </xf>
    <xf numFmtId="0" fontId="2" fillId="0" borderId="0" xfId="37" applyFont="1" applyAlignment="1">
      <alignment vertical="center"/>
    </xf>
    <xf numFmtId="0" fontId="12" fillId="0" borderId="0" xfId="37" applyFont="1" applyAlignment="1">
      <alignment horizontal="center" wrapText="1"/>
    </xf>
    <xf numFmtId="2" fontId="11" fillId="0" borderId="0" xfId="37" applyNumberFormat="1" applyAlignment="1">
      <alignment vertical="center"/>
    </xf>
    <xf numFmtId="3" fontId="2" fillId="0" borderId="0" xfId="37" applyNumberFormat="1" applyFont="1" applyAlignment="1">
      <alignment vertical="center"/>
    </xf>
    <xf numFmtId="0" fontId="11" fillId="0" borderId="0" xfId="37"/>
    <xf numFmtId="0" fontId="11" fillId="0" borderId="0" xfId="37" applyAlignment="1">
      <alignment vertical="center"/>
    </xf>
    <xf numFmtId="0" fontId="11" fillId="0" borderId="0" xfId="37"/>
    <xf numFmtId="3" fontId="11" fillId="0" borderId="0" xfId="37" applyNumberFormat="1" applyAlignment="1">
      <alignment vertical="center"/>
    </xf>
    <xf numFmtId="0" fontId="13" fillId="0" borderId="0" xfId="37" applyFont="1" applyAlignment="1">
      <alignment vertical="center"/>
    </xf>
    <xf numFmtId="3" fontId="13" fillId="0" borderId="0" xfId="37" applyNumberFormat="1" applyFont="1" applyAlignment="1">
      <alignment vertical="center"/>
    </xf>
    <xf numFmtId="0" fontId="13" fillId="0" borderId="0" xfId="37" applyFont="1" applyAlignment="1"/>
    <xf numFmtId="0" fontId="13" fillId="0" borderId="0" xfId="37" applyFont="1"/>
    <xf numFmtId="0" fontId="11" fillId="0" borderId="0" xfId="37" applyBorder="1" applyAlignment="1">
      <alignment vertical="center"/>
    </xf>
    <xf numFmtId="0" fontId="14" fillId="0" borderId="0" xfId="37" applyFont="1" applyAlignment="1"/>
    <xf numFmtId="0" fontId="14" fillId="0" borderId="0" xfId="37" applyFont="1"/>
    <xf numFmtId="0" fontId="15" fillId="0" borderId="0" xfId="37" applyFont="1"/>
    <xf numFmtId="0" fontId="15" fillId="0" borderId="0" xfId="37" applyFont="1" applyAlignment="1">
      <alignment vertical="center"/>
    </xf>
    <xf numFmtId="3" fontId="15" fillId="0" borderId="0" xfId="37" applyNumberFormat="1" applyFont="1" applyAlignment="1">
      <alignment vertical="center"/>
    </xf>
    <xf numFmtId="0" fontId="15" fillId="0" borderId="0" xfId="37" applyFont="1" applyAlignment="1"/>
    <xf numFmtId="0" fontId="12" fillId="16" borderId="2" xfId="37" applyFont="1" applyFill="1" applyBorder="1" applyAlignment="1">
      <alignment horizontal="center" vertical="center" wrapText="1"/>
    </xf>
    <xf numFmtId="3" fontId="12" fillId="16" borderId="2" xfId="37" applyNumberFormat="1" applyFont="1" applyFill="1" applyBorder="1" applyAlignment="1">
      <alignment horizontal="center" vertical="center" wrapText="1"/>
    </xf>
    <xf numFmtId="2" fontId="12" fillId="16" borderId="2" xfId="37" applyNumberFormat="1" applyFont="1" applyFill="1" applyBorder="1" applyAlignment="1">
      <alignment horizontal="center" vertical="center" wrapText="1"/>
    </xf>
    <xf numFmtId="0" fontId="11" fillId="0" borderId="2" xfId="37" applyBorder="1" applyAlignment="1">
      <alignment vertical="center" wrapText="1"/>
    </xf>
    <xf numFmtId="3" fontId="11" fillId="0" borderId="2" xfId="37" applyNumberFormat="1" applyBorder="1" applyAlignment="1">
      <alignment vertical="center"/>
    </xf>
    <xf numFmtId="2" fontId="11" fillId="0" borderId="2" xfId="37" applyNumberFormat="1" applyBorder="1" applyAlignment="1">
      <alignment vertical="center"/>
    </xf>
    <xf numFmtId="0" fontId="11" fillId="0" borderId="2" xfId="37" applyFont="1" applyBorder="1" applyAlignment="1">
      <alignment vertical="center" wrapText="1"/>
    </xf>
    <xf numFmtId="0" fontId="11" fillId="0" borderId="2" xfId="37" applyBorder="1" applyAlignment="1">
      <alignment vertical="center"/>
    </xf>
    <xf numFmtId="0" fontId="3" fillId="0" borderId="2" xfId="37" applyFont="1" applyBorder="1" applyAlignment="1">
      <alignment vertical="center" wrapText="1"/>
    </xf>
    <xf numFmtId="0" fontId="11" fillId="0" borderId="2" xfId="37" applyFont="1" applyBorder="1" applyAlignment="1">
      <alignment wrapText="1"/>
    </xf>
    <xf numFmtId="0" fontId="3" fillId="0" borderId="2" xfId="0" applyFont="1" applyFill="1" applyBorder="1" applyAlignment="1">
      <alignment vertical="center"/>
    </xf>
    <xf numFmtId="0" fontId="11" fillId="0" borderId="2" xfId="37" applyBorder="1" applyAlignment="1">
      <alignment wrapText="1"/>
    </xf>
    <xf numFmtId="0" fontId="3" fillId="0" borderId="2" xfId="37" applyFont="1" applyBorder="1" applyAlignment="1">
      <alignment wrapText="1"/>
    </xf>
    <xf numFmtId="3" fontId="3" fillId="0" borderId="2" xfId="37" applyNumberFormat="1" applyFont="1" applyBorder="1" applyAlignment="1">
      <alignment vertical="center" wrapText="1"/>
    </xf>
    <xf numFmtId="0" fontId="16" fillId="17" borderId="2" xfId="37" applyFont="1" applyFill="1" applyBorder="1" applyAlignment="1">
      <alignment vertical="center"/>
    </xf>
    <xf numFmtId="3" fontId="16" fillId="17" borderId="2" xfId="37" applyNumberFormat="1" applyFont="1" applyFill="1" applyBorder="1" applyAlignment="1">
      <alignment vertical="center"/>
    </xf>
    <xf numFmtId="2" fontId="16" fillId="17" borderId="2" xfId="37" applyNumberFormat="1" applyFont="1" applyFill="1" applyBorder="1" applyAlignment="1">
      <alignment vertical="center"/>
    </xf>
    <xf numFmtId="0" fontId="2" fillId="0" borderId="0" xfId="37" applyFont="1" applyAlignment="1">
      <alignment vertical="center" wrapText="1"/>
    </xf>
    <xf numFmtId="0" fontId="15" fillId="0" borderId="0" xfId="37" applyFont="1" applyAlignment="1">
      <alignment vertical="center" wrapText="1"/>
    </xf>
    <xf numFmtId="2" fontId="16" fillId="17" borderId="2" xfId="37" applyNumberFormat="1" applyFont="1" applyFill="1" applyBorder="1" applyAlignment="1">
      <alignment vertical="center" wrapText="1"/>
    </xf>
    <xf numFmtId="0" fontId="11" fillId="0" borderId="0" xfId="37" applyAlignment="1">
      <alignment vertical="center" wrapText="1"/>
    </xf>
    <xf numFmtId="3" fontId="17" fillId="0" borderId="2" xfId="37" applyNumberFormat="1" applyFont="1" applyBorder="1" applyAlignment="1">
      <alignment vertical="center"/>
    </xf>
    <xf numFmtId="3" fontId="18" fillId="17" borderId="2" xfId="37" applyNumberFormat="1" applyFont="1" applyFill="1" applyBorder="1" applyAlignment="1">
      <alignment vertical="center"/>
    </xf>
    <xf numFmtId="3" fontId="19" fillId="16" borderId="2" xfId="37" applyNumberFormat="1" applyFont="1" applyFill="1" applyBorder="1" applyAlignment="1">
      <alignment horizontal="center" vertical="center" wrapText="1"/>
    </xf>
  </cellXfs>
  <cellStyles count="39">
    <cellStyle name="20 % – Zvýraznění1" xfId="1"/>
    <cellStyle name="20 % – Zvýraznění1 2" xfId="2"/>
    <cellStyle name="20 % – Zvýraznění2" xfId="3"/>
    <cellStyle name="20 % – Zvýraznění2 2" xfId="4"/>
    <cellStyle name="20 % – Zvýraznění3" xfId="5"/>
    <cellStyle name="20 % – Zvýraznění3 2" xfId="6"/>
    <cellStyle name="20 % – Zvýraznění4" xfId="7"/>
    <cellStyle name="20 % – Zvýraznění4 2" xfId="8"/>
    <cellStyle name="20 % – Zvýraznění5" xfId="9"/>
    <cellStyle name="20 % – Zvýraznění5 2" xfId="10"/>
    <cellStyle name="20 % – Zvýraznění6" xfId="11"/>
    <cellStyle name="20 % – Zvýraznění6 2" xfId="12"/>
    <cellStyle name="40 % – Zvýraznění1" xfId="13"/>
    <cellStyle name="40 % – Zvýraznění1 2" xfId="14"/>
    <cellStyle name="40 % – Zvýraznění2" xfId="15"/>
    <cellStyle name="40 % – Zvýraznění2 2" xfId="16"/>
    <cellStyle name="40 % – Zvýraznění3" xfId="17"/>
    <cellStyle name="40 % – Zvýraznění3 2" xfId="18"/>
    <cellStyle name="40 % – Zvýraznění4" xfId="19"/>
    <cellStyle name="40 % – Zvýraznění4 2" xfId="20"/>
    <cellStyle name="40 % – Zvýraznění5" xfId="21"/>
    <cellStyle name="40 % – Zvýraznění5 2" xfId="22"/>
    <cellStyle name="40 % – Zvýraznění6" xfId="23"/>
    <cellStyle name="40 % – Zvýraznění6 2" xfId="24"/>
    <cellStyle name="60 % – Zvýraznění1" xfId="25"/>
    <cellStyle name="60 % – Zvýraznění2" xfId="26"/>
    <cellStyle name="60 % – Zvýraznění3" xfId="27"/>
    <cellStyle name="60 % – Zvýraznění4" xfId="28"/>
    <cellStyle name="60 % – Zvýraznění5" xfId="29"/>
    <cellStyle name="60 % – Zvýraznění6" xfId="30"/>
    <cellStyle name="Celkem" xfId="31"/>
    <cellStyle name="Date" xfId="32"/>
    <cellStyle name="Fixed" xfId="33"/>
    <cellStyle name="Heading1" xfId="34"/>
    <cellStyle name="Heading2" xfId="35"/>
    <cellStyle name="Název" xfId="36"/>
    <cellStyle name="Normal 2" xfId="37"/>
    <cellStyle name="normální" xfId="0" builtinId="0"/>
    <cellStyle name="Text upozornění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V_2010\data\DO\DT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četín"/>
      <sheetName val="hodnocení Bačetín"/>
      <sheetName val="Mokré"/>
      <sheetName val="hodnocení Mokré"/>
      <sheetName val="Podbřezí"/>
      <sheetName val="hodnocení Podbřezí"/>
      <sheetName val="Rohenice"/>
      <sheetName val="hodnocení Rohenice"/>
      <sheetName val="souhrn za d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5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" sqref="B1"/>
    </sheetView>
  </sheetViews>
  <sheetFormatPr defaultRowHeight="12.75"/>
  <cols>
    <col min="1" max="1" width="1" style="2" customWidth="1"/>
    <col min="2" max="2" width="27" style="6" customWidth="1"/>
    <col min="3" max="3" width="22.5703125" style="12" customWidth="1"/>
    <col min="4" max="4" width="25.28515625" style="6" customWidth="1"/>
    <col min="5" max="11" width="11" style="14" customWidth="1"/>
    <col min="12" max="12" width="24.42578125" style="46" customWidth="1"/>
    <col min="13" max="22" width="9.140625" style="4"/>
    <col min="23" max="16384" width="9.140625" style="2"/>
  </cols>
  <sheetData>
    <row r="1" spans="2:22" s="1" customFormat="1">
      <c r="B1" s="7"/>
      <c r="C1" s="7"/>
      <c r="D1" s="7"/>
      <c r="E1" s="10"/>
      <c r="F1" s="10"/>
      <c r="G1" s="10"/>
      <c r="H1" s="10"/>
      <c r="I1" s="10"/>
      <c r="J1" s="10"/>
      <c r="K1" s="10"/>
      <c r="L1" s="43"/>
      <c r="M1" s="5"/>
      <c r="N1" s="5"/>
      <c r="O1" s="5"/>
      <c r="P1" s="5"/>
      <c r="Q1" s="5"/>
      <c r="R1" s="5"/>
      <c r="S1" s="5"/>
      <c r="T1" s="5"/>
      <c r="U1" s="5"/>
      <c r="V1" s="5"/>
    </row>
    <row r="2" spans="2:22" s="22" customFormat="1" ht="15">
      <c r="B2" s="23" t="s">
        <v>96</v>
      </c>
      <c r="C2" s="23"/>
      <c r="D2" s="23"/>
      <c r="E2" s="24"/>
      <c r="F2" s="24"/>
      <c r="G2" s="24"/>
      <c r="H2" s="24"/>
      <c r="I2" s="24"/>
      <c r="J2" s="24"/>
      <c r="K2" s="24"/>
      <c r="L2" s="44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2:22" s="3" customFormat="1" ht="36">
      <c r="B3" s="26" t="s">
        <v>0</v>
      </c>
      <c r="C3" s="26" t="s">
        <v>1</v>
      </c>
      <c r="D3" s="26" t="s">
        <v>2</v>
      </c>
      <c r="E3" s="27" t="s">
        <v>3</v>
      </c>
      <c r="F3" s="27" t="s">
        <v>4</v>
      </c>
      <c r="G3" s="27" t="s">
        <v>82</v>
      </c>
      <c r="H3" s="49" t="s">
        <v>114</v>
      </c>
      <c r="I3" s="28" t="s">
        <v>93</v>
      </c>
      <c r="J3" s="27" t="s">
        <v>94</v>
      </c>
      <c r="K3" s="27" t="s">
        <v>95</v>
      </c>
      <c r="L3" s="26" t="s">
        <v>101</v>
      </c>
      <c r="M3" s="8"/>
      <c r="N3" s="8"/>
      <c r="O3" s="8"/>
      <c r="P3" s="8"/>
      <c r="Q3" s="8"/>
      <c r="R3" s="8"/>
      <c r="S3" s="8"/>
      <c r="T3" s="8"/>
      <c r="U3" s="8"/>
      <c r="V3" s="8"/>
    </row>
    <row r="4" spans="2:22" ht="25.5">
      <c r="B4" s="29" t="s">
        <v>6</v>
      </c>
      <c r="C4" s="29" t="s">
        <v>80</v>
      </c>
      <c r="D4" s="29" t="s">
        <v>5</v>
      </c>
      <c r="E4" s="30">
        <v>318877</v>
      </c>
      <c r="F4" s="30">
        <v>159477</v>
      </c>
      <c r="G4" s="30">
        <v>0</v>
      </c>
      <c r="H4" s="47">
        <v>0</v>
      </c>
      <c r="I4" s="31"/>
      <c r="J4" s="30">
        <v>0</v>
      </c>
      <c r="K4" s="30">
        <v>0</v>
      </c>
      <c r="L4" s="29" t="s">
        <v>97</v>
      </c>
    </row>
    <row r="5" spans="2:22" ht="25.5">
      <c r="B5" s="29" t="s">
        <v>7</v>
      </c>
      <c r="C5" s="29" t="s">
        <v>81</v>
      </c>
      <c r="D5" s="29" t="s">
        <v>8</v>
      </c>
      <c r="E5" s="30">
        <v>310560</v>
      </c>
      <c r="F5" s="30">
        <v>149069</v>
      </c>
      <c r="G5" s="30">
        <v>310560</v>
      </c>
      <c r="H5" s="47">
        <v>149000</v>
      </c>
      <c r="I5" s="31">
        <f t="shared" ref="I5:I32" si="0">H5/G5*100</f>
        <v>47.977846470891294</v>
      </c>
      <c r="J5" s="30">
        <v>149000</v>
      </c>
      <c r="K5" s="30">
        <v>0</v>
      </c>
      <c r="L5" s="29"/>
    </row>
    <row r="6" spans="2:22" ht="25.5">
      <c r="B6" s="29" t="s">
        <v>10</v>
      </c>
      <c r="C6" s="29" t="s">
        <v>79</v>
      </c>
      <c r="D6" s="29" t="s">
        <v>9</v>
      </c>
      <c r="E6" s="30">
        <v>924000</v>
      </c>
      <c r="F6" s="30">
        <v>300000</v>
      </c>
      <c r="G6" s="30">
        <v>0</v>
      </c>
      <c r="H6" s="47">
        <v>0</v>
      </c>
      <c r="I6" s="31"/>
      <c r="J6" s="30">
        <v>0</v>
      </c>
      <c r="K6" s="30">
        <v>0</v>
      </c>
      <c r="L6" s="29" t="s">
        <v>98</v>
      </c>
    </row>
    <row r="7" spans="2:22" ht="31.5" customHeight="1">
      <c r="B7" s="32" t="s">
        <v>23</v>
      </c>
      <c r="C7" s="32" t="s">
        <v>11</v>
      </c>
      <c r="D7" s="32" t="s">
        <v>24</v>
      </c>
      <c r="E7" s="30">
        <v>600000</v>
      </c>
      <c r="F7" s="30">
        <v>300000</v>
      </c>
      <c r="G7" s="30">
        <v>600000</v>
      </c>
      <c r="H7" s="47">
        <v>300000</v>
      </c>
      <c r="I7" s="31">
        <f t="shared" si="0"/>
        <v>50</v>
      </c>
      <c r="J7" s="30">
        <v>0</v>
      </c>
      <c r="K7" s="30">
        <v>300000</v>
      </c>
      <c r="L7" s="29"/>
    </row>
    <row r="8" spans="2:22" ht="38.25">
      <c r="B8" s="33" t="s">
        <v>14</v>
      </c>
      <c r="C8" s="29" t="s">
        <v>15</v>
      </c>
      <c r="D8" s="34" t="s">
        <v>16</v>
      </c>
      <c r="E8" s="30">
        <v>586000</v>
      </c>
      <c r="F8" s="30">
        <v>293000</v>
      </c>
      <c r="G8" s="30">
        <v>334000</v>
      </c>
      <c r="H8" s="47">
        <v>167000</v>
      </c>
      <c r="I8" s="31">
        <f t="shared" si="0"/>
        <v>50</v>
      </c>
      <c r="J8" s="30">
        <v>0</v>
      </c>
      <c r="K8" s="30">
        <v>167000</v>
      </c>
      <c r="L8" s="29" t="s">
        <v>100</v>
      </c>
    </row>
    <row r="9" spans="2:22" ht="51">
      <c r="B9" s="33" t="s">
        <v>17</v>
      </c>
      <c r="C9" s="29" t="s">
        <v>18</v>
      </c>
      <c r="D9" s="29" t="s">
        <v>19</v>
      </c>
      <c r="E9" s="30">
        <v>584400</v>
      </c>
      <c r="F9" s="30">
        <v>292200</v>
      </c>
      <c r="G9" s="30">
        <v>584400</v>
      </c>
      <c r="H9" s="47">
        <v>292000</v>
      </c>
      <c r="I9" s="31">
        <f t="shared" si="0"/>
        <v>49.965776865160848</v>
      </c>
      <c r="J9" s="30">
        <v>0</v>
      </c>
      <c r="K9" s="30">
        <v>292000</v>
      </c>
      <c r="L9" s="29"/>
    </row>
    <row r="10" spans="2:22" ht="38.25">
      <c r="B10" s="29" t="s">
        <v>20</v>
      </c>
      <c r="C10" s="29" t="s">
        <v>21</v>
      </c>
      <c r="D10" s="29" t="s">
        <v>22</v>
      </c>
      <c r="E10" s="30">
        <v>470200</v>
      </c>
      <c r="F10" s="30">
        <v>235000</v>
      </c>
      <c r="G10" s="30">
        <f>80000+80000+10000</f>
        <v>170000</v>
      </c>
      <c r="H10" s="47">
        <v>85000</v>
      </c>
      <c r="I10" s="31">
        <f t="shared" si="0"/>
        <v>50</v>
      </c>
      <c r="J10" s="30">
        <v>0</v>
      </c>
      <c r="K10" s="30">
        <v>85000</v>
      </c>
      <c r="L10" s="29" t="s">
        <v>99</v>
      </c>
    </row>
    <row r="11" spans="2:22" ht="38.25">
      <c r="B11" s="29" t="s">
        <v>25</v>
      </c>
      <c r="C11" s="29" t="s">
        <v>26</v>
      </c>
      <c r="D11" s="29" t="s">
        <v>27</v>
      </c>
      <c r="E11" s="30">
        <v>450000</v>
      </c>
      <c r="F11" s="30">
        <v>225000</v>
      </c>
      <c r="G11" s="30">
        <f>E11-120000</f>
        <v>330000</v>
      </c>
      <c r="H11" s="47">
        <v>165000</v>
      </c>
      <c r="I11" s="31">
        <f t="shared" si="0"/>
        <v>50</v>
      </c>
      <c r="J11" s="30"/>
      <c r="K11" s="30">
        <v>165000</v>
      </c>
      <c r="L11" s="29" t="s">
        <v>110</v>
      </c>
    </row>
    <row r="12" spans="2:22" ht="38.25">
      <c r="B12" s="29" t="s">
        <v>28</v>
      </c>
      <c r="C12" s="29" t="s">
        <v>29</v>
      </c>
      <c r="D12" s="29" t="s">
        <v>30</v>
      </c>
      <c r="E12" s="30">
        <v>500000</v>
      </c>
      <c r="F12" s="30">
        <v>250000</v>
      </c>
      <c r="G12" s="30">
        <v>0</v>
      </c>
      <c r="H12" s="47">
        <v>0</v>
      </c>
      <c r="I12" s="31"/>
      <c r="J12" s="30">
        <v>0</v>
      </c>
      <c r="K12" s="30">
        <v>0</v>
      </c>
      <c r="L12" s="29" t="s">
        <v>102</v>
      </c>
    </row>
    <row r="13" spans="2:22" ht="25.5">
      <c r="B13" s="29" t="s">
        <v>34</v>
      </c>
      <c r="C13" s="29" t="s">
        <v>31</v>
      </c>
      <c r="D13" s="29" t="s">
        <v>32</v>
      </c>
      <c r="E13" s="30">
        <v>514850</v>
      </c>
      <c r="F13" s="30">
        <v>250000</v>
      </c>
      <c r="G13" s="30">
        <v>0</v>
      </c>
      <c r="H13" s="47">
        <v>0</v>
      </c>
      <c r="I13" s="31"/>
      <c r="J13" s="30">
        <v>0</v>
      </c>
      <c r="K13" s="30">
        <v>0</v>
      </c>
      <c r="L13" s="29" t="s">
        <v>103</v>
      </c>
    </row>
    <row r="14" spans="2:22" ht="38.25">
      <c r="B14" s="29" t="s">
        <v>33</v>
      </c>
      <c r="C14" s="29" t="s">
        <v>35</v>
      </c>
      <c r="D14" s="29" t="s">
        <v>36</v>
      </c>
      <c r="E14" s="30">
        <v>260000</v>
      </c>
      <c r="F14" s="30">
        <v>110000</v>
      </c>
      <c r="G14" s="30">
        <v>0</v>
      </c>
      <c r="H14" s="47">
        <v>0</v>
      </c>
      <c r="I14" s="31"/>
      <c r="J14" s="30">
        <v>0</v>
      </c>
      <c r="K14" s="30">
        <v>0</v>
      </c>
      <c r="L14" s="29" t="s">
        <v>104</v>
      </c>
    </row>
    <row r="15" spans="2:22" ht="63.75">
      <c r="B15" s="29" t="s">
        <v>37</v>
      </c>
      <c r="C15" s="29" t="s">
        <v>38</v>
      </c>
      <c r="D15" s="29" t="s">
        <v>39</v>
      </c>
      <c r="E15" s="30">
        <v>600000</v>
      </c>
      <c r="F15" s="30">
        <v>250000</v>
      </c>
      <c r="G15" s="30">
        <v>0</v>
      </c>
      <c r="H15" s="47">
        <v>0</v>
      </c>
      <c r="I15" s="31"/>
      <c r="J15" s="30">
        <v>0</v>
      </c>
      <c r="K15" s="30">
        <v>0</v>
      </c>
      <c r="L15" s="29" t="s">
        <v>105</v>
      </c>
    </row>
    <row r="16" spans="2:22" ht="25.5">
      <c r="B16" s="29" t="s">
        <v>40</v>
      </c>
      <c r="C16" s="29" t="s">
        <v>41</v>
      </c>
      <c r="D16" s="29" t="s">
        <v>42</v>
      </c>
      <c r="E16" s="30">
        <v>600000</v>
      </c>
      <c r="F16" s="30">
        <v>300000</v>
      </c>
      <c r="G16" s="30">
        <v>0</v>
      </c>
      <c r="H16" s="47">
        <v>0</v>
      </c>
      <c r="I16" s="31"/>
      <c r="J16" s="30">
        <v>0</v>
      </c>
      <c r="K16" s="30">
        <v>0</v>
      </c>
      <c r="L16" s="29" t="s">
        <v>97</v>
      </c>
    </row>
    <row r="17" spans="2:22" ht="25.5">
      <c r="B17" s="34" t="s">
        <v>43</v>
      </c>
      <c r="C17" s="29" t="s">
        <v>44</v>
      </c>
      <c r="D17" s="34" t="s">
        <v>45</v>
      </c>
      <c r="E17" s="30">
        <v>500000</v>
      </c>
      <c r="F17" s="30">
        <v>250000</v>
      </c>
      <c r="G17" s="30">
        <v>0</v>
      </c>
      <c r="H17" s="47">
        <v>0</v>
      </c>
      <c r="I17" s="31"/>
      <c r="J17" s="30">
        <v>0</v>
      </c>
      <c r="K17" s="30">
        <v>0</v>
      </c>
      <c r="L17" s="29" t="s">
        <v>106</v>
      </c>
    </row>
    <row r="18" spans="2:22" ht="38.25">
      <c r="B18" s="29" t="s">
        <v>46</v>
      </c>
      <c r="C18" s="29" t="s">
        <v>47</v>
      </c>
      <c r="D18" s="29" t="s">
        <v>48</v>
      </c>
      <c r="E18" s="30">
        <v>374000</v>
      </c>
      <c r="F18" s="30">
        <v>187000</v>
      </c>
      <c r="G18" s="30">
        <v>0</v>
      </c>
      <c r="H18" s="47">
        <v>0</v>
      </c>
      <c r="I18" s="31"/>
      <c r="J18" s="30">
        <v>0</v>
      </c>
      <c r="K18" s="30">
        <v>0</v>
      </c>
      <c r="L18" s="29" t="s">
        <v>97</v>
      </c>
    </row>
    <row r="19" spans="2:22" ht="38.25">
      <c r="B19" s="33" t="s">
        <v>52</v>
      </c>
      <c r="C19" s="29" t="s">
        <v>12</v>
      </c>
      <c r="D19" s="29" t="s">
        <v>13</v>
      </c>
      <c r="E19" s="30">
        <v>292000</v>
      </c>
      <c r="F19" s="30">
        <v>146000</v>
      </c>
      <c r="G19" s="30">
        <f>E19-50000</f>
        <v>242000</v>
      </c>
      <c r="H19" s="47">
        <v>121000</v>
      </c>
      <c r="I19" s="31">
        <f t="shared" si="0"/>
        <v>50</v>
      </c>
      <c r="J19" s="30">
        <v>0</v>
      </c>
      <c r="K19" s="30">
        <v>121000</v>
      </c>
      <c r="L19" s="29" t="s">
        <v>107</v>
      </c>
    </row>
    <row r="20" spans="2:22" s="11" customFormat="1" ht="38.25">
      <c r="B20" s="33" t="s">
        <v>53</v>
      </c>
      <c r="C20" s="29" t="s">
        <v>54</v>
      </c>
      <c r="D20" s="29" t="s">
        <v>55</v>
      </c>
      <c r="E20" s="30">
        <v>600000</v>
      </c>
      <c r="F20" s="30">
        <v>300000</v>
      </c>
      <c r="G20" s="30">
        <v>450000</v>
      </c>
      <c r="H20" s="47">
        <v>225000</v>
      </c>
      <c r="I20" s="31">
        <f t="shared" si="0"/>
        <v>50</v>
      </c>
      <c r="J20" s="30">
        <v>0</v>
      </c>
      <c r="K20" s="30">
        <v>225000</v>
      </c>
      <c r="L20" s="29" t="s">
        <v>107</v>
      </c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2:22" s="11" customFormat="1" ht="25.5">
      <c r="B21" s="32" t="s">
        <v>61</v>
      </c>
      <c r="C21" s="32" t="s">
        <v>62</v>
      </c>
      <c r="D21" s="35" t="s">
        <v>63</v>
      </c>
      <c r="E21" s="30">
        <v>110000</v>
      </c>
      <c r="F21" s="30">
        <v>50000</v>
      </c>
      <c r="G21" s="30">
        <v>110000</v>
      </c>
      <c r="H21" s="47">
        <v>50000</v>
      </c>
      <c r="I21" s="31">
        <f t="shared" si="0"/>
        <v>45.454545454545453</v>
      </c>
      <c r="J21" s="30">
        <v>32727</v>
      </c>
      <c r="K21" s="30">
        <v>17273</v>
      </c>
      <c r="L21" s="29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2:22" s="13" customFormat="1">
      <c r="B22" s="32" t="s">
        <v>49</v>
      </c>
      <c r="C22" s="32" t="s">
        <v>50</v>
      </c>
      <c r="D22" s="35" t="s">
        <v>51</v>
      </c>
      <c r="E22" s="30">
        <v>620000</v>
      </c>
      <c r="F22" s="30">
        <v>300000</v>
      </c>
      <c r="G22" s="30">
        <v>0</v>
      </c>
      <c r="H22" s="47">
        <v>0</v>
      </c>
      <c r="I22" s="31"/>
      <c r="J22" s="30">
        <v>0</v>
      </c>
      <c r="K22" s="30">
        <v>0</v>
      </c>
      <c r="L22" s="29" t="s">
        <v>97</v>
      </c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2:22" s="12" customFormat="1" ht="38.25">
      <c r="B23" s="32" t="s">
        <v>56</v>
      </c>
      <c r="C23" s="32" t="s">
        <v>57</v>
      </c>
      <c r="D23" s="32" t="s">
        <v>58</v>
      </c>
      <c r="E23" s="30">
        <v>600000</v>
      </c>
      <c r="F23" s="30">
        <v>300000</v>
      </c>
      <c r="G23" s="30">
        <v>592000</v>
      </c>
      <c r="H23" s="47">
        <v>296000</v>
      </c>
      <c r="I23" s="31">
        <f t="shared" si="0"/>
        <v>50</v>
      </c>
      <c r="J23" s="30">
        <v>160333</v>
      </c>
      <c r="K23" s="30">
        <v>135667</v>
      </c>
      <c r="L23" s="29" t="s">
        <v>108</v>
      </c>
      <c r="M23" s="4"/>
    </row>
    <row r="24" spans="2:22" s="13" customFormat="1" ht="38.25">
      <c r="B24" s="32" t="s">
        <v>92</v>
      </c>
      <c r="C24" s="32" t="s">
        <v>59</v>
      </c>
      <c r="D24" s="35" t="s">
        <v>60</v>
      </c>
      <c r="E24" s="30">
        <v>600000</v>
      </c>
      <c r="F24" s="30">
        <v>300000</v>
      </c>
      <c r="G24" s="30">
        <v>0</v>
      </c>
      <c r="H24" s="47">
        <v>0</v>
      </c>
      <c r="I24" s="31"/>
      <c r="J24" s="30">
        <v>0</v>
      </c>
      <c r="K24" s="30">
        <v>0</v>
      </c>
      <c r="L24" s="29" t="s">
        <v>109</v>
      </c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2:22" s="13" customFormat="1" ht="25.5">
      <c r="B25" s="32" t="s">
        <v>64</v>
      </c>
      <c r="C25" s="32" t="s">
        <v>65</v>
      </c>
      <c r="D25" s="35" t="s">
        <v>66</v>
      </c>
      <c r="E25" s="30">
        <v>385700</v>
      </c>
      <c r="F25" s="30">
        <f>E25*0.39</f>
        <v>150423</v>
      </c>
      <c r="G25" s="30">
        <v>385700</v>
      </c>
      <c r="H25" s="47">
        <v>150000</v>
      </c>
      <c r="I25" s="31">
        <f t="shared" si="0"/>
        <v>38.890329271454497</v>
      </c>
      <c r="J25" s="30">
        <v>0</v>
      </c>
      <c r="K25" s="30">
        <v>150000</v>
      </c>
      <c r="L25" s="29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2:22" ht="25.5">
      <c r="B26" s="35" t="s">
        <v>67</v>
      </c>
      <c r="C26" s="36" t="s">
        <v>68</v>
      </c>
      <c r="D26" s="35" t="s">
        <v>69</v>
      </c>
      <c r="E26" s="30">
        <v>500000</v>
      </c>
      <c r="F26" s="30">
        <v>250000</v>
      </c>
      <c r="G26" s="30">
        <v>0</v>
      </c>
      <c r="H26" s="47">
        <v>0</v>
      </c>
      <c r="I26" s="31"/>
      <c r="J26" s="30">
        <v>0</v>
      </c>
      <c r="K26" s="30">
        <v>0</v>
      </c>
      <c r="L26" s="29" t="s">
        <v>111</v>
      </c>
    </row>
    <row r="27" spans="2:22" ht="25.5">
      <c r="B27" s="35" t="s">
        <v>70</v>
      </c>
      <c r="C27" s="36" t="s">
        <v>71</v>
      </c>
      <c r="D27" s="37" t="s">
        <v>72</v>
      </c>
      <c r="E27" s="30">
        <v>522000</v>
      </c>
      <c r="F27" s="30">
        <v>261000</v>
      </c>
      <c r="G27" s="30">
        <v>0</v>
      </c>
      <c r="H27" s="47">
        <v>0</v>
      </c>
      <c r="I27" s="31"/>
      <c r="J27" s="30">
        <v>0</v>
      </c>
      <c r="K27" s="30">
        <v>0</v>
      </c>
      <c r="L27" s="29" t="s">
        <v>97</v>
      </c>
    </row>
    <row r="28" spans="2:22" ht="51">
      <c r="B28" s="35" t="s">
        <v>73</v>
      </c>
      <c r="C28" s="36" t="s">
        <v>74</v>
      </c>
      <c r="D28" s="35" t="s">
        <v>75</v>
      </c>
      <c r="E28" s="30">
        <v>500000</v>
      </c>
      <c r="F28" s="30">
        <v>250000</v>
      </c>
      <c r="G28" s="30">
        <v>300000</v>
      </c>
      <c r="H28" s="47">
        <v>150000</v>
      </c>
      <c r="I28" s="31">
        <f t="shared" si="0"/>
        <v>50</v>
      </c>
      <c r="J28" s="30">
        <f>150000*0.6</f>
        <v>90000</v>
      </c>
      <c r="K28" s="30">
        <f>150000*0.4</f>
        <v>60000</v>
      </c>
      <c r="L28" s="29" t="s">
        <v>113</v>
      </c>
    </row>
    <row r="29" spans="2:22" ht="25.5">
      <c r="B29" s="32" t="s">
        <v>76</v>
      </c>
      <c r="C29" s="36" t="s">
        <v>77</v>
      </c>
      <c r="D29" s="38" t="s">
        <v>78</v>
      </c>
      <c r="E29" s="30">
        <v>396800</v>
      </c>
      <c r="F29" s="30">
        <v>198400</v>
      </c>
      <c r="G29" s="30">
        <v>396800</v>
      </c>
      <c r="H29" s="47">
        <v>198000</v>
      </c>
      <c r="I29" s="31">
        <f t="shared" si="0"/>
        <v>49.899193548387096</v>
      </c>
      <c r="J29" s="30">
        <v>198000</v>
      </c>
      <c r="K29" s="30">
        <v>0</v>
      </c>
      <c r="L29" s="29"/>
    </row>
    <row r="30" spans="2:22" s="19" customFormat="1" ht="25.5">
      <c r="B30" s="34" t="s">
        <v>84</v>
      </c>
      <c r="C30" s="34" t="s">
        <v>85</v>
      </c>
      <c r="D30" s="34" t="s">
        <v>86</v>
      </c>
      <c r="E30" s="39">
        <v>221250</v>
      </c>
      <c r="F30" s="30">
        <v>108000</v>
      </c>
      <c r="G30" s="30">
        <v>221250</v>
      </c>
      <c r="H30" s="47">
        <v>108000</v>
      </c>
      <c r="I30" s="31">
        <f t="shared" si="0"/>
        <v>48.813559322033903</v>
      </c>
      <c r="J30" s="30">
        <v>0</v>
      </c>
      <c r="K30" s="30">
        <v>108000</v>
      </c>
      <c r="L30" s="29"/>
      <c r="M30" s="4"/>
    </row>
    <row r="31" spans="2:22" s="19" customFormat="1" ht="25.5">
      <c r="B31" s="34" t="s">
        <v>87</v>
      </c>
      <c r="C31" s="32" t="s">
        <v>88</v>
      </c>
      <c r="D31" s="34" t="s">
        <v>89</v>
      </c>
      <c r="E31" s="39">
        <v>302028</v>
      </c>
      <c r="F31" s="30">
        <v>151000</v>
      </c>
      <c r="G31" s="30">
        <v>0</v>
      </c>
      <c r="H31" s="47">
        <v>0</v>
      </c>
      <c r="I31" s="31"/>
      <c r="J31" s="30">
        <v>0</v>
      </c>
      <c r="K31" s="30">
        <v>0</v>
      </c>
      <c r="L31" s="29" t="s">
        <v>112</v>
      </c>
      <c r="M31" s="4"/>
    </row>
    <row r="32" spans="2:22" s="19" customFormat="1" ht="51">
      <c r="B32" s="34" t="s">
        <v>84</v>
      </c>
      <c r="C32" s="32" t="s">
        <v>90</v>
      </c>
      <c r="D32" s="34" t="s">
        <v>91</v>
      </c>
      <c r="E32" s="39">
        <v>641197</v>
      </c>
      <c r="F32" s="30">
        <v>300000</v>
      </c>
      <c r="G32" s="30">
        <v>500000</v>
      </c>
      <c r="H32" s="47">
        <v>234000</v>
      </c>
      <c r="I32" s="31">
        <f t="shared" si="0"/>
        <v>46.800000000000004</v>
      </c>
      <c r="J32" s="30">
        <v>0</v>
      </c>
      <c r="K32" s="30">
        <v>234000</v>
      </c>
      <c r="L32" s="29" t="s">
        <v>113</v>
      </c>
      <c r="M32" s="4"/>
    </row>
    <row r="33" spans="2:22" s="21" customFormat="1" ht="15">
      <c r="B33" s="40" t="s">
        <v>83</v>
      </c>
      <c r="C33" s="40"/>
      <c r="D33" s="40"/>
      <c r="E33" s="41">
        <f>SUM(E4:E32)</f>
        <v>13883862</v>
      </c>
      <c r="F33" s="41">
        <f>SUM(F4:F32)</f>
        <v>6615569</v>
      </c>
      <c r="G33" s="41">
        <f>SUM(G4:G32)</f>
        <v>5526710</v>
      </c>
      <c r="H33" s="48">
        <f>SUM(H4:H32)</f>
        <v>2690000</v>
      </c>
      <c r="I33" s="42"/>
      <c r="J33" s="41">
        <f>SUM(J4:J32)</f>
        <v>630060</v>
      </c>
      <c r="K33" s="41">
        <f>SUM(K4:K32)</f>
        <v>2059940</v>
      </c>
      <c r="L33" s="45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2:22" s="18" customFormat="1">
      <c r="B34" s="15"/>
      <c r="C34" s="12"/>
      <c r="D34" s="12"/>
      <c r="E34" s="14"/>
      <c r="F34" s="14"/>
      <c r="G34" s="14"/>
      <c r="H34" s="16"/>
      <c r="I34" s="9"/>
      <c r="J34" s="14"/>
      <c r="K34" s="14"/>
      <c r="L34" s="46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2:22">
      <c r="D35" s="12"/>
      <c r="H35" s="16"/>
      <c r="I35" s="9"/>
    </row>
  </sheetData>
  <pageMargins left="0.70866141732283472" right="0.70866141732283472" top="0.78740157480314965" bottom="0.78740157480314965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 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Holanová Mirka</dc:creator>
  <cp:lastModifiedBy>Renata Pitrmanová</cp:lastModifiedBy>
  <cp:lastPrinted>2013-06-12T12:12:12Z</cp:lastPrinted>
  <dcterms:created xsi:type="dcterms:W3CDTF">2010-11-03T10:05:32Z</dcterms:created>
  <dcterms:modified xsi:type="dcterms:W3CDTF">2013-09-19T10:12:47Z</dcterms:modified>
</cp:coreProperties>
</file>