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shrnutí" sheetId="1" r:id="rId1"/>
    <sheet name="dt 1" sheetId="2" r:id="rId2"/>
    <sheet name="dt 2" sheetId="3" r:id="rId3"/>
    <sheet name="dt 3" sheetId="4" r:id="rId4"/>
    <sheet name="dt 4" sheetId="5" r:id="rId5"/>
    <sheet name=" dt 5" sheetId="6" r:id="rId6"/>
  </sheets>
  <externalReferences>
    <externalReference r:id="rId9"/>
  </externalReferences>
  <definedNames>
    <definedName name="Excel_BuiltIn__FilterDatabase_1" localSheetId="5">'[1]Bačetín'!#REF!</definedName>
    <definedName name="Excel_BuiltIn__FilterDatabase_1" localSheetId="2">'[1]Bačetín'!#REF!</definedName>
    <definedName name="Excel_BuiltIn__FilterDatabase_1" localSheetId="3">'[1]Bačetín'!#REF!</definedName>
    <definedName name="Excel_BuiltIn__FilterDatabase_1" localSheetId="4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<sst xmlns="http://schemas.openxmlformats.org/spreadsheetml/2006/main" count="1039" uniqueCount="923">
  <si>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</si>
  <si>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</si>
  <si>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</si>
  <si>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</si>
  <si>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</si>
  <si>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</si>
  <si>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</si>
  <si>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</si>
  <si>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</si>
  <si>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datum přijetí žádosti</t>
  </si>
  <si>
    <t>čas přijetí žádosti</t>
  </si>
  <si>
    <t>POV/2012/101/VR/NEINV</t>
  </si>
  <si>
    <t>Opravy na obecním úřadu 2012</t>
  </si>
  <si>
    <t>POV/2012/201/VR/NEINV</t>
  </si>
  <si>
    <t>Oprava místní komunikace</t>
  </si>
  <si>
    <t>POV/2012/202/VR/INV-NEINV</t>
  </si>
  <si>
    <t>Sadové úpravy zahrady u kostela sv. Michala - I.etapa</t>
  </si>
  <si>
    <t>POV/2012/203/VR/NEINV</t>
  </si>
  <si>
    <t>Oprava mostu na p.p.č.267/2 k.ú. Horní Kalná</t>
  </si>
  <si>
    <t>POV/2012/204/VR/NEINV</t>
  </si>
  <si>
    <t>Obnova asfaltového krytu komunikace - v k.ú. Labská</t>
  </si>
  <si>
    <t>POV/2012/301/VR/NEINV</t>
  </si>
  <si>
    <t>Integrovaná strategie rozvoje regionu Krkonoše</t>
  </si>
  <si>
    <t>Podpora cestovního ruchu na Horním Labi</t>
  </si>
  <si>
    <t>POV/2012/302/VR/INV-NEINV</t>
  </si>
  <si>
    <t>POV/2012/401/VR/NEINV</t>
  </si>
  <si>
    <t>Rekonstrukce mateřské školy Horní Kalná - úroky z úvěru</t>
  </si>
  <si>
    <t>POV/2012/402/VR/NEINV</t>
  </si>
  <si>
    <t>Úvěr na financování výměny lyž.vleku vč.vybudování infrastruktury a rekonstrukce budovy horské služby</t>
  </si>
  <si>
    <t>POV/2012/403/VR/NEINV</t>
  </si>
  <si>
    <t>Intenzifikace ČOV ve Šp. Mlýně - splácení úroků z úvěru 2012</t>
  </si>
  <si>
    <t>POV/2012/501/VR/NEINV</t>
  </si>
  <si>
    <t>Místní akční skupina Krkonoše</t>
  </si>
  <si>
    <t>Kraj pro značku, značka pro kraj - společnou cestou k rozvoji regionu</t>
  </si>
  <si>
    <t>Dolní Dvůr</t>
  </si>
  <si>
    <t>Čermná</t>
  </si>
  <si>
    <t>Černý Důl</t>
  </si>
  <si>
    <t>Horní Kalná</t>
  </si>
  <si>
    <t>Špindlerův Mlýn</t>
  </si>
  <si>
    <t xml:space="preserve">Krkonoše - SMO </t>
  </si>
  <si>
    <t>Svazek obcí Horní Labe</t>
  </si>
  <si>
    <t>POV/2012/501/BR/NEINV</t>
  </si>
  <si>
    <t>Adršpach</t>
  </si>
  <si>
    <t>Obnova a rozvoj obce Adršpach v souvislosti s přípravou vyhlášení "Národního Geoparku Broumovsko"</t>
  </si>
  <si>
    <t>POV/2012/401/BR/NEINV</t>
  </si>
  <si>
    <t>Božanov</t>
  </si>
  <si>
    <t>Dotace úroku z úvěru na výstavbu bytového domu pro příjmově vymezené osoby, na výstavbu bytového domu pro seniory a na rekonstrukci VO, sálu KD a Zkvalitnění dopravní infrastrukutry</t>
  </si>
  <si>
    <t>POV/2012/402/BR/NEINV</t>
  </si>
  <si>
    <t>Šonov</t>
  </si>
  <si>
    <t>Rekonstrukce nemovitosti č.p. 334 a č.p. 79 na bytové jednotky</t>
  </si>
  <si>
    <t>POV/2012/403/BR/NEINV</t>
  </si>
  <si>
    <t>Teplice nad Metují</t>
  </si>
  <si>
    <t>Výstavba 9 bytových jednotek - rekonstrukce objektu čp. 75 na stavební parcele č. 119 v k. ú. Lachov</t>
  </si>
  <si>
    <t>POV/2012/301/BR/INV</t>
  </si>
  <si>
    <t>DSO Broumovsko</t>
  </si>
  <si>
    <t>Pořízení herních prvků dětských hřišť</t>
  </si>
  <si>
    <t>POV/2012/201/BR/INV</t>
  </si>
  <si>
    <t>Jetřichov</t>
  </si>
  <si>
    <t>Bezpečná obec</t>
  </si>
  <si>
    <t>POV/2012/202/BR/INV</t>
  </si>
  <si>
    <t>Křinice</t>
  </si>
  <si>
    <t>Obnova veřejného prostranství v obci Křinice</t>
  </si>
  <si>
    <t>POV/2012/203/BR/NEINV</t>
  </si>
  <si>
    <t>Oprava místní komunikace v Šonově - horní část</t>
  </si>
  <si>
    <t>POV/2012/101/BR/INV</t>
  </si>
  <si>
    <t>Stavební úpravy 1PP. Školka Adršpach</t>
  </si>
  <si>
    <t>POV/2012/102/DK/INV</t>
  </si>
  <si>
    <t>Mostek</t>
  </si>
  <si>
    <t>zateplení hasičské zbrojnice Mostek</t>
  </si>
  <si>
    <t>POV/2012/103/DK/NEINV</t>
  </si>
  <si>
    <t>Choustníkovo Hradiště</t>
  </si>
  <si>
    <t>Výměna oken a vchodových dveří na budově OÚ</t>
  </si>
  <si>
    <t>POV/2012/105/DK/INV</t>
  </si>
  <si>
    <t>Třebihošť</t>
  </si>
  <si>
    <t>Rekonstrukce ČOV pro OÚ a MŠ</t>
  </si>
  <si>
    <t>POV/2012/106/DK/NEINV</t>
  </si>
  <si>
    <t>Libotov</t>
  </si>
  <si>
    <t>Výměna oken mateřské školy</t>
  </si>
  <si>
    <t>POV/2012/204/DK/NEINV</t>
  </si>
  <si>
    <t>Lanžov</t>
  </si>
  <si>
    <t>Oprava požární nádrže-západní a východní šikmá stěna</t>
  </si>
  <si>
    <t>POV/2012/401/DK/NEINV</t>
  </si>
  <si>
    <t>Litíč</t>
  </si>
  <si>
    <t>Úroky z úvěru 2012</t>
  </si>
  <si>
    <t>Strážné</t>
  </si>
  <si>
    <t>POV/2012/101/HK/INV</t>
  </si>
  <si>
    <t>Boharyně</t>
  </si>
  <si>
    <t>Boharyně-přístavba hřiště k ZŠ a MŠ I. etapa</t>
  </si>
  <si>
    <t>POV/2012/102/HK/NEINV/INV</t>
  </si>
  <si>
    <t>Dobřenice</t>
  </si>
  <si>
    <t>Oprava a rekonstrukce Obecního úřadu v Dobřenicích</t>
  </si>
  <si>
    <t>POV/2012/103/HK/NEINV</t>
  </si>
  <si>
    <t>Dolní Přím</t>
  </si>
  <si>
    <t>Výměna oken na budově Základní a mateřské školy na Probluzi</t>
  </si>
  <si>
    <t>POV/2012/104/HK/NEINV</t>
  </si>
  <si>
    <t>Hořiněves</t>
  </si>
  <si>
    <t>Střecha obecní sklad</t>
  </si>
  <si>
    <t>POV/2012/105/HK/NEINV</t>
  </si>
  <si>
    <t>Káranice</t>
  </si>
  <si>
    <t>Regenerace dětského hřiště a sportoviště</t>
  </si>
  <si>
    <t>POV/2012/106/HK/NEINV</t>
  </si>
  <si>
    <t>Libčany</t>
  </si>
  <si>
    <t>Modernizace budovy obecního úřadu</t>
  </si>
  <si>
    <t>POV/2012/107/HK/NEINV</t>
  </si>
  <si>
    <t>Libřice</t>
  </si>
  <si>
    <t>Oprava oken a dveří v budově Obecního úřadu</t>
  </si>
  <si>
    <t>POV/2012/108/HK/INV/NEIV</t>
  </si>
  <si>
    <t>Lovčice</t>
  </si>
  <si>
    <t>Materiálně technické zázemí pro pořádání různých aktivit</t>
  </si>
  <si>
    <t>POV/2012/109/HK/INV</t>
  </si>
  <si>
    <t>Máslojedy</t>
  </si>
  <si>
    <t>Varovný a informační systém obyvatelstva pro obec Máslojedy</t>
  </si>
  <si>
    <t>POV/2012/110/HK/INV</t>
  </si>
  <si>
    <t>Mokrovousy</t>
  </si>
  <si>
    <t>Snížení energetické náročnosti budovy obecního úřadu, Mokrovousy čp. 18</t>
  </si>
  <si>
    <t>15.122011</t>
  </si>
  <si>
    <t>POV/2012/111/HK/INV</t>
  </si>
  <si>
    <t>Obědovice</t>
  </si>
  <si>
    <t>Obědovice Hasičská zbrojnice</t>
  </si>
  <si>
    <t>POV/2012/112/HK/INV</t>
  </si>
  <si>
    <t>Praskačka</t>
  </si>
  <si>
    <t>Rekonstrukce sociálního zařízení v budově Mateřské školy v Sedlici</t>
  </si>
  <si>
    <t>POV/2012/113/HK/INV</t>
  </si>
  <si>
    <t>Pšánky</t>
  </si>
  <si>
    <t>Projektová dokumentace na Polyfunkční dům Pšánky</t>
  </si>
  <si>
    <t>POV/2012/114/HK/NEINV</t>
  </si>
  <si>
    <t>Skalice</t>
  </si>
  <si>
    <t>Oprava budovy Mateřské školy Číbuz</t>
  </si>
  <si>
    <t>POV/2012/115/HK/INV</t>
  </si>
  <si>
    <t>Smržov</t>
  </si>
  <si>
    <t>Stavební úpravy a přístavba objektu obecního úřadu ve Smržově</t>
  </si>
  <si>
    <t>POV/2012/116/HK/INV/NEINV</t>
  </si>
  <si>
    <t>Všestary</t>
  </si>
  <si>
    <t>Hřbitovní zdi Chlum</t>
  </si>
  <si>
    <t>POV/2012/201/HK/NEINV</t>
  </si>
  <si>
    <t>Dohalice</t>
  </si>
  <si>
    <t>Oprava veřejného osvětlení</t>
  </si>
  <si>
    <t>POV/2012/202/HK/INV</t>
  </si>
  <si>
    <t>Habřina</t>
  </si>
  <si>
    <t>Rekonstrukce veřejného osvětlení v obci Habřina</t>
  </si>
  <si>
    <t>POV/2012/203/HK/NEINV</t>
  </si>
  <si>
    <t>Hněvčeves</t>
  </si>
  <si>
    <t>Zlepšení dopravní a technické infrastruktury a vzhledu obce Hněvčeves</t>
  </si>
  <si>
    <t>POV/2012/204/HK/ INV</t>
  </si>
  <si>
    <t>Holohlavy</t>
  </si>
  <si>
    <t>Výstavba chodníku v ul. U Jordánu</t>
  </si>
  <si>
    <t>POV/2012/205/HK/INV</t>
  </si>
  <si>
    <t>Jeníkovice</t>
  </si>
  <si>
    <t>Autobusové čekárny - Jeníkovice</t>
  </si>
  <si>
    <t>POV/2012/206/HK/INV</t>
  </si>
  <si>
    <t>Kosice</t>
  </si>
  <si>
    <t>Veřejně přístupná účelová komunikace pro lokalitu RD - Pazderna, v obci Kosice</t>
  </si>
  <si>
    <t>POV/2012/207/HK/INV</t>
  </si>
  <si>
    <t>Kratonohy</t>
  </si>
  <si>
    <t>Rekonstrukce stávajících chodníků a vjezdů v obci Kratonohy</t>
  </si>
  <si>
    <t>POV/2012/208/HK/INV</t>
  </si>
  <si>
    <t>Kunčice</t>
  </si>
  <si>
    <t>Chodníky podél státní silnice II.30023</t>
  </si>
  <si>
    <t>POV/2012/209/HK/NEINV</t>
  </si>
  <si>
    <t>Ledce</t>
  </si>
  <si>
    <t>Oprava místní komunikace v Klášteře nad Dědinou II.etapa</t>
  </si>
  <si>
    <t>POV/2012/210/HK/ INV</t>
  </si>
  <si>
    <t>Librantice</t>
  </si>
  <si>
    <t>Víceúčelová sportovní hala - komunikace a terénní úpravy</t>
  </si>
  <si>
    <t>POV/2012/211/HK/NEINV</t>
  </si>
  <si>
    <t>Neděliště</t>
  </si>
  <si>
    <t>Oprava povrchu chodníků - etapa č. 3</t>
  </si>
  <si>
    <t>POV/2012/212/HK/NEINV</t>
  </si>
  <si>
    <t>Převýšov</t>
  </si>
  <si>
    <t>Oprava místní komunikace a chodníku v obci Převýšov</t>
  </si>
  <si>
    <t>POV/2012/213/HK/ INV</t>
  </si>
  <si>
    <t>Sadová</t>
  </si>
  <si>
    <t>Doplnění a rekonstrukce části infrastruktury v obci, úpravy a dovybavení okolí sportovníh hřiště</t>
  </si>
  <si>
    <t>POV/2012/214/HK/INV</t>
  </si>
  <si>
    <t>Sovětice</t>
  </si>
  <si>
    <t>Rekonstrukce účelové komunikace v obci Sovětice</t>
  </si>
  <si>
    <t>POV/2012/215/HK/ INV</t>
  </si>
  <si>
    <t>Stračov</t>
  </si>
  <si>
    <t>Infrastruktura stavebních parcel - Stračov</t>
  </si>
  <si>
    <t>POV/2012/216/HK/INV</t>
  </si>
  <si>
    <t>Střezetice</t>
  </si>
  <si>
    <t>Chodník Střezetice</t>
  </si>
  <si>
    <t>POV/2012/217/HK/INV/NEINV</t>
  </si>
  <si>
    <t>Výrava</t>
  </si>
  <si>
    <t>Obnova veřejné zeleně, výstavba IV.b). a VII. etapy chodníků</t>
  </si>
  <si>
    <t xml:space="preserve">POV/2012/301/HK/NEINV </t>
  </si>
  <si>
    <t>Mikroregion Černilovsko</t>
  </si>
  <si>
    <t>Život na venkově nás baví</t>
  </si>
  <si>
    <t>POV/2012/302/HK/NEINV</t>
  </si>
  <si>
    <t>Mikroregion Nechanicko</t>
  </si>
  <si>
    <t>Sport a rekreace v regionu</t>
  </si>
  <si>
    <t>POV/2012/303/HK/INV</t>
  </si>
  <si>
    <t>Mikroregion Obcí PZ 1866</t>
  </si>
  <si>
    <t>Vytvoření poznávacích stezek a odpočinkového zázemí - I. etapa</t>
  </si>
  <si>
    <t>POV/2012/304/HK/INV/NEINV</t>
  </si>
  <si>
    <t>Mikroregion Třebechovicko</t>
  </si>
  <si>
    <t>Doplnění dětských hřišť a rozšíření sportovišť v Mikroregionu Třebechovicko</t>
  </si>
  <si>
    <t>POV/2012/305/HK/NEINV</t>
  </si>
  <si>
    <t>Mikroregion Urbanická brázda</t>
  </si>
  <si>
    <t>Úprava veřejných prostranství a revitalizace zeleně na území Mikroregionu Urbanická brázda</t>
  </si>
  <si>
    <t>POV/2012/401/HK/NEINV</t>
  </si>
  <si>
    <t>Výstavba technické infrastruktury pro 17 RD v Homyli</t>
  </si>
  <si>
    <t>POV/2012/402/HK/NEINV</t>
  </si>
  <si>
    <t>Kanalizace a ČOV Dobřenice</t>
  </si>
  <si>
    <t>POV/2012/403/HK/NEINV</t>
  </si>
  <si>
    <t>Dolni Přím</t>
  </si>
  <si>
    <t>Úhrada úroků z úvěru</t>
  </si>
  <si>
    <t>POV/2012/404/HK/INV/NEINV</t>
  </si>
  <si>
    <t>Hvozdnice</t>
  </si>
  <si>
    <t>Plynofikace, kanalizace a vodovo, Multifunkční dům a úprava okolí</t>
  </si>
  <si>
    <t>POV/2012/405/HK/NEINV</t>
  </si>
  <si>
    <t>Chudeřice</t>
  </si>
  <si>
    <t>Výstavba čističky odpadních vod a inženýrských sítí v obci Chudeřice</t>
  </si>
  <si>
    <t>POV/2012/406/HK/NEINV</t>
  </si>
  <si>
    <t>Lhota pod Libčany</t>
  </si>
  <si>
    <t>Zateplení ZŠ, výměna oken a nový zdroj tepla</t>
  </si>
  <si>
    <t>POV/2012/407/HK/NEINV</t>
  </si>
  <si>
    <t>Úroky z úvěrů - kanalizace, komunikace, zeleň</t>
  </si>
  <si>
    <t>POV/2012/408/HK/INV</t>
  </si>
  <si>
    <t>Mžany</t>
  </si>
  <si>
    <t>Koupě a rekonstrukce budovy obecního úřadu ve Mžanech</t>
  </si>
  <si>
    <t>POV/2012/409/HK/NEINV</t>
  </si>
  <si>
    <t>Obědovice, Polyfunkční dům "U Vavřince"</t>
  </si>
  <si>
    <t>POV/2012/410/HK/NEINV</t>
  </si>
  <si>
    <t>Osice</t>
  </si>
  <si>
    <t>Dotace úroků z úvěru na akci  ČOV a kanalizace Osice, Polizy a   Trávník  -  I. etapa</t>
  </si>
  <si>
    <t>POV/2012/411/HK/NEINV</t>
  </si>
  <si>
    <t>Krásnice-kanalizace splašková a ČOV, Sedlice-kanalizace splašková a Dešťová kanalizace Praskačka - místní část Sedlice</t>
  </si>
  <si>
    <t>POV/2012/412/HK/INV</t>
  </si>
  <si>
    <t>Urbanice</t>
  </si>
  <si>
    <t>Dostavba vodovodu a splaškové kanalizace v obci Urbanice - etapa I. a II.</t>
  </si>
  <si>
    <t>POV/2012/501/HK/NEINV</t>
  </si>
  <si>
    <t>Vzdělání pro venkov</t>
  </si>
  <si>
    <t>Dolany</t>
  </si>
  <si>
    <t>Oprava kaple v Dolanech</t>
  </si>
  <si>
    <t>Jasenná</t>
  </si>
  <si>
    <t>Oprava stávající elektroinstalace a malování v Kulturním domě v Jasenné</t>
  </si>
  <si>
    <t>Šestajovice</t>
  </si>
  <si>
    <t>Oprava dětského hřiště</t>
  </si>
  <si>
    <t>POV/2012/101/JA/INV</t>
  </si>
  <si>
    <t>POV/2012/102/JA/NEINV</t>
  </si>
  <si>
    <t>POV/2012/103/JA/NEINV</t>
  </si>
  <si>
    <t>Heřmanice</t>
  </si>
  <si>
    <t>Oprava veřejného osvětlení v místní části Brod a Heřmanice</t>
  </si>
  <si>
    <t>Chvalkovice</t>
  </si>
  <si>
    <t>Cestička do školy</t>
  </si>
  <si>
    <t>Velichovky</t>
  </si>
  <si>
    <t>Rekonstrukce chodníku v Hustířanech</t>
  </si>
  <si>
    <t>Velký Třebešov</t>
  </si>
  <si>
    <t>Oprava místních komunikací po dokončení kanalizace</t>
  </si>
  <si>
    <t>POV/2012/201/JA/NEINV</t>
  </si>
  <si>
    <t>POV/2012/202/JA/INV</t>
  </si>
  <si>
    <t>POV/2012/203/JA/NEINV</t>
  </si>
  <si>
    <t>POV/2012/204/JA/NEINV</t>
  </si>
  <si>
    <t>Úrok z úvěru - oddílná splašková kanalizace Velký Třebešov</t>
  </si>
  <si>
    <t>Bytový dům Miskolezy</t>
  </si>
  <si>
    <t>POV/2012/401/JA/NEINV</t>
  </si>
  <si>
    <t>POV/2012/402/JA/NEINV</t>
  </si>
  <si>
    <t>POV/2012/101/MZ/INV,NEINV</t>
  </si>
  <si>
    <t>Bačalky</t>
  </si>
  <si>
    <t>Opravy a vybavení úřadovny, sportoviště, veřejného prostranství a hasičské zbrojnice</t>
  </si>
  <si>
    <t>POV/2012/102/MZ/INV</t>
  </si>
  <si>
    <t>Bukvice</t>
  </si>
  <si>
    <t>Stavební úpravy bývalé zemědělské usedlosti č.p.28 v Bukvici</t>
  </si>
  <si>
    <t>POV/2012/103/MZ/INV,NEINV</t>
  </si>
  <si>
    <t>Choteč</t>
  </si>
  <si>
    <t>Dovybavení budovy obecního úřadu a hasičské zbrojnice a pořízení nového veřejného rozhlasu v obci Choteč</t>
  </si>
  <si>
    <t>POV/2012/104/MZ/NEINV</t>
  </si>
  <si>
    <t>Jičíněves</t>
  </si>
  <si>
    <t>Oprava budov obecních úřadů v místních částech obce Jičíněves</t>
  </si>
  <si>
    <t>POV/2012/105/MZ/INV</t>
  </si>
  <si>
    <t>Libuň</t>
  </si>
  <si>
    <t>Rekonstrukce hřbitova v Libuni</t>
  </si>
  <si>
    <t>POV/2012/106/MZ/INV,NEINV</t>
  </si>
  <si>
    <t>Lužany</t>
  </si>
  <si>
    <t>Snížení energetické náročnosti ZŠ v Lužanech</t>
  </si>
  <si>
    <t>POV/2012/107/MZ/INV,NEINV</t>
  </si>
  <si>
    <t>Samšina</t>
  </si>
  <si>
    <t>Dokončení stavebních úprav stávajícího objektu víceúčelového zařízení čp. 59 na Samšině</t>
  </si>
  <si>
    <t>POV/2012/108/MZ/INV</t>
  </si>
  <si>
    <t>Sběř</t>
  </si>
  <si>
    <t>Výstavba víceúčelového sportovního hřiště</t>
  </si>
  <si>
    <t>POV/2012/109/MZ/INV</t>
  </si>
  <si>
    <t>Údrnice</t>
  </si>
  <si>
    <t xml:space="preserve">Bezdrátový rozhlas </t>
  </si>
  <si>
    <t>POV/2012/110/MZ/NEINV</t>
  </si>
  <si>
    <t>Újezd pod Tr.</t>
  </si>
  <si>
    <t>Oprava hřbitovní zdi</t>
  </si>
  <si>
    <t>POV/2012/201/MZ/NEINV</t>
  </si>
  <si>
    <t>Běchary</t>
  </si>
  <si>
    <t xml:space="preserve">Oprava chodníku před novou bytovkou - Běchary  </t>
  </si>
  <si>
    <t>POV/2012/202/MZ/INV</t>
  </si>
  <si>
    <t>Březina</t>
  </si>
  <si>
    <t>Obnova technické infrastruktury</t>
  </si>
  <si>
    <t>POV/2012/203/MZ/NEINV</t>
  </si>
  <si>
    <t>Bystřice</t>
  </si>
  <si>
    <t>Oprava místních komunikací a úprava veřejné zeleně</t>
  </si>
  <si>
    <t>POV/2012/204/MZ/INV</t>
  </si>
  <si>
    <t>Dolní Lochov</t>
  </si>
  <si>
    <t>Dolní Lochov - obnova veřejného osvětlení</t>
  </si>
  <si>
    <t>POV/2012/205/MZ/NEINV</t>
  </si>
  <si>
    <t>Holín</t>
  </si>
  <si>
    <t>Holín-úprava chodníku podél silnice III/2816a</t>
  </si>
  <si>
    <t>POV/2012/206/MZ/NEINV</t>
  </si>
  <si>
    <t>Chyjice</t>
  </si>
  <si>
    <t>Rekonstrukce autobusových čekáren a parkové úpravy</t>
  </si>
  <si>
    <t>POV/2012/207/MZ/NEINV</t>
  </si>
  <si>
    <t>Kacákova Lhota</t>
  </si>
  <si>
    <t>Kacákova Lhota-oprava stávajícího chodníku</t>
  </si>
  <si>
    <t>POV/2012/208/MZ/INV</t>
  </si>
  <si>
    <t>Konecchlumí</t>
  </si>
  <si>
    <t>Kamenice-rekonstrukce veřejného osvětlení</t>
  </si>
  <si>
    <t>POV/2012/209/MZ/NEINV</t>
  </si>
  <si>
    <t>Mladějov</t>
  </si>
  <si>
    <t>Oprava požární nádrže Střeleč</t>
  </si>
  <si>
    <t>POV/2012/210/MZ/NEINV</t>
  </si>
  <si>
    <t>Nemyčeves</t>
  </si>
  <si>
    <t>Úprava místní komunikace na p. č. 836/13 a 836/34</t>
  </si>
  <si>
    <t>POV/2012/211/MZ/INV</t>
  </si>
  <si>
    <t>Osek</t>
  </si>
  <si>
    <t>Osek- obslužná komunikace</t>
  </si>
  <si>
    <t>POV/2012/212/MZ/INV</t>
  </si>
  <si>
    <t>Podhradí</t>
  </si>
  <si>
    <t>Veřejné osvětlení v místní části Šlikova Ves</t>
  </si>
  <si>
    <t>POV/2012/213/MZ/NEINV</t>
  </si>
  <si>
    <t>Podůlší</t>
  </si>
  <si>
    <t>Obnova asfaltového krytu stávající vozovky  na p.č. 334 a 328 - 2.část</t>
  </si>
  <si>
    <t>POV/2012/214/MZ/INV</t>
  </si>
  <si>
    <t>Rokytňany</t>
  </si>
  <si>
    <t>Rekonstrukce veřejného osvětlení v Dolních Rokytňanech</t>
  </si>
  <si>
    <t>POV/2012/215/MZ/INV</t>
  </si>
  <si>
    <t>Slavhostice</t>
  </si>
  <si>
    <t>Autobusová zastávka s čekárnou v obci Slavhostice</t>
  </si>
  <si>
    <t>POV/2012/216/MZ/NEINV</t>
  </si>
  <si>
    <t>Soběraz</t>
  </si>
  <si>
    <t>Obnova zeleně na pietních místech v obci Soběraz</t>
  </si>
  <si>
    <t>POV/2012/217/MZ/NEINV</t>
  </si>
  <si>
    <t>Šárovcova Lhota</t>
  </si>
  <si>
    <t>POV/2012/218/MZ/NEINV</t>
  </si>
  <si>
    <t>Třtěnice</t>
  </si>
  <si>
    <t>Rekonstrukce chodníku v obci Třtěnice</t>
  </si>
  <si>
    <t>POV/2012/219/MZ/INV, NEINV</t>
  </si>
  <si>
    <t>Tuř</t>
  </si>
  <si>
    <t>Změna stavby před dokončením - komunikace na pozemcích parc. číslo 2/5, 927/8 v k. ú. Tuř ( 771791)</t>
  </si>
  <si>
    <t>POV/2012/220/MZ/INV</t>
  </si>
  <si>
    <t>Veliš</t>
  </si>
  <si>
    <t>Opatření pro zvýšení bezpečnosti dopravy v obci Veliš</t>
  </si>
  <si>
    <t>POV/2012/221/MZNEINV</t>
  </si>
  <si>
    <t>Vrbice</t>
  </si>
  <si>
    <t xml:space="preserve">Oprava místní komunikace parc.č. 591/1 k.ú. Vrbice n.C. </t>
  </si>
  <si>
    <t>POV/2012/222/MZ/INV,NEINV</t>
  </si>
  <si>
    <t>Vršce</t>
  </si>
  <si>
    <t>Úprava veřejných prostranství a veřejné zeleně</t>
  </si>
  <si>
    <t>POV/2012/223/MZ/INV</t>
  </si>
  <si>
    <t xml:space="preserve">Vysoké Veselí </t>
  </si>
  <si>
    <t>Oprava ulice Krátké</t>
  </si>
  <si>
    <t>POV/2012/224/MZ/NEINV</t>
  </si>
  <si>
    <t>Železnice</t>
  </si>
  <si>
    <t>Demolice č.p.187 v Nádražní ulici, v Železnici</t>
  </si>
  <si>
    <t>POV/2012/225/MZ/NEINV</t>
  </si>
  <si>
    <t>Židovice</t>
  </si>
  <si>
    <t>Oprava venkovního schodiště a přilehlé části chodníku u budovy č.p. 7</t>
  </si>
  <si>
    <t>POV/2012/301/MZ/INV,NEINV</t>
  </si>
  <si>
    <t>Svazek obcí Brada</t>
  </si>
  <si>
    <t>Sportem ku zdraví</t>
  </si>
  <si>
    <t>POV/2012/302/MZ/INV,NEINV</t>
  </si>
  <si>
    <t>Mikroregion Český ráj</t>
  </si>
  <si>
    <t>Výstavní zastavení - dozvíte se o nás více</t>
  </si>
  <si>
    <t>POV/2012/303/MZ/INV,NEINV</t>
  </si>
  <si>
    <t>Lázeňský mikroregion</t>
  </si>
  <si>
    <t>Odpočinková místa v Lázeňském mikroregionu</t>
  </si>
  <si>
    <t>POV/2012/304/MZ/INV,NEINV</t>
  </si>
  <si>
    <t>Mariánská zahrada</t>
  </si>
  <si>
    <t xml:space="preserve">Na území Mariánské zahrady žijeme společenským životem </t>
  </si>
  <si>
    <t>POV/2012/401/MZ/NEINV</t>
  </si>
  <si>
    <t>Dětenice</t>
  </si>
  <si>
    <t>Dotace na úroky z úvěru na stavbu "Dětenice, Osenice, Brodek-ČOV a splašková kanalizace"</t>
  </si>
  <si>
    <t>POV/2012/402/MZ/NEINV</t>
  </si>
  <si>
    <t>Libáň</t>
  </si>
  <si>
    <t>Úroky z úvěrů na vybudování technické infrastruktury v Libáni a spádových obcích</t>
  </si>
  <si>
    <t>POV/2012/403/MZ/NEINV</t>
  </si>
  <si>
    <t>Radim</t>
  </si>
  <si>
    <t>Přestavba obecních bytů</t>
  </si>
  <si>
    <t>POV/2012/404/MZ/NEINV</t>
  </si>
  <si>
    <t>Staré Místo</t>
  </si>
  <si>
    <t>Výstavba vodovodu v obci Staré Místo včetně souvisejících výdajů</t>
  </si>
  <si>
    <t>POV/2012/405/MZ/NEINV</t>
  </si>
  <si>
    <t>Stavební úpravy a půdní vestavba v č.p. 85, Šimonova ulice, Železnice</t>
  </si>
  <si>
    <t>POV/2012/102/KO/NEINV</t>
  </si>
  <si>
    <t>POV/2012/101/KO/NEINV</t>
  </si>
  <si>
    <t>POV/2012/103/KO/NEINV</t>
  </si>
  <si>
    <t>POV/2012/104/KO/NEINV</t>
  </si>
  <si>
    <t>Čermná nad Orlicí</t>
  </si>
  <si>
    <t>Oprava a údržba hřbitovní zdi na místním hřbitově v části obce Malá Čermná</t>
  </si>
  <si>
    <t>Albrechtice nad Orlicí</t>
  </si>
  <si>
    <t>Zateplení objektů ve vlastnictví obce - Částečná výměna oken v čp. 275 a čp. 71</t>
  </si>
  <si>
    <t>Doudleby nad Orlicí</t>
  </si>
  <si>
    <t>Záchrana původní secesní fasády na budově základní školy - 1. etapa</t>
  </si>
  <si>
    <t>Lípa nad Orlicí</t>
  </si>
  <si>
    <t>Oprava střechy a omítky na budově obecního úřadu v Lípě nad Orlicí čp. 23</t>
  </si>
  <si>
    <t>POV/2012/201/KO/NEINV</t>
  </si>
  <si>
    <t>Bolehošť</t>
  </si>
  <si>
    <t>Revitalizace centra obce</t>
  </si>
  <si>
    <t>POV/2012/202/KO/INV/NEINV</t>
  </si>
  <si>
    <t>Borovnice</t>
  </si>
  <si>
    <t>Místní komunikace v Rájci</t>
  </si>
  <si>
    <t>POV/2012/203/KO/INV</t>
  </si>
  <si>
    <t>Čestice</t>
  </si>
  <si>
    <t>POV/2012/204/KO/NEINV</t>
  </si>
  <si>
    <t>Chleny</t>
  </si>
  <si>
    <t>Oprava místních komunikací v obci Chleny</t>
  </si>
  <si>
    <t>POV/2012/205/KO/NEINV</t>
  </si>
  <si>
    <t>Kostelecké Horky</t>
  </si>
  <si>
    <t>Oprava havarijního stavu místních komunikací</t>
  </si>
  <si>
    <t>POV/2012/206/KO/INV</t>
  </si>
  <si>
    <t>Krchleby</t>
  </si>
  <si>
    <t>Orientační osvětlení v Krchlebách</t>
  </si>
  <si>
    <t>POV/2012/207/KO/NEINV</t>
  </si>
  <si>
    <t>Svídnice</t>
  </si>
  <si>
    <t>Rekonstrukce osvětlení II.etapa</t>
  </si>
  <si>
    <t>POV/2012/208/KO/NEINV</t>
  </si>
  <si>
    <t>Oprava chodníku okolo obecních budov (hasičská zbrojnice a obecní dům)</t>
  </si>
  <si>
    <t>POV/2012/209/KO/INV</t>
  </si>
  <si>
    <t>Zdelov</t>
  </si>
  <si>
    <t>Oprava místní komunikace po rekonstrukci vodovodu</t>
  </si>
  <si>
    <t>POV/2012/210/KO/INV/NEINV</t>
  </si>
  <si>
    <t>Žďár nad Orlicí</t>
  </si>
  <si>
    <t>Oprava asfaltového povrchu na komunikacích tvořících střed obce Žďár nad Orlicí</t>
  </si>
  <si>
    <t>POV/2012/301/KO/NEINV</t>
  </si>
  <si>
    <t>Dobrovolný svazek obcí Obecní voda</t>
  </si>
  <si>
    <t>Úprava návsí obcí Obecní voda - II. etapa</t>
  </si>
  <si>
    <t>POV/2012/302/KO/NEINV</t>
  </si>
  <si>
    <t>Dobrovolný svazek obcí Orlice</t>
  </si>
  <si>
    <t>Malebné obce mezi Orlicemi</t>
  </si>
  <si>
    <t>POV/2012/303/KO/NEINV</t>
  </si>
  <si>
    <t>Dobrovolný svazek obcí Poorlicko</t>
  </si>
  <si>
    <t>Společná obnova měst a obcí Poorlicka - I. etapa</t>
  </si>
  <si>
    <t>POV/2012/401/KO/NEINV</t>
  </si>
  <si>
    <t>Plynofikace obce a občanská vybavenost, úroky z úvěru</t>
  </si>
  <si>
    <t>POV/2012/402/KO/NEINV</t>
  </si>
  <si>
    <t>Technická infrastruktura v Rájci</t>
  </si>
  <si>
    <t>POV/2012/403/KO/NEINV</t>
  </si>
  <si>
    <t>Poskytnutý úvěr od KB a.s., na plynofikaci obce Čermná nad Orlicí</t>
  </si>
  <si>
    <t>POV/2012/404/KO/INV</t>
  </si>
  <si>
    <t>Dobrovolý svazek obcí Orlice</t>
  </si>
  <si>
    <t>Úroky z úvěru cyklostezka "Čestice-Častolovice-Kostelec n.O."</t>
  </si>
  <si>
    <t>POV/2012/405/KO/NEINV</t>
  </si>
  <si>
    <t>Rekonstrukce a přístavba ZŠ Doudelby nad Orlicí etapa "Dostavba tělocvičny včetně vybavení"</t>
  </si>
  <si>
    <t>POV/2012/406/KO/NEINV</t>
  </si>
  <si>
    <t>Úroky z úvěru na výstavbu inženýrských sítí pro výstavbu rodinných domů v obci Krchleby</t>
  </si>
  <si>
    <t>POV/2012/101/NA/NEINV</t>
  </si>
  <si>
    <t>Bukovice</t>
  </si>
  <si>
    <t>Studnice vzdělávání 2012
klíčové kompetence v oblastech rozvoje venkova</t>
  </si>
  <si>
    <t>POV/2012/102/NA/INV</t>
  </si>
  <si>
    <t>Dolní Radechová</t>
  </si>
  <si>
    <t>Stavební úpravy - zateplení sportovního a společenského centra obce Dolní Radechová - I.etapa</t>
  </si>
  <si>
    <t>POV/2012/103/NA/INV</t>
  </si>
  <si>
    <t>Horní Radechová</t>
  </si>
  <si>
    <t>POV/2012/104/NA/NEINV</t>
  </si>
  <si>
    <t>Hořičky</t>
  </si>
  <si>
    <t>Oprava havarijního stavu  hřbitovní zdi</t>
  </si>
  <si>
    <t>POV/2012/105/NA/NEINV</t>
  </si>
  <si>
    <t>Kramolna</t>
  </si>
  <si>
    <t>Oprava oplocní Mateřské školy, Kramolna</t>
  </si>
  <si>
    <t>POV/2012/106/NA/INV</t>
  </si>
  <si>
    <t>Slatina nad Úpou</t>
  </si>
  <si>
    <t>Přemístění obecní knihovny</t>
  </si>
  <si>
    <t>POV/2012/107/NA/INV</t>
  </si>
  <si>
    <t>Suchý Důl</t>
  </si>
  <si>
    <t>Obnova zelené kapličky v Ticháčkově lese</t>
  </si>
  <si>
    <t>POV/2012/108/NA/NEINV</t>
  </si>
  <si>
    <t>Žďár nad Metují</t>
  </si>
  <si>
    <t>Oprava střechy OÚ ve Žďáře nad Metují</t>
  </si>
  <si>
    <t>POV/2012/109/NA/INV</t>
  </si>
  <si>
    <t>Žernov</t>
  </si>
  <si>
    <t>Výměna oken a vstupních dveří budovy Obecního úřadu</t>
  </si>
  <si>
    <t>POV/2012/201/NA/NEINV</t>
  </si>
  <si>
    <t>Brzice</t>
  </si>
  <si>
    <t>Oprava místní komunikace Brzice č.p. 1005/1</t>
  </si>
  <si>
    <t>POV/2012/202/NA/NEINV</t>
  </si>
  <si>
    <t>Česká Čermná</t>
  </si>
  <si>
    <t>rekonstrukce komunikace u Franců</t>
  </si>
  <si>
    <t>POV/2012/203/NA/INV</t>
  </si>
  <si>
    <t>Česká Metuje</t>
  </si>
  <si>
    <t>II/301 ČESKÁ METUJE OPRAVA NÁBŘEŽNÍ ZDI, Chodníky a kanalizace - I. Etapa</t>
  </si>
  <si>
    <t>POV/2012/204/NA/INV</t>
  </si>
  <si>
    <t>Litoboř - veřejné osvětlení</t>
  </si>
  <si>
    <t>POV/2012/205/NA/INV</t>
  </si>
  <si>
    <t>Mezilečí</t>
  </si>
  <si>
    <t xml:space="preserve"> Rekonstrukce  místní komunikace u bytovky SBD v Mezilečí</t>
  </si>
  <si>
    <t>POV/2012/206/NA/NEINV</t>
  </si>
  <si>
    <t>Nový Hrádek</t>
  </si>
  <si>
    <t>POV/2012/207/NA/INV</t>
  </si>
  <si>
    <t>Říkov</t>
  </si>
  <si>
    <t>CHODNÍK  ŘÍKOV</t>
  </si>
  <si>
    <t>POV/2012/208/NA/INV</t>
  </si>
  <si>
    <t>Studnice</t>
  </si>
  <si>
    <t>Spojovací chodník k mateřské škole ve Studnici</t>
  </si>
  <si>
    <t>POV/2012/209/NA/NEINV</t>
  </si>
  <si>
    <t>Velká Jesenice</t>
  </si>
  <si>
    <t>Oprava místní uličky "Schody ke kostelu"</t>
  </si>
  <si>
    <t>POV/2012/210/NA/NEINV</t>
  </si>
  <si>
    <t>Velké Petrovice</t>
  </si>
  <si>
    <t>Rekonstrukce místních komunikací Velké Petrovice - Petrovice, Petrovičky</t>
  </si>
  <si>
    <t>POV/2012/211/NA/INV</t>
  </si>
  <si>
    <t>Vestec</t>
  </si>
  <si>
    <t>Úprava veřejných prostranství na obecních pozemcích, úprava terénu pro uložení kontejnerů na tříděný odpad</t>
  </si>
  <si>
    <t>POV/2012/212/NA/NEINV</t>
  </si>
  <si>
    <t>Vysoká Srbská</t>
  </si>
  <si>
    <t>Generální oprava místní komunikace 839/1, dlážděný kopec.Již třetí etapa.</t>
  </si>
  <si>
    <t>POV/2012/213/NA/NEINV</t>
  </si>
  <si>
    <t>Vysokov</t>
  </si>
  <si>
    <t>"OPRAVA POVRCHU MÍSTNÍCH KOMUNIKACÍ PO ULOŽENÍ SÍŤÍ TECHNICKÉ INFRASTRUKTURY"  - II. Etapa</t>
  </si>
  <si>
    <t>POV/2012/214/NA/INV</t>
  </si>
  <si>
    <t>Stavební úpravy chodníků " u Hanušů" k.ú. Zábrodí                           Stavební úpravy chodníků " u Hanušů" k.ú. Horní Rybníky</t>
  </si>
  <si>
    <t>Zábrodí</t>
  </si>
  <si>
    <t>POV/2012/301/NA/NEINV</t>
  </si>
  <si>
    <t>Dobrovolný svazek obcí Policka</t>
  </si>
  <si>
    <t>Drobné památky Policka - 2. etapa</t>
  </si>
  <si>
    <t>POV/2012/302/NA/INV/NEINV</t>
  </si>
  <si>
    <t>Stráně Hořičky</t>
  </si>
  <si>
    <t>Vybavení veřejných prostranství v jednotlivých obcích mobiliářem</t>
  </si>
  <si>
    <t>POV/2012/303/NA/INV/NEINV</t>
  </si>
  <si>
    <t>SVAZEK OBCÍ 1866</t>
  </si>
  <si>
    <t>"Stabilita a rozvoj venkovského mikroregionu - realizací rozvojových plánů míříme k udržitelnému rozvoji"</t>
  </si>
  <si>
    <t>POV/2012/304/NA/INV/NEINV</t>
  </si>
  <si>
    <t>SVAZEK OBCÍ METUJE</t>
  </si>
  <si>
    <t>Vybudování odpočinkových přístřešků a informačních panelů na území svazku - propojení všech obcí napříč celým svazkem.</t>
  </si>
  <si>
    <t>POV/2012/305/NA/INV/NEINV</t>
  </si>
  <si>
    <t>SVAZEK OBCÍ ÚPA</t>
  </si>
  <si>
    <t>"Dovybavení obcí potřebným mobiliářem" (jedná se o mobiliář do obcí na veřejná prostranstvi  i na pořádané akce, bezpečnostní prvky, kamery apod.)</t>
  </si>
  <si>
    <t>POV/2012/401/NA</t>
  </si>
  <si>
    <t>Bezděkov nad Metují</t>
  </si>
  <si>
    <t>Dotace úroků z úvěru- komunální rozvoj obce Bezděkov nad Metují</t>
  </si>
  <si>
    <t>POV/2012/402/NA</t>
  </si>
  <si>
    <t xml:space="preserve">Kanalizace Dolní Radechová II.etapa                                                               Plynofikace Obce Dolní Radechová                                                                                                                                   </t>
  </si>
  <si>
    <t>POV/2012/403/NA</t>
  </si>
  <si>
    <t>Machov</t>
  </si>
  <si>
    <t>Čistírna odpadních vod Machov a stavba kanalizačních sběračů</t>
  </si>
  <si>
    <t>POV/2012/404/NA</t>
  </si>
  <si>
    <t>Kanalizace Zblov</t>
  </si>
  <si>
    <t>POV/2012/405/NA</t>
  </si>
  <si>
    <t>Úroky z úvěru poskytnuté na koupi nemovitosti čp. 113</t>
  </si>
  <si>
    <t>POV/2012/406/NA</t>
  </si>
  <si>
    <t>Splátka úroků úvěrů na akce: 1) Přístavba tělocvičny při ZŠ a úprava školní jídelny, 2) Dofinancování dostavby splaškové kanalizace</t>
  </si>
  <si>
    <t>POV/2012/407/NA</t>
  </si>
  <si>
    <t xml:space="preserve">Úroky z úvěrů Velké Petrovice - komunikace pod hřištěm a bytová výstavba </t>
  </si>
  <si>
    <t>POV/2012/408/NA</t>
  </si>
  <si>
    <t>POV/2012/410/NA</t>
  </si>
  <si>
    <t>Žďárky</t>
  </si>
  <si>
    <t xml:space="preserve">Úroky z úvěru na projekt "Infrastruktura sídliště RD Žďárky - Kalabon" </t>
  </si>
  <si>
    <t>POV/2012/411/NA</t>
  </si>
  <si>
    <t>Úroky z úvěru na spolufinancování projektů obce Žernov "Infrastruktura Žernov a akce prostřednictvím MAS"</t>
  </si>
  <si>
    <t>POV/2012/501/NA</t>
  </si>
  <si>
    <t>Centrum rozvoje Česká Skalice</t>
  </si>
  <si>
    <t>POV/2012/101/NB/INV</t>
  </si>
  <si>
    <t>Modernizace hygienického zařízení v kulturním domě v Hlušicích</t>
  </si>
  <si>
    <t>POV/2012/102/NB/INV/NEINV</t>
  </si>
  <si>
    <t>Havárie sociálního zařízení v Kulturním domě v Králíkách</t>
  </si>
  <si>
    <t>POV/2012/103/NB/INV</t>
  </si>
  <si>
    <t>Odvětrání kuchyně v MŠ Nepolisy</t>
  </si>
  <si>
    <t>POV/2012/104/NB/INV</t>
  </si>
  <si>
    <t>Ústření vytápení MŠ Ohnišťany</t>
  </si>
  <si>
    <t>POV/2012/105/NB/INV</t>
  </si>
  <si>
    <t>Zateplení a oprava vnějšího pláště objektu Mateřské školy Petrovice, včetně opravy skladu</t>
  </si>
  <si>
    <t>POV/2012/106/NB/NEINV</t>
  </si>
  <si>
    <t>Výměna oken a dveří v kulturním domě (Dělnický dům) ve Skřivanech</t>
  </si>
  <si>
    <t>POV/2012/107/NB/INV</t>
  </si>
  <si>
    <t>Bezdrátový rozhlas sloučených obcí Vinary, Smidarská Lhota, Kozojídky , Janovice</t>
  </si>
  <si>
    <t>POV/2012/108/NB/INV</t>
  </si>
  <si>
    <t>Dětské hřiště Zdechovice</t>
  </si>
  <si>
    <t>Hlušice</t>
  </si>
  <si>
    <t>Králíky</t>
  </si>
  <si>
    <t xml:space="preserve">Nepolisy </t>
  </si>
  <si>
    <t>Ohnišťany</t>
  </si>
  <si>
    <t>Petrovice</t>
  </si>
  <si>
    <t>Skřivany</t>
  </si>
  <si>
    <t>Vinary</t>
  </si>
  <si>
    <t>Zdechovice</t>
  </si>
  <si>
    <t>POV/2012/201/NB/NEINV</t>
  </si>
  <si>
    <t>Oprava místní komunikace v obci Humburky</t>
  </si>
  <si>
    <t>POV/2012/202/NB/NEINV</t>
  </si>
  <si>
    <t xml:space="preserve">Oprava chodníků a vjezdů </t>
  </si>
  <si>
    <t>POV/2012/203/NB/INV</t>
  </si>
  <si>
    <t xml:space="preserve">Rekonstrukce komunikace "Chaloupky-U Pitrů" </t>
  </si>
  <si>
    <t>POV/2012/204/NB/INV</t>
  </si>
  <si>
    <t>Výstavba chodníku a úprava sjezdů k jednotlivým objektům - II.etapa</t>
  </si>
  <si>
    <t>Humburky</t>
  </si>
  <si>
    <t>Mlékosrby</t>
  </si>
  <si>
    <t>Sloupno</t>
  </si>
  <si>
    <t xml:space="preserve">Šaplava </t>
  </si>
  <si>
    <t>POV/2012/301/NB/INV</t>
  </si>
  <si>
    <t xml:space="preserve">Cidlina, svazek obcí </t>
  </si>
  <si>
    <t>Malá zahradní mechanizace pro mikroregion</t>
  </si>
  <si>
    <t>POV/2012/302/NB/NEINV</t>
  </si>
  <si>
    <t>Mikroregion Novobydžovsko</t>
  </si>
  <si>
    <t xml:space="preserve">Mobiliář Mikroregionu Novobydžovsko </t>
  </si>
  <si>
    <t>POV/2012/401/NB/NEINV</t>
  </si>
  <si>
    <t>Nákup pozemků, splašková kanalizace I: a II. etapa, infrastruktura pro stavební pozemky</t>
  </si>
  <si>
    <t>POV/2012/402/NB/NEINV</t>
  </si>
  <si>
    <t>Dotace úroků z úvěrů</t>
  </si>
  <si>
    <t>POV/2012/403/NB/NEINV</t>
  </si>
  <si>
    <t>Financování splácení závazků klienta vyplývajících ze smlouvy o účelovém úvěru na výstavbu obecního domu, kanalizace, ČOV a přístavbu mateřské školy</t>
  </si>
  <si>
    <t>POV/2012/404/NB/NEINV</t>
  </si>
  <si>
    <t>ČOV a kanalizace Prasek</t>
  </si>
  <si>
    <t xml:space="preserve">Měník </t>
  </si>
  <si>
    <t>Nepolisy</t>
  </si>
  <si>
    <t xml:space="preserve">Prasek </t>
  </si>
  <si>
    <t>POV/2012/101/NM/NEINV</t>
  </si>
  <si>
    <t>Slavoňov</t>
  </si>
  <si>
    <t>Výměna oken a vchodových dveří v objektu mateřské školy v obci Slavoňov č.p.23</t>
  </si>
  <si>
    <t>POV/2012/201/NM/NEINV</t>
  </si>
  <si>
    <t>Provodov-Šonov</t>
  </si>
  <si>
    <t>Oprava místních komunikací 3. a 4. třídy - rekonstrukce živičného povrchu "Provodov-Šeřeč" obec Provodov-Šonov</t>
  </si>
  <si>
    <t>POV/2012/202/NM/NEINV</t>
  </si>
  <si>
    <t>Nahořany</t>
  </si>
  <si>
    <t>Obnova a zřizování veřejné zeleně na hřbitovech v Nahořanech a ve Lhotě a veřejných prostranstvích</t>
  </si>
  <si>
    <t>POV/2012/301/NM/NEINV</t>
  </si>
  <si>
    <t>DSO Region Novoměstsko</t>
  </si>
  <si>
    <t>Zkvalitnění veřejných prostranství v obcích DSO Regionu Novoměstsko</t>
  </si>
  <si>
    <t>POV/2012/101/NP/NEINV</t>
  </si>
  <si>
    <t>Úbislavice</t>
  </si>
  <si>
    <t xml:space="preserve">Výměna oken a dveří na budově obecního úřadu - st. parcela 3, k. ú. Úbislavice </t>
  </si>
  <si>
    <t>POV/2012/102/NP/NEINV</t>
  </si>
  <si>
    <t>Vidochov</t>
  </si>
  <si>
    <t>Hřiště ZŠ a MŠ Vidochov</t>
  </si>
  <si>
    <t>POV/2012/301/NP/INV</t>
  </si>
  <si>
    <t>Novopacko</t>
  </si>
  <si>
    <t>Vybavení dětských hřišť na Novopacku</t>
  </si>
  <si>
    <t>POV/2012/401/NP/NEINV</t>
  </si>
  <si>
    <t>Pecka</t>
  </si>
  <si>
    <t>Rozvoj venkova - Dům s pečovatelskou službou Pecka, Vodovod Horní Javoří, Sběrný dvůr Pecka</t>
  </si>
  <si>
    <t>POV2012/101/RK/NEINV</t>
  </si>
  <si>
    <t>Černíkovice</t>
  </si>
  <si>
    <t>POV2012/102/RK/NEINV</t>
  </si>
  <si>
    <t>Lhoty u Potštejna</t>
  </si>
  <si>
    <t>Oprava střechy na požární zbrojnici ve Lhotách</t>
  </si>
  <si>
    <t>POV2012/103/RK/INV</t>
  </si>
  <si>
    <t>Lukavice</t>
  </si>
  <si>
    <t>Požární zbrojnice v Lukavici - II. etapa garáže</t>
  </si>
  <si>
    <t>POV2012/104/RK/NEINV</t>
  </si>
  <si>
    <t>Orlické Záhoří</t>
  </si>
  <si>
    <t>Vybavení Obecního úřadu v Orl. Záhoří</t>
  </si>
  <si>
    <t>POV2012/105/RK/INV/NEINV</t>
  </si>
  <si>
    <t>Pěčín</t>
  </si>
  <si>
    <t>Oprava budovy OÚ čp. 207 a 268 včetně vestavby soc. zařízení</t>
  </si>
  <si>
    <t>POV2012/106/RK/NEINV</t>
  </si>
  <si>
    <t>Skuhrov n. Bělou</t>
  </si>
  <si>
    <t>Výměna oken a dveří na obec. budovách II.</t>
  </si>
  <si>
    <t>POV2012/107/RK/NEINV</t>
  </si>
  <si>
    <t>Záměl</t>
  </si>
  <si>
    <t>Výměna oken a zateplení stropů čp. 126 ZŠ</t>
  </si>
  <si>
    <t>POV2012/201/RK/INV</t>
  </si>
  <si>
    <t>Byzhradec</t>
  </si>
  <si>
    <t>Vybudování chodníku podél požární nádrže</t>
  </si>
  <si>
    <t>POV2012/202/RK/INV</t>
  </si>
  <si>
    <t>Libel</t>
  </si>
  <si>
    <t>Obslužná komunikace v Libli - I. etapa</t>
  </si>
  <si>
    <t>POV2012/203/RK/NEINV</t>
  </si>
  <si>
    <t>Liberk</t>
  </si>
  <si>
    <t>Oprava místní komunikace Liberk - Hláska</t>
  </si>
  <si>
    <t>POV2012/204/RK/INV</t>
  </si>
  <si>
    <t>Lupenice</t>
  </si>
  <si>
    <t>Chodník a gabionová zeď u hřiště v obci Lupenice</t>
  </si>
  <si>
    <t>POV2012/205/RK/NEINV</t>
  </si>
  <si>
    <t>Proruby</t>
  </si>
  <si>
    <t>Oprava obecních cest</t>
  </si>
  <si>
    <t>POV2012/301/RK/NEINV</t>
  </si>
  <si>
    <t>DSO Bělá</t>
  </si>
  <si>
    <t>Jsme lidem zárukou a pomocí</t>
  </si>
  <si>
    <t>POV2012/302/RK/NEINV</t>
  </si>
  <si>
    <t>DSO Brodec</t>
  </si>
  <si>
    <t>Úprava návsí a sportovišť</t>
  </si>
  <si>
    <t>POV2012/303/RK/INV</t>
  </si>
  <si>
    <t>DSO Rychnovsko</t>
  </si>
  <si>
    <t>Střecha nad hlavou - zastřešení pódia</t>
  </si>
  <si>
    <t>POV2012/401/RK/NEINV</t>
  </si>
  <si>
    <t>Bílý Újezd</t>
  </si>
  <si>
    <t>Financování přístavby ZŠ, MŠ, nákup sl. automobilu, víceúčel. sportovní hřiště</t>
  </si>
  <si>
    <t>POV2012/402/RK/NEINV</t>
  </si>
  <si>
    <t>Financování stavby inž. sítí a komunikací "Lokalita RD Záhumna"</t>
  </si>
  <si>
    <t>POV2012/403/RK/NEINV</t>
  </si>
  <si>
    <t>Dotace úroků z úvěru - plynofikace, výstavba obec. bytů, infrastruktura 5 RD</t>
  </si>
  <si>
    <t>POV2012/404/RK/NEINV</t>
  </si>
  <si>
    <t>Lično</t>
  </si>
  <si>
    <t>Nákup pozemků pro byt. výstavbu a realizace ZTV v obci Lično</t>
  </si>
  <si>
    <t>POV2012/405/RK/NEINV</t>
  </si>
  <si>
    <t>Výstavba obč. vybavenosti - obecní nájemné byty</t>
  </si>
  <si>
    <t>POV2012/406/RK/NEINV</t>
  </si>
  <si>
    <t>Úvěry pro rozvoj obce</t>
  </si>
  <si>
    <t>POV2012/407/RK/NEINV</t>
  </si>
  <si>
    <t>Voděrady</t>
  </si>
  <si>
    <t>Úspora energií a využití altern. zdrojů na objektu ZŠ Voděrady</t>
  </si>
  <si>
    <t>POV/2012/101/TR/INV</t>
  </si>
  <si>
    <t>Komplexní revitalizace hřbitova ve Vlčicích - etapa I</t>
  </si>
  <si>
    <t>POV/2012/102/TR/NEINV</t>
  </si>
  <si>
    <t>Pokračování oprav hřbitovní zdi u severního vstupu u kostela sv. Bartoloměje</t>
  </si>
  <si>
    <t>POV/2012/103/TR/NEINV</t>
  </si>
  <si>
    <t>Oprava a výměna střešní krytiny na budově č.p.82 v Bernarticích</t>
  </si>
  <si>
    <t>POV/2012/104/TR/NEINV</t>
  </si>
  <si>
    <t>Výměna oken v budově mateřské školy</t>
  </si>
  <si>
    <t>POV/2012/105/TR/NEINV</t>
  </si>
  <si>
    <t>Město Pilníkov</t>
  </si>
  <si>
    <t>Stavební úpravy v č.p. 36 v Pilníkově</t>
  </si>
  <si>
    <t>POV/2012/106/TR/NEINV</t>
  </si>
  <si>
    <t>Oprava střechy na Základní škole v Dolní Olešnici čp.41</t>
  </si>
  <si>
    <t>POV/2012/201/TR/INV</t>
  </si>
  <si>
    <t>Místní obslužná komunikace U urnového háje</t>
  </si>
  <si>
    <t>POV/2012/202/TR/</t>
  </si>
  <si>
    <t>Oprava místní komunikace Horní Vernéřovice - Studnice</t>
  </si>
  <si>
    <t>POV/2012/203/TR/INV</t>
  </si>
  <si>
    <t>Rekonstrukce povrchu místní komunikace na p.p.č.1053/4</t>
  </si>
  <si>
    <t>POV/2012/204/TR/NEINV</t>
  </si>
  <si>
    <t>Úprava veřejného prostranství v centru obce Radvanice</t>
  </si>
  <si>
    <t>POV/2012/205/TR/NEINV</t>
  </si>
  <si>
    <t>Oprava místní komunikace od čp. 70 k čp. 79 v Horní Olešnici</t>
  </si>
  <si>
    <t>POV/2012/301/TR/NEINV</t>
  </si>
  <si>
    <t>Svazek obcí Jestřebí hory</t>
  </si>
  <si>
    <t>Vítejte v Jestřebích horách</t>
  </si>
  <si>
    <t>POV/2012/302/TR/NEINV</t>
  </si>
  <si>
    <t>Svazek obcí Východní Krkonoše</t>
  </si>
  <si>
    <t>Krakonošova sojka (informační místo v členských obcích SOVK)</t>
  </si>
  <si>
    <t>POV/2012/303/TR/INV/NEINV</t>
  </si>
  <si>
    <t>Společenství obcí Podkrkonoší</t>
  </si>
  <si>
    <t>Sejdeme se pod horami</t>
  </si>
  <si>
    <t>POV/2012/401/TR/NEINV</t>
  </si>
  <si>
    <t>Most U Mandle v Havlovicích</t>
  </si>
  <si>
    <t>POV2012/101/DO/NEINV</t>
  </si>
  <si>
    <t>Kounov</t>
  </si>
  <si>
    <t>Oprava střechy na obecním úřadě v Kounově čp. 51</t>
  </si>
  <si>
    <t>POV2012/102/DO/INV</t>
  </si>
  <si>
    <t>Mokré</t>
  </si>
  <si>
    <t>Rekonstrukce budovy obecního úřadu Mokré</t>
  </si>
  <si>
    <t>POV2012/103/DO/INV</t>
  </si>
  <si>
    <t>Ohnišov</t>
  </si>
  <si>
    <t>Rozšíření bezdrátového rozhlasu v obci Ohnišov a Zákraví</t>
  </si>
  <si>
    <t>POV2012/104/DO/INV+NEINV</t>
  </si>
  <si>
    <t>Olešnice v Orlických horách</t>
  </si>
  <si>
    <t>Stavební úpravy ZŠ č.p. 120 Olešnice v Orlických horách II. Závěrečná etapa</t>
  </si>
  <si>
    <t>POV2012/105/DO/NEINV</t>
  </si>
  <si>
    <t>Podbřezí</t>
  </si>
  <si>
    <t>Interiér mateřské školy v Podbřezí</t>
  </si>
  <si>
    <t>POV2012/106/DO/INV</t>
  </si>
  <si>
    <t>Pohoří</t>
  </si>
  <si>
    <t>Stavební úpravy č. p. 117 a přístavba hasičské zbrojnice</t>
  </si>
  <si>
    <t>POV2012/107/DO/NEINV</t>
  </si>
  <si>
    <t>Rohenice</t>
  </si>
  <si>
    <t>Oprava fasády Obecního úřadu, výměna vrat a oken garáže která je součástí OÚ</t>
  </si>
  <si>
    <t>POV2012/108/DO/INV</t>
  </si>
  <si>
    <t>Trnov</t>
  </si>
  <si>
    <t>Stavební úpravy hasičské zbrojnice Záhornice č.p. 11</t>
  </si>
  <si>
    <t>POV2012/201/DO/NEINV</t>
  </si>
  <si>
    <t>Bohdašín</t>
  </si>
  <si>
    <t>Oprava požádní nádrže v místní části Vanovka</t>
  </si>
  <si>
    <t>POV2012/202/DO/NEINV</t>
  </si>
  <si>
    <t>Bystré</t>
  </si>
  <si>
    <t>Oprava krytu místní komunikace v délce 185 m</t>
  </si>
  <si>
    <t>POV2012/203/DO/NEINV</t>
  </si>
  <si>
    <t>Deštné v Orlických horách</t>
  </si>
  <si>
    <t>Oprava odvodnění MK v sídlišti RD pod kostelem - komunikace čp. 350-376</t>
  </si>
  <si>
    <t>POV2012/204/DO/NEINV</t>
  </si>
  <si>
    <t>Dobřany</t>
  </si>
  <si>
    <t>Oprava místní komunikace na návsi v Dobřanech</t>
  </si>
  <si>
    <t>POV2012/205/DO/INV</t>
  </si>
  <si>
    <t>Přepychy</t>
  </si>
  <si>
    <t>Chodník a parkoviště Přepychy</t>
  </si>
  <si>
    <t>POV2012/301/DO/NEINV</t>
  </si>
  <si>
    <t>DSO Region Orlické hory</t>
  </si>
  <si>
    <t>Pasporty komunikací a dopravního značení</t>
  </si>
  <si>
    <t>POV2012/401/DO/NEINV</t>
  </si>
  <si>
    <t>Úroky z úvěru na dofinancování výstavby třech bytových jednotek v obci Bystré</t>
  </si>
  <si>
    <t>POV2012/402/DO/NEINV</t>
  </si>
  <si>
    <t>Dobré</t>
  </si>
  <si>
    <t>Dotace úroků z úvěru</t>
  </si>
  <si>
    <t>POV2012/403/DO/NEINV</t>
  </si>
  <si>
    <t>Kanalizace vč. ČOV v obci Kounov</t>
  </si>
  <si>
    <t>POV2012/404/DO/NEINV</t>
  </si>
  <si>
    <t>Dotace úroků z úvěru na akci: "Odkanalizování a ČOV centrální části obce Olešnice v Orlických horách 1. etapa, okres RK"</t>
  </si>
  <si>
    <t>POV2012/405/DO/INV+NEINV</t>
  </si>
  <si>
    <t>Dotace na výstavbu bytových domů v Podbřezí a dotace z úroků na akci: Stavební úpravy bytu na mateřskou školku v Podbřezí čp. 3</t>
  </si>
  <si>
    <t>POV2012/406/DO/NEINV</t>
  </si>
  <si>
    <t>Sedloňov</t>
  </si>
  <si>
    <t>Úvěrová smlouva na rekonstrukci budopvy č.p. 159 Sedloňov</t>
  </si>
  <si>
    <t>POV2012/101/HO/NEINV</t>
  </si>
  <si>
    <t>Bílsko</t>
  </si>
  <si>
    <t>Oprava hasičské zbrojnice</t>
  </si>
  <si>
    <t>POV2012/102/HO/INV</t>
  </si>
  <si>
    <t>Borek</t>
  </si>
  <si>
    <t>Rekonstrukce čp.8 - obecní úřad</t>
  </si>
  <si>
    <t>POV2012/103/HO/NEINV</t>
  </si>
  <si>
    <t>Cerekvice nad Bysřicí</t>
  </si>
  <si>
    <t>Oprava budovy obecního úřadu v Cerekvici nad Bystřicí</t>
  </si>
  <si>
    <t>POV2012/104/HO/INV</t>
  </si>
  <si>
    <t>Petrovičky</t>
  </si>
  <si>
    <t>Polyfunkční dům . I.etapa</t>
  </si>
  <si>
    <t>POV2012/105/HO/INV</t>
  </si>
  <si>
    <t>Úhlejov</t>
  </si>
  <si>
    <t>Rekonstrukce hasičské zbrojnice Úhlejov a Chroustov</t>
  </si>
  <si>
    <t>POV2012/106/HO/inv,neinv</t>
  </si>
  <si>
    <t>Vřesník</t>
  </si>
  <si>
    <t>Rekonstrukce obecního úřadu Vřesník</t>
  </si>
  <si>
    <t>POV2012/201/HO/INV</t>
  </si>
  <si>
    <t>Červená Třemešná</t>
  </si>
  <si>
    <t>Vybudování silnice v obci Červená Třemešná</t>
  </si>
  <si>
    <t>POV2012/202/HO/NEIN</t>
  </si>
  <si>
    <t>Dobrá Voda u Hořic</t>
  </si>
  <si>
    <t>Oprava chodníku</t>
  </si>
  <si>
    <t>POV2012/2003/HO/INV</t>
  </si>
  <si>
    <t>Holovousy</t>
  </si>
  <si>
    <t>komunikace pod kostelem - II-etapa</t>
  </si>
  <si>
    <t>POV2012/204/HO/INV</t>
  </si>
  <si>
    <t>Lukavec u Hořic</t>
  </si>
  <si>
    <t>Výstavba rodinných domů v lokalitě Trhovka                             SO 100 - kominkace</t>
  </si>
  <si>
    <t>POV2012/205/HO/INV</t>
  </si>
  <si>
    <t>Miletín</t>
  </si>
  <si>
    <t>Zvýšení bezpečnosti silničního provozu v obci - instalace třech měřičů rychlostí</t>
  </si>
  <si>
    <t>POV2012/206/HO/INV/NEINV</t>
  </si>
  <si>
    <t>Nevratice</t>
  </si>
  <si>
    <t>Úprava obce Nevratice</t>
  </si>
  <si>
    <t>POV2012/207/HO/NEINV</t>
  </si>
  <si>
    <t>Rohoznice</t>
  </si>
  <si>
    <t>POV2012/208/HO/NEINV</t>
  </si>
  <si>
    <t>Sukorady</t>
  </si>
  <si>
    <t>Obnova chodníků  II.etapa - Sukorady</t>
  </si>
  <si>
    <t>POV2012/209/HO/NEINV</t>
  </si>
  <si>
    <t>Třebnouševes</t>
  </si>
  <si>
    <t>Veřejné osvětlení</t>
  </si>
  <si>
    <t>POV2012/301/HO/NEINV</t>
  </si>
  <si>
    <t>Mikroregion Podchlumí</t>
  </si>
  <si>
    <t>Za památkami z Podchlumí</t>
  </si>
  <si>
    <t>POV2012/401/HO/NEINV</t>
  </si>
  <si>
    <t>Úroky z realizace akce Zateplení budovy ZŠ a MŠ Dobrá Voda</t>
  </si>
  <si>
    <t>POV2012/402/HO/NEINV</t>
  </si>
  <si>
    <t>Investiční akce obce</t>
  </si>
  <si>
    <t>POV2012/403/HO/NEINV</t>
  </si>
  <si>
    <t>Úroky z úvěru na bytové domy v Miletíně</t>
  </si>
  <si>
    <t>POV2012/404/HO/NEINV</t>
  </si>
  <si>
    <t>Staré Smrkovice</t>
  </si>
  <si>
    <t>Úroky z úvěrů</t>
  </si>
  <si>
    <t>POV2012/501/HO</t>
  </si>
  <si>
    <t>Škola obnovy venkova v Podchlumí</t>
  </si>
  <si>
    <t>doporučená dotace Kč</t>
  </si>
  <si>
    <t>vratka 2011 ve výši 53000 Kč, tj. 47,3% z dotace</t>
  </si>
  <si>
    <t>vratka 2011 ve výši 22500 Kč, tj. 31,7% z dotace</t>
  </si>
  <si>
    <t>vratka 2011 ve výši 18937,85 Kč, tj. 23,4% z dotace</t>
  </si>
  <si>
    <t>vratka 2011 ve výši 14000 Kč, tj. 11,4% z dotace</t>
  </si>
  <si>
    <t>celkem</t>
  </si>
  <si>
    <t>počet žádostí</t>
  </si>
  <si>
    <t>dotační titul</t>
  </si>
  <si>
    <t>celková hodnota projektů Kč</t>
  </si>
  <si>
    <t>dt1</t>
  </si>
  <si>
    <t>dt2</t>
  </si>
  <si>
    <t>dt3</t>
  </si>
  <si>
    <t>dt4</t>
  </si>
  <si>
    <t>dt5</t>
  </si>
  <si>
    <t>počet dop. dotací</t>
  </si>
  <si>
    <t>Litoboř</t>
  </si>
  <si>
    <t>místní význam</t>
  </si>
  <si>
    <t>% uspokojených žadatelů</t>
  </si>
  <si>
    <t>% pokrytých požadavků</t>
  </si>
  <si>
    <t>příprava strategie</t>
  </si>
  <si>
    <t>turistické značení + mobiliář</t>
  </si>
  <si>
    <t>stany, lavičky, herní prvky</t>
  </si>
  <si>
    <t>sportovní náčiní, skákací hrady, trampolíny</t>
  </si>
  <si>
    <t>poznávací tabule, lavičky, altán</t>
  </si>
  <si>
    <t>různé prvky do jednotlivých obcí, stan</t>
  </si>
  <si>
    <t>úpravy sportovišť a dětských hřišť</t>
  </si>
  <si>
    <t>informační vitríny ve 3 obcích</t>
  </si>
  <si>
    <t>vybudování odpočinkových míst</t>
  </si>
  <si>
    <t>stany, pivní sety, ozvučení</t>
  </si>
  <si>
    <t>komunikace na návsích?</t>
  </si>
  <si>
    <t>úprava návsí</t>
  </si>
  <si>
    <t>dětská hřiště</t>
  </si>
  <si>
    <t>pokračování projektu 2011</t>
  </si>
  <si>
    <t>informační tabule, mobiliář, herní prvky, podklady pro Modrý pás Úpy</t>
  </si>
  <si>
    <t>kontejnery na separovaný odpad, herní prvky</t>
  </si>
  <si>
    <t>pokračování projektu z dřívějších let</t>
  </si>
  <si>
    <t>zařízení pro likvidaci následků povodní</t>
  </si>
  <si>
    <t>zařízení pro společné akce (stany apod.)</t>
  </si>
  <si>
    <t>informační tabule</t>
  </si>
  <si>
    <t>odpočinková místa u památek</t>
  </si>
  <si>
    <t>odložená akce z 2011 (kapacita ČEZ)</t>
  </si>
  <si>
    <t>Celkový návrh dotací pro alokaci 50 mil. Kč</t>
  </si>
  <si>
    <t>Horní Olešnice</t>
  </si>
  <si>
    <t>Radvanice</t>
  </si>
  <si>
    <t>Jívka</t>
  </si>
  <si>
    <t>Libňatov</t>
  </si>
  <si>
    <t>Havlovice</t>
  </si>
  <si>
    <t>Vlčice</t>
  </si>
  <si>
    <t>Batňovice</t>
  </si>
  <si>
    <t>Dolní Olešnice</t>
  </si>
  <si>
    <t>Bernartice</t>
  </si>
  <si>
    <t>žádost nesplnila podmínky dt1</t>
  </si>
  <si>
    <t>vratka 2011 ve výši 95000 Kč, tj. 69,7% z dotace, vráceno včas</t>
  </si>
  <si>
    <t>Vesnice roku</t>
  </si>
  <si>
    <t>administrace max. 1 mil. Kč</t>
  </si>
  <si>
    <t>zásobník</t>
  </si>
  <si>
    <t>Hajnice</t>
  </si>
  <si>
    <t>Výstavba bytových domů (36 b.j.)</t>
  </si>
  <si>
    <t>Dotační titul 1</t>
  </si>
  <si>
    <t>Výměna oken, zateplení kanceláře Obecního úřadu a výměna střešní krytiny č.p. 196. a čp. 187.</t>
  </si>
  <si>
    <t>Dotační titul 2</t>
  </si>
  <si>
    <t>Dotační titul 3</t>
  </si>
  <si>
    <t>popis projektu</t>
  </si>
  <si>
    <t>Dotační titul 4</t>
  </si>
  <si>
    <t>pozn.</t>
  </si>
  <si>
    <t>Dotační titul 5</t>
  </si>
  <si>
    <t>Pozn:  Další žádosti v dt2 jsou zařazeny do zásobníku a budou vykrývány postupně podle výše disponibilních prostředků</t>
  </si>
  <si>
    <t>žádost nesplnila podmínky dt2</t>
  </si>
  <si>
    <t>žádost nesplnila podmínky dt4</t>
  </si>
  <si>
    <t xml:space="preserve">Příloha </t>
  </si>
  <si>
    <t>Schválený návrh POV 2012</t>
  </si>
  <si>
    <t>schválená dotace Kč</t>
  </si>
  <si>
    <t>schválená dotace I. kolo</t>
  </si>
  <si>
    <t>schválená dotace Kč  I. kolo</t>
  </si>
  <si>
    <t>760 000     návrh II. kolo</t>
  </si>
  <si>
    <t>doporučená dotace Kč II. kolo</t>
  </si>
  <si>
    <r>
      <t xml:space="preserve">235 000 </t>
    </r>
    <r>
      <rPr>
        <b/>
        <sz val="8"/>
        <rFont val="Arial CE"/>
        <family val="0"/>
      </rPr>
      <t>návrh II. kolo</t>
    </r>
  </si>
  <si>
    <t>205 000 zásobník</t>
  </si>
  <si>
    <t>dotace v 1. kole</t>
  </si>
  <si>
    <t>Schválený návrh dotací pro první kolo (alokace 35 mil. Kč) - schváleno zastupitelstvem kraje 22. 3. 2012</t>
  </si>
  <si>
    <t>Výměna oken Obecní úřad 
č. p. 78 Bukovice</t>
  </si>
  <si>
    <t>Výměna oken v budově MŠ a ZŠ Černíkovice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</si>
</sst>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h:mm;@"/>
    <numFmt numFmtId="166" formatCode="#,##0.000000"/>
    <numFmt numFmtId="167" formatCode="#,##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9"/>
      <color indexed="10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sz val="9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8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8" fillId="16" borderId="0" applyNumberFormat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9" fillId="0" borderId="0">
      <alignment/>
      <protection/>
    </xf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1" borderId="8" applyNumberFormat="0" applyAlignment="0" applyProtection="0"/>
    <xf numFmtId="0" fontId="47" fillId="22" borderId="8" applyNumberFormat="0" applyAlignment="0" applyProtection="0"/>
    <xf numFmtId="0" fontId="48" fillId="22" borderId="9" applyNumberForma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9" fillId="0" borderId="0" xfId="50" applyAlignment="1">
      <alignment vertical="center"/>
      <protection/>
    </xf>
    <xf numFmtId="0" fontId="9" fillId="0" borderId="0" xfId="50">
      <alignment/>
      <protection/>
    </xf>
    <xf numFmtId="0" fontId="10" fillId="0" borderId="0" xfId="50" applyFont="1" applyAlignment="1">
      <alignment horizontal="center" vertical="center" wrapText="1"/>
      <protection/>
    </xf>
    <xf numFmtId="0" fontId="10" fillId="0" borderId="0" xfId="50" applyFont="1" applyAlignment="1">
      <alignment horizontal="center" wrapText="1"/>
      <protection/>
    </xf>
    <xf numFmtId="0" fontId="2" fillId="0" borderId="0" xfId="50" applyFont="1" applyBorder="1" applyAlignment="1">
      <alignment vertical="center" wrapText="1"/>
      <protection/>
    </xf>
    <xf numFmtId="0" fontId="9" fillId="0" borderId="0" xfId="50" applyBorder="1" applyAlignment="1">
      <alignment vertical="center" wrapText="1"/>
      <protection/>
    </xf>
    <xf numFmtId="4" fontId="9" fillId="0" borderId="0" xfId="50" applyNumberFormat="1" applyBorder="1" applyAlignment="1">
      <alignment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0" xfId="50" applyBorder="1" applyAlignment="1">
      <alignment vertical="center"/>
      <protection/>
    </xf>
    <xf numFmtId="14" fontId="9" fillId="0" borderId="0" xfId="50" applyNumberFormat="1" applyBorder="1" applyAlignment="1">
      <alignment vertical="center"/>
      <protection/>
    </xf>
    <xf numFmtId="165" fontId="9" fillId="0" borderId="0" xfId="50" applyNumberFormat="1" applyBorder="1" applyAlignment="1">
      <alignment vertical="center"/>
      <protection/>
    </xf>
    <xf numFmtId="2" fontId="9" fillId="0" borderId="0" xfId="50" applyNumberFormat="1" applyBorder="1" applyAlignment="1">
      <alignment horizontal="center" vertical="center"/>
      <protection/>
    </xf>
    <xf numFmtId="4" fontId="11" fillId="0" borderId="0" xfId="50" applyNumberFormat="1" applyFont="1" applyBorder="1" applyAlignment="1">
      <alignment vertical="center"/>
      <protection/>
    </xf>
    <xf numFmtId="165" fontId="9" fillId="0" borderId="0" xfId="50" applyNumberFormat="1" applyBorder="1" applyAlignment="1">
      <alignment horizontal="right" vertical="center"/>
      <protection/>
    </xf>
    <xf numFmtId="0" fontId="9" fillId="0" borderId="0" xfId="50" applyBorder="1" applyAlignment="1">
      <alignment horizontal="right" vertical="center"/>
      <protection/>
    </xf>
    <xf numFmtId="0" fontId="11" fillId="0" borderId="0" xfId="50" applyFont="1" applyBorder="1" applyAlignment="1">
      <alignment vertical="center"/>
      <protection/>
    </xf>
    <xf numFmtId="0" fontId="11" fillId="0" borderId="0" xfId="50" applyFont="1" applyAlignment="1">
      <alignment vertical="center"/>
      <protection/>
    </xf>
    <xf numFmtId="0" fontId="11" fillId="0" borderId="0" xfId="50" applyFont="1">
      <alignment/>
      <protection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0" fontId="51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52" fillId="0" borderId="0" xfId="50" applyFont="1">
      <alignment/>
      <protection/>
    </xf>
    <xf numFmtId="4" fontId="9" fillId="0" borderId="0" xfId="50" applyNumberFormat="1" applyAlignment="1">
      <alignment vertical="center"/>
      <protection/>
    </xf>
    <xf numFmtId="166" fontId="11" fillId="0" borderId="0" xfId="50" applyNumberFormat="1" applyFont="1" applyBorder="1" applyAlignment="1">
      <alignment vertical="center"/>
      <protection/>
    </xf>
    <xf numFmtId="0" fontId="53" fillId="0" borderId="0" xfId="50" applyFont="1" applyBorder="1" applyAlignment="1">
      <alignment vertical="center"/>
      <protection/>
    </xf>
    <xf numFmtId="0" fontId="10" fillId="0" borderId="10" xfId="50" applyFont="1" applyBorder="1" applyAlignment="1">
      <alignment horizontal="center" vertical="center" wrapText="1"/>
      <protection/>
    </xf>
    <xf numFmtId="4" fontId="10" fillId="0" borderId="10" xfId="50" applyNumberFormat="1" applyFont="1" applyBorder="1" applyAlignment="1">
      <alignment horizontal="center" vertical="center" wrapText="1"/>
      <protection/>
    </xf>
    <xf numFmtId="14" fontId="10" fillId="0" borderId="10" xfId="50" applyNumberFormat="1" applyFont="1" applyBorder="1" applyAlignment="1">
      <alignment horizontal="center" vertical="center" wrapText="1"/>
      <protection/>
    </xf>
    <xf numFmtId="165" fontId="10" fillId="0" borderId="10" xfId="50" applyNumberFormat="1" applyFont="1" applyBorder="1" applyAlignment="1">
      <alignment horizontal="center" vertical="center" wrapText="1"/>
      <protection/>
    </xf>
    <xf numFmtId="0" fontId="9" fillId="0" borderId="10" xfId="50" applyFont="1" applyBorder="1" applyAlignment="1">
      <alignment vertical="center" wrapText="1"/>
      <protection/>
    </xf>
    <xf numFmtId="3" fontId="9" fillId="0" borderId="10" xfId="50" applyNumberFormat="1" applyBorder="1" applyAlignment="1">
      <alignment vertical="center"/>
      <protection/>
    </xf>
    <xf numFmtId="2" fontId="9" fillId="0" borderId="10" xfId="50" applyNumberForma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3" fontId="53" fillId="0" borderId="10" xfId="50" applyNumberFormat="1" applyFont="1" applyBorder="1" applyAlignment="1">
      <alignment vertical="center"/>
      <protection/>
    </xf>
    <xf numFmtId="14" fontId="9" fillId="0" borderId="10" xfId="50" applyNumberFormat="1" applyBorder="1" applyAlignment="1">
      <alignment vertical="center"/>
      <protection/>
    </xf>
    <xf numFmtId="165" fontId="9" fillId="0" borderId="10" xfId="50" applyNumberFormat="1" applyBorder="1" applyAlignment="1">
      <alignment vertical="center"/>
      <protection/>
    </xf>
    <xf numFmtId="0" fontId="9" fillId="0" borderId="10" xfId="50" applyBorder="1" applyAlignment="1">
      <alignment vertical="center"/>
      <protection/>
    </xf>
    <xf numFmtId="0" fontId="9" fillId="0" borderId="10" xfId="50" applyBorder="1" applyAlignment="1">
      <alignment vertical="center" wrapText="1"/>
      <protection/>
    </xf>
    <xf numFmtId="0" fontId="2" fillId="0" borderId="10" xfId="50" applyFont="1" applyBorder="1" applyAlignment="1">
      <alignment vertical="center" wrapText="1"/>
      <protection/>
    </xf>
    <xf numFmtId="165" fontId="9" fillId="0" borderId="10" xfId="50" applyNumberFormat="1" applyFont="1" applyBorder="1" applyAlignment="1">
      <alignment vertical="center"/>
      <protection/>
    </xf>
    <xf numFmtId="0" fontId="2" fillId="0" borderId="10" xfId="50" applyFont="1" applyBorder="1" applyAlignment="1">
      <alignment horizontal="left" vertical="center" wrapText="1"/>
      <protection/>
    </xf>
    <xf numFmtId="3" fontId="2" fillId="0" borderId="10" xfId="50" applyNumberFormat="1" applyFont="1" applyBorder="1" applyAlignment="1">
      <alignment horizontal="right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14" fontId="2" fillId="0" borderId="10" xfId="50" applyNumberFormat="1" applyFont="1" applyBorder="1" applyAlignment="1">
      <alignment horizontal="right" vertical="center" wrapText="1"/>
      <protection/>
    </xf>
    <xf numFmtId="165" fontId="2" fillId="0" borderId="10" xfId="50" applyNumberFormat="1" applyFont="1" applyBorder="1" applyAlignment="1">
      <alignment horizontal="right" vertical="center" wrapText="1"/>
      <protection/>
    </xf>
    <xf numFmtId="0" fontId="9" fillId="0" borderId="10" xfId="50" applyFont="1" applyFill="1" applyBorder="1" applyAlignment="1">
      <alignment vertical="center" wrapText="1"/>
      <protection/>
    </xf>
    <xf numFmtId="3" fontId="9" fillId="0" borderId="10" xfId="50" applyNumberFormat="1" applyFill="1" applyBorder="1" applyAlignment="1">
      <alignment vertical="center"/>
      <protection/>
    </xf>
    <xf numFmtId="2" fontId="9" fillId="0" borderId="10" xfId="50" applyNumberFormat="1" applyFill="1" applyBorder="1" applyAlignment="1">
      <alignment horizontal="center" vertical="center"/>
      <protection/>
    </xf>
    <xf numFmtId="0" fontId="9" fillId="0" borderId="10" xfId="50" applyFill="1" applyBorder="1" applyAlignment="1">
      <alignment horizontal="center" vertical="center"/>
      <protection/>
    </xf>
    <xf numFmtId="3" fontId="53" fillId="0" borderId="10" xfId="50" applyNumberFormat="1" applyFont="1" applyFill="1" applyBorder="1" applyAlignment="1">
      <alignment vertical="center"/>
      <protection/>
    </xf>
    <xf numFmtId="14" fontId="9" fillId="0" borderId="10" xfId="50" applyNumberFormat="1" applyFill="1" applyBorder="1" applyAlignment="1">
      <alignment vertical="center"/>
      <protection/>
    </xf>
    <xf numFmtId="165" fontId="9" fillId="0" borderId="10" xfId="50" applyNumberFormat="1" applyFill="1" applyBorder="1" applyAlignment="1">
      <alignment vertical="center"/>
      <protection/>
    </xf>
    <xf numFmtId="0" fontId="2" fillId="0" borderId="10" xfId="50" applyFont="1" applyFill="1" applyBorder="1" applyAlignment="1">
      <alignment vertical="center" wrapText="1"/>
      <protection/>
    </xf>
    <xf numFmtId="0" fontId="9" fillId="0" borderId="10" xfId="50" applyFill="1" applyBorder="1" applyAlignment="1">
      <alignment vertical="center" wrapText="1"/>
      <protection/>
    </xf>
    <xf numFmtId="0" fontId="9" fillId="29" borderId="10" xfId="50" applyFill="1" applyBorder="1" applyAlignment="1">
      <alignment vertical="center" wrapText="1"/>
      <protection/>
    </xf>
    <xf numFmtId="3" fontId="9" fillId="29" borderId="10" xfId="50" applyNumberFormat="1" applyFill="1" applyBorder="1" applyAlignment="1">
      <alignment vertical="center"/>
      <protection/>
    </xf>
    <xf numFmtId="2" fontId="9" fillId="29" borderId="10" xfId="50" applyNumberFormat="1" applyFill="1" applyBorder="1" applyAlignment="1">
      <alignment horizontal="center" vertical="center"/>
      <protection/>
    </xf>
    <xf numFmtId="0" fontId="9" fillId="29" borderId="10" xfId="50" applyFill="1" applyBorder="1" applyAlignment="1">
      <alignment horizontal="center" vertical="center"/>
      <protection/>
    </xf>
    <xf numFmtId="3" fontId="11" fillId="29" borderId="10" xfId="50" applyNumberFormat="1" applyFont="1" applyFill="1" applyBorder="1" applyAlignment="1">
      <alignment vertical="center"/>
      <protection/>
    </xf>
    <xf numFmtId="14" fontId="9" fillId="29" borderId="10" xfId="50" applyNumberFormat="1" applyFill="1" applyBorder="1" applyAlignment="1">
      <alignment vertical="center"/>
      <protection/>
    </xf>
    <xf numFmtId="165" fontId="9" fillId="29" borderId="10" xfId="50" applyNumberFormat="1" applyFill="1" applyBorder="1" applyAlignment="1">
      <alignment vertical="center"/>
      <protection/>
    </xf>
    <xf numFmtId="0" fontId="9" fillId="29" borderId="10" xfId="50" applyFont="1" applyFill="1" applyBorder="1" applyAlignment="1">
      <alignment vertical="center" wrapText="1"/>
      <protection/>
    </xf>
    <xf numFmtId="0" fontId="2" fillId="29" borderId="10" xfId="50" applyFont="1" applyFill="1" applyBorder="1" applyAlignment="1">
      <alignment vertical="center" wrapText="1"/>
      <protection/>
    </xf>
    <xf numFmtId="0" fontId="54" fillId="29" borderId="10" xfId="0" applyFont="1" applyFill="1" applyBorder="1" applyAlignment="1">
      <alignment horizontal="justify" vertical="center"/>
    </xf>
    <xf numFmtId="4" fontId="9" fillId="0" borderId="10" xfId="50" applyNumberFormat="1" applyBorder="1" applyAlignment="1">
      <alignment vertical="center"/>
      <protection/>
    </xf>
    <xf numFmtId="0" fontId="54" fillId="0" borderId="10" xfId="0" applyFont="1" applyBorder="1" applyAlignment="1">
      <alignment horizontal="justify" vertical="center"/>
    </xf>
    <xf numFmtId="3" fontId="11" fillId="0" borderId="10" xfId="50" applyNumberFormat="1" applyFont="1" applyBorder="1" applyAlignment="1">
      <alignment vertical="center"/>
      <protection/>
    </xf>
    <xf numFmtId="0" fontId="11" fillId="0" borderId="10" xfId="50" applyFont="1" applyBorder="1" applyAlignment="1">
      <alignment vertical="center"/>
      <protection/>
    </xf>
    <xf numFmtId="0" fontId="11" fillId="0" borderId="10" xfId="50" applyFont="1" applyBorder="1" applyAlignment="1">
      <alignment vertical="center" wrapText="1"/>
      <protection/>
    </xf>
    <xf numFmtId="4" fontId="11" fillId="0" borderId="10" xfId="50" applyNumberFormat="1" applyFont="1" applyBorder="1" applyAlignment="1">
      <alignment vertical="center"/>
      <protection/>
    </xf>
    <xf numFmtId="14" fontId="11" fillId="0" borderId="10" xfId="50" applyNumberFormat="1" applyFont="1" applyBorder="1" applyAlignment="1">
      <alignment vertical="center"/>
      <protection/>
    </xf>
    <xf numFmtId="165" fontId="11" fillId="0" borderId="10" xfId="50" applyNumberFormat="1" applyFont="1" applyBorder="1" applyAlignment="1">
      <alignment vertical="center"/>
      <protection/>
    </xf>
    <xf numFmtId="0" fontId="53" fillId="0" borderId="10" xfId="50" applyFont="1" applyBorder="1" applyAlignment="1">
      <alignment vertical="center"/>
      <protection/>
    </xf>
    <xf numFmtId="0" fontId="55" fillId="0" borderId="10" xfId="50" applyFont="1" applyBorder="1" applyAlignment="1">
      <alignment vertical="center" wrapText="1"/>
      <protection/>
    </xf>
    <xf numFmtId="0" fontId="9" fillId="0" borderId="0" xfId="50" applyAlignment="1">
      <alignment wrapText="1"/>
      <protection/>
    </xf>
    <xf numFmtId="0" fontId="53" fillId="0" borderId="11" xfId="50" applyFont="1" applyFill="1" applyBorder="1" applyAlignment="1">
      <alignment vertical="center"/>
      <protection/>
    </xf>
    <xf numFmtId="0" fontId="9" fillId="0" borderId="11" xfId="50" applyBorder="1" applyAlignment="1">
      <alignment vertical="center"/>
      <protection/>
    </xf>
    <xf numFmtId="0" fontId="9" fillId="0" borderId="11" xfId="50" applyBorder="1" applyAlignment="1">
      <alignment vertical="center" wrapText="1"/>
      <protection/>
    </xf>
    <xf numFmtId="4" fontId="9" fillId="0" borderId="11" xfId="50" applyNumberFormat="1" applyBorder="1" applyAlignment="1">
      <alignment vertical="center"/>
      <protection/>
    </xf>
    <xf numFmtId="2" fontId="9" fillId="0" borderId="11" xfId="50" applyNumberFormat="1" applyBorder="1" applyAlignment="1">
      <alignment horizontal="center" vertical="center"/>
      <protection/>
    </xf>
    <xf numFmtId="0" fontId="9" fillId="0" borderId="11" xfId="50" applyBorder="1" applyAlignment="1">
      <alignment horizontal="center" vertical="center"/>
      <protection/>
    </xf>
    <xf numFmtId="4" fontId="11" fillId="0" borderId="11" xfId="50" applyNumberFormat="1" applyFont="1" applyBorder="1" applyAlignment="1">
      <alignment vertical="center"/>
      <protection/>
    </xf>
    <xf numFmtId="14" fontId="9" fillId="0" borderId="11" xfId="50" applyNumberFormat="1" applyBorder="1" applyAlignment="1">
      <alignment vertical="center"/>
      <protection/>
    </xf>
    <xf numFmtId="165" fontId="9" fillId="0" borderId="11" xfId="50" applyNumberFormat="1" applyBorder="1" applyAlignment="1">
      <alignment vertical="center"/>
      <protection/>
    </xf>
    <xf numFmtId="0" fontId="9" fillId="0" borderId="12" xfId="50" applyFont="1" applyBorder="1" applyAlignment="1">
      <alignment vertical="center" wrapText="1"/>
      <protection/>
    </xf>
    <xf numFmtId="3" fontId="9" fillId="0" borderId="12" xfId="50" applyNumberFormat="1" applyBorder="1" applyAlignment="1">
      <alignment vertical="center"/>
      <protection/>
    </xf>
    <xf numFmtId="2" fontId="9" fillId="0" borderId="12" xfId="50" applyNumberFormat="1" applyBorder="1" applyAlignment="1">
      <alignment horizontal="center" vertical="center"/>
      <protection/>
    </xf>
    <xf numFmtId="0" fontId="9" fillId="0" borderId="12" xfId="50" applyBorder="1" applyAlignment="1">
      <alignment horizontal="center" vertical="center"/>
      <protection/>
    </xf>
    <xf numFmtId="3" fontId="53" fillId="0" borderId="12" xfId="50" applyNumberFormat="1" applyFont="1" applyBorder="1" applyAlignment="1">
      <alignment vertical="center"/>
      <protection/>
    </xf>
    <xf numFmtId="14" fontId="9" fillId="0" borderId="12" xfId="50" applyNumberFormat="1" applyBorder="1" applyAlignment="1">
      <alignment vertical="center"/>
      <protection/>
    </xf>
    <xf numFmtId="165" fontId="9" fillId="0" borderId="12" xfId="50" applyNumberFormat="1" applyBorder="1" applyAlignment="1">
      <alignment vertical="center"/>
      <protection/>
    </xf>
    <xf numFmtId="0" fontId="9" fillId="0" borderId="12" xfId="50" applyBorder="1" applyAlignment="1">
      <alignment vertical="center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4" fontId="10" fillId="0" borderId="13" xfId="50" applyNumberFormat="1" applyFont="1" applyFill="1" applyBorder="1" applyAlignment="1">
      <alignment horizontal="center" vertical="center" wrapText="1"/>
      <protection/>
    </xf>
    <xf numFmtId="2" fontId="10" fillId="0" borderId="13" xfId="50" applyNumberFormat="1" applyFont="1" applyFill="1" applyBorder="1" applyAlignment="1">
      <alignment horizontal="center" vertical="center" wrapText="1"/>
      <protection/>
    </xf>
    <xf numFmtId="4" fontId="56" fillId="0" borderId="13" xfId="50" applyNumberFormat="1" applyFont="1" applyFill="1" applyBorder="1" applyAlignment="1">
      <alignment horizontal="center" vertical="center" wrapText="1"/>
      <protection/>
    </xf>
    <xf numFmtId="14" fontId="10" fillId="0" borderId="13" xfId="50" applyNumberFormat="1" applyFont="1" applyFill="1" applyBorder="1" applyAlignment="1">
      <alignment horizontal="center" vertical="center" wrapText="1"/>
      <protection/>
    </xf>
    <xf numFmtId="165" fontId="10" fillId="0" borderId="14" xfId="50" applyNumberFormat="1" applyFont="1" applyFill="1" applyBorder="1" applyAlignment="1">
      <alignment horizontal="center" vertical="center" wrapText="1"/>
      <protection/>
    </xf>
    <xf numFmtId="0" fontId="10" fillId="0" borderId="15" xfId="50" applyFont="1" applyBorder="1" applyAlignment="1">
      <alignment horizontal="center" vertical="center" wrapText="1"/>
      <protection/>
    </xf>
    <xf numFmtId="0" fontId="10" fillId="0" borderId="0" xfId="50" applyFont="1" applyBorder="1" applyAlignment="1">
      <alignment horizontal="center" wrapText="1"/>
      <protection/>
    </xf>
    <xf numFmtId="0" fontId="9" fillId="0" borderId="0" xfId="50" applyBorder="1">
      <alignment/>
      <protection/>
    </xf>
    <xf numFmtId="0" fontId="11" fillId="0" borderId="0" xfId="50" applyFont="1" applyBorder="1">
      <alignment/>
      <protection/>
    </xf>
    <xf numFmtId="0" fontId="9" fillId="0" borderId="0" xfId="50" applyBorder="1" applyAlignment="1">
      <alignment wrapText="1"/>
      <protection/>
    </xf>
    <xf numFmtId="0" fontId="57" fillId="0" borderId="0" xfId="50" applyFont="1" applyAlignment="1">
      <alignment vertical="center" wrapText="1"/>
      <protection/>
    </xf>
    <xf numFmtId="0" fontId="57" fillId="0" borderId="0" xfId="50" applyFont="1" applyAlignment="1">
      <alignment wrapText="1"/>
      <protection/>
    </xf>
    <xf numFmtId="0" fontId="56" fillId="0" borderId="10" xfId="50" applyFont="1" applyBorder="1" applyAlignment="1">
      <alignment horizontal="center" vertical="center" wrapText="1"/>
      <protection/>
    </xf>
    <xf numFmtId="165" fontId="9" fillId="0" borderId="10" xfId="50" applyNumberFormat="1" applyBorder="1" applyAlignment="1">
      <alignment horizontal="right" vertical="center"/>
      <protection/>
    </xf>
    <xf numFmtId="3" fontId="9" fillId="0" borderId="10" xfId="50" applyNumberFormat="1" applyFont="1" applyBorder="1" applyAlignment="1">
      <alignment vertical="center"/>
      <protection/>
    </xf>
    <xf numFmtId="0" fontId="9" fillId="0" borderId="10" xfId="50" applyFont="1" applyBorder="1" applyAlignment="1">
      <alignment horizontal="center" vertical="center"/>
      <protection/>
    </xf>
    <xf numFmtId="14" fontId="9" fillId="0" borderId="10" xfId="50" applyNumberFormat="1" applyFont="1" applyBorder="1" applyAlignment="1">
      <alignment vertical="center"/>
      <protection/>
    </xf>
    <xf numFmtId="165" fontId="9" fillId="0" borderId="10" xfId="50" applyNumberFormat="1" applyFont="1" applyBorder="1" applyAlignment="1">
      <alignment horizontal="right" vertical="center"/>
      <protection/>
    </xf>
    <xf numFmtId="0" fontId="58" fillId="0" borderId="10" xfId="50" applyFont="1" applyBorder="1" applyAlignment="1">
      <alignment vertical="center" wrapText="1"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ill="1" applyBorder="1" applyAlignment="1">
      <alignment vertical="center"/>
      <protection/>
    </xf>
    <xf numFmtId="165" fontId="9" fillId="0" borderId="10" xfId="50" applyNumberFormat="1" applyFill="1" applyBorder="1" applyAlignment="1">
      <alignment horizontal="right" vertical="center"/>
      <protection/>
    </xf>
    <xf numFmtId="165" fontId="9" fillId="29" borderId="10" xfId="50" applyNumberFormat="1" applyFill="1" applyBorder="1" applyAlignment="1">
      <alignment horizontal="right" vertical="center"/>
      <protection/>
    </xf>
    <xf numFmtId="0" fontId="9" fillId="29" borderId="10" xfId="50" applyFill="1" applyBorder="1" applyAlignment="1">
      <alignment vertical="center"/>
      <protection/>
    </xf>
    <xf numFmtId="0" fontId="9" fillId="30" borderId="10" xfId="50" applyFont="1" applyFill="1" applyBorder="1" applyAlignment="1">
      <alignment vertical="center" wrapText="1"/>
      <protection/>
    </xf>
    <xf numFmtId="3" fontId="9" fillId="30" borderId="10" xfId="50" applyNumberFormat="1" applyFill="1" applyBorder="1" applyAlignment="1">
      <alignment vertical="center"/>
      <protection/>
    </xf>
    <xf numFmtId="0" fontId="9" fillId="30" borderId="10" xfId="50" applyFill="1" applyBorder="1" applyAlignment="1">
      <alignment vertical="center"/>
      <protection/>
    </xf>
    <xf numFmtId="0" fontId="9" fillId="30" borderId="10" xfId="50" applyFill="1" applyBorder="1" applyAlignment="1">
      <alignment horizontal="center" vertical="center"/>
      <protection/>
    </xf>
    <xf numFmtId="3" fontId="11" fillId="30" borderId="10" xfId="50" applyNumberFormat="1" applyFont="1" applyFill="1" applyBorder="1" applyAlignment="1">
      <alignment vertical="center"/>
      <protection/>
    </xf>
    <xf numFmtId="14" fontId="9" fillId="30" borderId="10" xfId="50" applyNumberFormat="1" applyFill="1" applyBorder="1" applyAlignment="1">
      <alignment vertical="center"/>
      <protection/>
    </xf>
    <xf numFmtId="165" fontId="9" fillId="30" borderId="10" xfId="50" applyNumberFormat="1" applyFill="1" applyBorder="1" applyAlignment="1">
      <alignment horizontal="right" vertical="center"/>
      <protection/>
    </xf>
    <xf numFmtId="0" fontId="9" fillId="30" borderId="10" xfId="50" applyFill="1" applyBorder="1" applyAlignment="1">
      <alignment vertical="center" wrapText="1"/>
      <protection/>
    </xf>
    <xf numFmtId="0" fontId="2" fillId="30" borderId="10" xfId="50" applyFont="1" applyFill="1" applyBorder="1" applyAlignment="1">
      <alignment vertical="center" wrapText="1"/>
      <protection/>
    </xf>
    <xf numFmtId="2" fontId="9" fillId="30" borderId="10" xfId="50" applyNumberFormat="1" applyFill="1" applyBorder="1" applyAlignment="1">
      <alignment horizontal="center" vertical="center"/>
      <protection/>
    </xf>
    <xf numFmtId="165" fontId="9" fillId="30" borderId="10" xfId="50" applyNumberFormat="1" applyFont="1" applyFill="1" applyBorder="1" applyAlignment="1">
      <alignment horizontal="right" vertical="center"/>
      <protection/>
    </xf>
    <xf numFmtId="4" fontId="11" fillId="0" borderId="10" xfId="50" applyNumberFormat="1" applyFont="1" applyBorder="1" applyAlignment="1">
      <alignment horizontal="center" vertical="center"/>
      <protection/>
    </xf>
    <xf numFmtId="165" fontId="11" fillId="0" borderId="10" xfId="50" applyNumberFormat="1" applyFont="1" applyBorder="1" applyAlignment="1">
      <alignment horizontal="right" vertical="center"/>
      <protection/>
    </xf>
    <xf numFmtId="4" fontId="9" fillId="30" borderId="10" xfId="50" applyNumberFormat="1" applyFill="1" applyBorder="1" applyAlignment="1">
      <alignment vertical="center"/>
      <protection/>
    </xf>
    <xf numFmtId="0" fontId="9" fillId="0" borderId="0" xfId="50" applyAlignment="1">
      <alignment vertical="center" wrapText="1"/>
      <protection/>
    </xf>
    <xf numFmtId="2" fontId="10" fillId="0" borderId="10" xfId="50" applyNumberFormat="1" applyFont="1" applyBorder="1" applyAlignment="1">
      <alignment horizontal="center" vertical="center" wrapText="1"/>
      <protection/>
    </xf>
    <xf numFmtId="3" fontId="56" fillId="0" borderId="10" xfId="50" applyNumberFormat="1" applyFont="1" applyBorder="1" applyAlignment="1">
      <alignment horizontal="center" vertical="center" wrapText="1"/>
      <protection/>
    </xf>
    <xf numFmtId="20" fontId="9" fillId="0" borderId="10" xfId="50" applyNumberFormat="1" applyBorder="1" applyAlignment="1">
      <alignment horizontal="right" vertical="center"/>
      <protection/>
    </xf>
    <xf numFmtId="20" fontId="9" fillId="0" borderId="10" xfId="50" applyNumberFormat="1" applyFont="1" applyBorder="1" applyAlignment="1">
      <alignment horizontal="right" vertical="center"/>
      <protection/>
    </xf>
    <xf numFmtId="0" fontId="9" fillId="0" borderId="10" xfId="50" applyBorder="1" applyAlignment="1">
      <alignment horizontal="right" vertical="center"/>
      <protection/>
    </xf>
    <xf numFmtId="0" fontId="11" fillId="0" borderId="10" xfId="50" applyFont="1" applyBorder="1" applyAlignment="1">
      <alignment horizontal="right" vertical="center"/>
      <protection/>
    </xf>
    <xf numFmtId="4" fontId="9" fillId="0" borderId="0" xfId="50" applyNumberFormat="1" applyAlignment="1">
      <alignment vertical="center" wrapText="1"/>
      <protection/>
    </xf>
    <xf numFmtId="0" fontId="11" fillId="0" borderId="0" xfId="50" applyFont="1" applyAlignment="1">
      <alignment vertical="center" wrapText="1"/>
      <protection/>
    </xf>
    <xf numFmtId="0" fontId="11" fillId="0" borderId="0" xfId="50" applyFont="1" applyAlignment="1">
      <alignment wrapText="1"/>
      <protection/>
    </xf>
    <xf numFmtId="0" fontId="12" fillId="0" borderId="10" xfId="50" applyFont="1" applyBorder="1" applyAlignment="1">
      <alignment vertical="center" wrapText="1"/>
      <protection/>
    </xf>
    <xf numFmtId="2" fontId="11" fillId="0" borderId="10" xfId="50" applyNumberFormat="1" applyFont="1" applyBorder="1" applyAlignment="1">
      <alignment horizontal="center" vertical="center"/>
      <protection/>
    </xf>
    <xf numFmtId="0" fontId="53" fillId="0" borderId="10" xfId="50" applyFont="1" applyBorder="1" applyAlignment="1">
      <alignment vertical="center" wrapText="1"/>
      <protection/>
    </xf>
    <xf numFmtId="0" fontId="5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60" fillId="0" borderId="0" xfId="0" applyFont="1" applyAlignment="1">
      <alignment/>
    </xf>
    <xf numFmtId="4" fontId="0" fillId="0" borderId="0" xfId="0" applyNumberForma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wrapText="1"/>
    </xf>
    <xf numFmtId="0" fontId="59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2" fontId="9" fillId="0" borderId="10" xfId="50" applyNumberFormat="1" applyFont="1" applyBorder="1" applyAlignment="1">
      <alignment horizontal="center" vertical="center"/>
      <protection/>
    </xf>
    <xf numFmtId="3" fontId="9" fillId="0" borderId="0" xfId="50" applyNumberFormat="1" applyBorder="1" applyAlignment="1">
      <alignment vertical="center"/>
      <protection/>
    </xf>
    <xf numFmtId="3" fontId="0" fillId="0" borderId="0" xfId="0" applyNumberFormat="1" applyBorder="1" applyAlignment="1">
      <alignment/>
    </xf>
    <xf numFmtId="167" fontId="11" fillId="0" borderId="0" xfId="50" applyNumberFormat="1" applyFont="1" applyBorder="1" applyAlignment="1">
      <alignment vertical="center"/>
      <protection/>
    </xf>
    <xf numFmtId="3" fontId="11" fillId="30" borderId="10" xfId="50" applyNumberFormat="1" applyFont="1" applyFill="1" applyBorder="1" applyAlignment="1">
      <alignment horizontal="right" vertical="center" wrapText="1"/>
      <protection/>
    </xf>
    <xf numFmtId="3" fontId="11" fillId="29" borderId="10" xfId="5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e" xfId="36"/>
    <cellStyle name="Fixed" xfId="37"/>
    <cellStyle name="Heading1" xfId="38"/>
    <cellStyle name="Heading2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7.140625" style="0" customWidth="1"/>
    <col min="2" max="2" width="11.28125" style="0" customWidth="1"/>
    <col min="3" max="3" width="13.7109375" style="19" customWidth="1"/>
    <col min="4" max="5" width="18.00390625" style="21" customWidth="1"/>
    <col min="6" max="6" width="17.140625" style="23" customWidth="1"/>
    <col min="7" max="7" width="21.8515625" style="21" customWidth="1"/>
    <col min="8" max="8" width="16.8515625" style="19" customWidth="1"/>
    <col min="9" max="9" width="19.8515625" style="19" customWidth="1"/>
    <col min="10" max="10" width="49.421875" style="0" customWidth="1"/>
  </cols>
  <sheetData>
    <row r="1" spans="2:9" ht="18.75">
      <c r="B1" s="166" t="s">
        <v>911</v>
      </c>
      <c r="I1" s="19" t="s">
        <v>910</v>
      </c>
    </row>
    <row r="2" spans="2:10" ht="22.5" customHeight="1">
      <c r="B2" s="168" t="s">
        <v>882</v>
      </c>
      <c r="C2" s="169"/>
      <c r="D2" s="167"/>
      <c r="E2" s="167"/>
      <c r="F2" s="170"/>
      <c r="G2" s="167"/>
      <c r="H2" s="169"/>
      <c r="I2" s="169"/>
      <c r="J2" s="171"/>
    </row>
    <row r="3" spans="2:10" ht="15">
      <c r="B3" s="171"/>
      <c r="C3" s="169"/>
      <c r="D3" s="167"/>
      <c r="E3" s="167"/>
      <c r="F3" s="170"/>
      <c r="G3" s="167"/>
      <c r="H3" s="169"/>
      <c r="I3" s="169"/>
      <c r="J3" s="171"/>
    </row>
    <row r="4" spans="2:10" s="20" customFormat="1" ht="30">
      <c r="B4" s="152" t="s">
        <v>848</v>
      </c>
      <c r="C4" s="152" t="s">
        <v>847</v>
      </c>
      <c r="D4" s="153" t="s">
        <v>849</v>
      </c>
      <c r="E4" s="153" t="s">
        <v>4</v>
      </c>
      <c r="F4" s="154" t="s">
        <v>855</v>
      </c>
      <c r="G4" s="154" t="s">
        <v>841</v>
      </c>
      <c r="H4" s="152" t="s">
        <v>858</v>
      </c>
      <c r="I4" s="152" t="s">
        <v>859</v>
      </c>
      <c r="J4" s="172"/>
    </row>
    <row r="5" spans="2:10" ht="15">
      <c r="B5" s="151" t="s">
        <v>850</v>
      </c>
      <c r="C5" s="148">
        <v>86</v>
      </c>
      <c r="D5" s="149">
        <v>85792426.81</v>
      </c>
      <c r="E5" s="149">
        <v>31565187.27</v>
      </c>
      <c r="F5" s="150">
        <v>56</v>
      </c>
      <c r="G5" s="155">
        <v>16993000</v>
      </c>
      <c r="H5" s="156">
        <f>F5/C5*100</f>
        <v>65.11627906976744</v>
      </c>
      <c r="I5" s="156">
        <f>G5/E5*100</f>
        <v>53.83462437477882</v>
      </c>
      <c r="J5" s="171"/>
    </row>
    <row r="6" spans="2:15" ht="15">
      <c r="B6" s="151" t="s">
        <v>851</v>
      </c>
      <c r="C6" s="148">
        <v>108</v>
      </c>
      <c r="D6" s="149">
        <v>103221099.4</v>
      </c>
      <c r="E6" s="149">
        <v>42631470.37</v>
      </c>
      <c r="F6" s="150">
        <v>53</v>
      </c>
      <c r="G6" s="155">
        <v>21035000</v>
      </c>
      <c r="H6" s="156">
        <f>F6/C6*100</f>
        <v>49.074074074074076</v>
      </c>
      <c r="I6" s="156">
        <f>G6/E6*100</f>
        <v>49.34148369135878</v>
      </c>
      <c r="J6" s="173"/>
      <c r="K6" s="165"/>
      <c r="L6" s="165"/>
      <c r="M6" s="165"/>
      <c r="N6" s="165"/>
      <c r="O6" s="165"/>
    </row>
    <row r="7" spans="2:10" ht="15">
      <c r="B7" s="151" t="s">
        <v>852</v>
      </c>
      <c r="C7" s="148">
        <v>32</v>
      </c>
      <c r="D7" s="149">
        <v>15117952</v>
      </c>
      <c r="E7" s="149">
        <v>7168500</v>
      </c>
      <c r="F7" s="157">
        <v>32</v>
      </c>
      <c r="G7" s="158">
        <v>6030000</v>
      </c>
      <c r="H7" s="156">
        <f>F7/C7*100</f>
        <v>100</v>
      </c>
      <c r="I7" s="156">
        <f>G7/E7*100</f>
        <v>84.11801632140616</v>
      </c>
      <c r="J7" s="171"/>
    </row>
    <row r="8" spans="2:10" ht="15">
      <c r="B8" s="151" t="s">
        <v>853</v>
      </c>
      <c r="C8" s="148">
        <v>65</v>
      </c>
      <c r="D8" s="149">
        <v>8993468.32</v>
      </c>
      <c r="E8" s="149">
        <v>4337346</v>
      </c>
      <c r="F8" s="157">
        <v>63</v>
      </c>
      <c r="G8" s="158">
        <v>4140000</v>
      </c>
      <c r="H8" s="156">
        <f>F8/C8*100</f>
        <v>96.92307692307692</v>
      </c>
      <c r="I8" s="156">
        <f>G8/E8*100</f>
        <v>95.45007476922524</v>
      </c>
      <c r="J8" s="171"/>
    </row>
    <row r="9" spans="2:10" ht="15">
      <c r="B9" s="151" t="s">
        <v>854</v>
      </c>
      <c r="C9" s="148">
        <v>5</v>
      </c>
      <c r="D9" s="149">
        <v>1185000</v>
      </c>
      <c r="E9" s="149">
        <v>1060500</v>
      </c>
      <c r="F9" s="157">
        <v>3</v>
      </c>
      <c r="G9" s="158">
        <v>626500</v>
      </c>
      <c r="H9" s="156">
        <f>F9/C9*100</f>
        <v>60</v>
      </c>
      <c r="I9" s="156">
        <f>G9/E9*100</f>
        <v>59.07590759075908</v>
      </c>
      <c r="J9" s="171"/>
    </row>
    <row r="10" spans="2:10" s="22" customFormat="1" ht="15">
      <c r="B10" s="147" t="s">
        <v>846</v>
      </c>
      <c r="C10" s="159">
        <f>SUM(C5:C9)</f>
        <v>296</v>
      </c>
      <c r="D10" s="160">
        <f>SUM(D5:D9)</f>
        <v>214309946.53</v>
      </c>
      <c r="E10" s="160">
        <f>SUM(E5:E9)</f>
        <v>86763003.64</v>
      </c>
      <c r="F10" s="161">
        <f>SUM(F5:F9)</f>
        <v>207</v>
      </c>
      <c r="G10" s="162">
        <f>SUM(G5:G9)</f>
        <v>48824500</v>
      </c>
      <c r="H10" s="159"/>
      <c r="I10" s="159"/>
      <c r="J10" s="168"/>
    </row>
    <row r="11" spans="2:10" ht="15">
      <c r="B11" s="151" t="s">
        <v>894</v>
      </c>
      <c r="C11" s="148"/>
      <c r="D11" s="149"/>
      <c r="E11" s="149"/>
      <c r="F11" s="150"/>
      <c r="G11" s="155">
        <v>250000</v>
      </c>
      <c r="H11" s="148"/>
      <c r="I11" s="149"/>
      <c r="J11" s="171"/>
    </row>
    <row r="12" spans="2:10" ht="15">
      <c r="B12" s="151" t="s">
        <v>895</v>
      </c>
      <c r="C12" s="148"/>
      <c r="D12" s="149"/>
      <c r="E12" s="149"/>
      <c r="F12" s="150"/>
      <c r="G12" s="155">
        <f>50000000-G10-G11</f>
        <v>925500</v>
      </c>
      <c r="H12" s="148"/>
      <c r="I12" s="149"/>
      <c r="J12" s="171"/>
    </row>
    <row r="13" spans="2:10" ht="15">
      <c r="B13" s="151"/>
      <c r="C13" s="148"/>
      <c r="D13" s="149"/>
      <c r="E13" s="149"/>
      <c r="F13" s="150"/>
      <c r="G13" s="149"/>
      <c r="H13" s="148"/>
      <c r="I13" s="149"/>
      <c r="J13" s="179"/>
    </row>
    <row r="14" spans="2:10" ht="15">
      <c r="B14" s="174" t="s">
        <v>920</v>
      </c>
      <c r="C14" s="175"/>
      <c r="D14" s="176"/>
      <c r="E14" s="176"/>
      <c r="F14" s="150"/>
      <c r="G14" s="149"/>
      <c r="H14" s="148"/>
      <c r="I14" s="148"/>
      <c r="J14" s="171"/>
    </row>
    <row r="15" spans="2:10" ht="15">
      <c r="B15" s="151"/>
      <c r="C15" s="148"/>
      <c r="D15" s="149"/>
      <c r="E15" s="149"/>
      <c r="F15" s="150"/>
      <c r="G15" s="149"/>
      <c r="H15" s="148"/>
      <c r="I15" s="148"/>
      <c r="J15" s="171"/>
    </row>
    <row r="16" spans="2:10" ht="30">
      <c r="B16" s="152" t="s">
        <v>848</v>
      </c>
      <c r="C16" s="152" t="s">
        <v>847</v>
      </c>
      <c r="D16" s="153" t="s">
        <v>849</v>
      </c>
      <c r="E16" s="153" t="s">
        <v>4</v>
      </c>
      <c r="F16" s="154" t="s">
        <v>855</v>
      </c>
      <c r="G16" s="163" t="s">
        <v>912</v>
      </c>
      <c r="H16" s="152" t="s">
        <v>858</v>
      </c>
      <c r="I16" s="152" t="s">
        <v>859</v>
      </c>
      <c r="J16" s="171"/>
    </row>
    <row r="17" spans="2:10" ht="15">
      <c r="B17" s="151" t="s">
        <v>850</v>
      </c>
      <c r="C17" s="148">
        <v>86</v>
      </c>
      <c r="D17" s="149">
        <v>85792426.81</v>
      </c>
      <c r="E17" s="149">
        <v>31565187.27</v>
      </c>
      <c r="F17" s="150">
        <v>38</v>
      </c>
      <c r="G17" s="164">
        <v>12477000</v>
      </c>
      <c r="H17" s="156">
        <f>F17/C17*100</f>
        <v>44.18604651162791</v>
      </c>
      <c r="I17" s="156">
        <f>G17/E17*100</f>
        <v>39.52772366998854</v>
      </c>
      <c r="J17" s="171"/>
    </row>
    <row r="18" spans="2:10" ht="15">
      <c r="B18" s="151" t="s">
        <v>851</v>
      </c>
      <c r="C18" s="148">
        <v>108</v>
      </c>
      <c r="D18" s="149">
        <v>103221099.4</v>
      </c>
      <c r="E18" s="149">
        <v>42631470.37</v>
      </c>
      <c r="F18" s="150">
        <v>41</v>
      </c>
      <c r="G18" s="164">
        <v>16562000</v>
      </c>
      <c r="H18" s="156">
        <f>F18/C18*100</f>
        <v>37.96296296296296</v>
      </c>
      <c r="I18" s="156">
        <f>G18/E18*100</f>
        <v>38.84923474667384</v>
      </c>
      <c r="J18" s="171"/>
    </row>
    <row r="19" spans="2:10" ht="15">
      <c r="B19" s="151" t="s">
        <v>852</v>
      </c>
      <c r="C19" s="148">
        <v>32</v>
      </c>
      <c r="D19" s="149">
        <v>15117952</v>
      </c>
      <c r="E19" s="149">
        <v>7168500</v>
      </c>
      <c r="F19" s="157">
        <v>0</v>
      </c>
      <c r="G19" s="164">
        <v>0</v>
      </c>
      <c r="H19" s="156">
        <f>F19/C19*100</f>
        <v>0</v>
      </c>
      <c r="I19" s="156">
        <f>G19/E19*100</f>
        <v>0</v>
      </c>
      <c r="J19" s="171"/>
    </row>
    <row r="20" spans="2:10" ht="15">
      <c r="B20" s="151" t="s">
        <v>853</v>
      </c>
      <c r="C20" s="148">
        <v>65</v>
      </c>
      <c r="D20" s="149">
        <v>8993468.32</v>
      </c>
      <c r="E20" s="149">
        <v>4337346</v>
      </c>
      <c r="F20" s="157">
        <v>63</v>
      </c>
      <c r="G20" s="164">
        <v>4140000</v>
      </c>
      <c r="H20" s="156">
        <f>F20/C20*100</f>
        <v>96.92307692307692</v>
      </c>
      <c r="I20" s="156">
        <f>G20/E20*100</f>
        <v>95.45007476922524</v>
      </c>
      <c r="J20" s="171"/>
    </row>
    <row r="21" spans="2:10" ht="15">
      <c r="B21" s="151" t="s">
        <v>854</v>
      </c>
      <c r="C21" s="148">
        <v>5</v>
      </c>
      <c r="D21" s="149">
        <v>1185000</v>
      </c>
      <c r="E21" s="149">
        <v>1060500</v>
      </c>
      <c r="F21" s="157">
        <v>3</v>
      </c>
      <c r="G21" s="164">
        <v>626500</v>
      </c>
      <c r="H21" s="156">
        <f>F21/C21*100</f>
        <v>60</v>
      </c>
      <c r="I21" s="156">
        <f>G21/E21*100</f>
        <v>59.07590759075908</v>
      </c>
      <c r="J21" s="171"/>
    </row>
    <row r="22" spans="2:10" s="22" customFormat="1" ht="15">
      <c r="B22" s="147" t="s">
        <v>846</v>
      </c>
      <c r="C22" s="159">
        <f>SUM(C17:C21)</f>
        <v>296</v>
      </c>
      <c r="D22" s="160">
        <f>SUM(D17:D21)</f>
        <v>214309946.53</v>
      </c>
      <c r="E22" s="160">
        <f>SUM(E17:E21)</f>
        <v>86763003.64</v>
      </c>
      <c r="F22" s="159">
        <f>SUM(F17:F21)</f>
        <v>145</v>
      </c>
      <c r="G22" s="164">
        <f>SUM(G17:G21)</f>
        <v>33805500</v>
      </c>
      <c r="H22" s="159"/>
      <c r="I22" s="159"/>
      <c r="J22" s="168"/>
    </row>
    <row r="23" spans="2:10" ht="15">
      <c r="B23" s="151" t="s">
        <v>894</v>
      </c>
      <c r="C23" s="148"/>
      <c r="D23" s="149"/>
      <c r="E23" s="149"/>
      <c r="F23" s="150"/>
      <c r="G23" s="164">
        <v>250000</v>
      </c>
      <c r="H23" s="148"/>
      <c r="I23" s="148"/>
      <c r="J23" s="171"/>
    </row>
    <row r="24" spans="2:10" ht="15">
      <c r="B24" s="151" t="s">
        <v>895</v>
      </c>
      <c r="C24" s="148"/>
      <c r="D24" s="149"/>
      <c r="E24" s="149"/>
      <c r="F24" s="150"/>
      <c r="G24" s="164">
        <f>35000000-G22-G23</f>
        <v>944500</v>
      </c>
      <c r="H24" s="148"/>
      <c r="I24" s="149"/>
      <c r="J24" s="171"/>
    </row>
    <row r="27" spans="2:9" ht="15">
      <c r="B27" s="183" t="s">
        <v>907</v>
      </c>
      <c r="C27" s="183"/>
      <c r="D27" s="183"/>
      <c r="E27" s="183"/>
      <c r="F27" s="183"/>
      <c r="G27" s="183"/>
      <c r="H27" s="183"/>
      <c r="I27" s="183"/>
    </row>
    <row r="29" ht="15">
      <c r="E29" s="167"/>
    </row>
  </sheetData>
  <sheetProtection/>
  <mergeCells count="1">
    <mergeCell ref="B27:I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pane ySplit="2" topLeftCell="A50" activePane="bottomLeft" state="frozen"/>
      <selection pane="topLeft" activeCell="A1" sqref="A1"/>
      <selection pane="bottomLeft" activeCell="C59" sqref="C59"/>
    </sheetView>
  </sheetViews>
  <sheetFormatPr defaultColWidth="9.140625" defaultRowHeight="15"/>
  <cols>
    <col min="1" max="1" width="25.57421875" style="9" customWidth="1"/>
    <col min="2" max="2" width="21.28125" style="9" customWidth="1"/>
    <col min="3" max="3" width="25.28125" style="6" customWidth="1"/>
    <col min="4" max="4" width="13.8515625" style="7" customWidth="1"/>
    <col min="5" max="5" width="13.421875" style="7" customWidth="1"/>
    <col min="6" max="6" width="8.8515625" style="12" customWidth="1"/>
    <col min="7" max="7" width="12.8515625" style="7" customWidth="1"/>
    <col min="8" max="8" width="13.140625" style="7" customWidth="1"/>
    <col min="9" max="9" width="11.28125" style="8" customWidth="1"/>
    <col min="10" max="10" width="12.57421875" style="13" customWidth="1"/>
    <col min="11" max="11" width="11.140625" style="10" customWidth="1"/>
    <col min="12" max="12" width="9.140625" style="11" customWidth="1"/>
    <col min="13" max="13" width="10.140625" style="1" bestFit="1" customWidth="1"/>
    <col min="14" max="16384" width="9.140625" style="2" customWidth="1"/>
  </cols>
  <sheetData>
    <row r="1" spans="1:13" ht="33" customHeight="1" thickBot="1">
      <c r="A1" s="78" t="s">
        <v>899</v>
      </c>
      <c r="B1" s="79"/>
      <c r="C1" s="80"/>
      <c r="D1" s="81"/>
      <c r="E1" s="81"/>
      <c r="F1" s="82"/>
      <c r="G1" s="81"/>
      <c r="H1" s="81"/>
      <c r="I1" s="83"/>
      <c r="J1" s="84"/>
      <c r="K1" s="85"/>
      <c r="L1" s="86"/>
      <c r="M1" s="9"/>
    </row>
    <row r="2" spans="1:14" s="4" customFormat="1" ht="36.75" thickBot="1">
      <c r="A2" s="95" t="s">
        <v>0</v>
      </c>
      <c r="B2" s="95" t="s">
        <v>1</v>
      </c>
      <c r="C2" s="95" t="s">
        <v>2</v>
      </c>
      <c r="D2" s="96" t="s">
        <v>3</v>
      </c>
      <c r="E2" s="96" t="s">
        <v>4</v>
      </c>
      <c r="F2" s="97" t="s">
        <v>5</v>
      </c>
      <c r="G2" s="96" t="s">
        <v>6</v>
      </c>
      <c r="H2" s="96" t="s">
        <v>7</v>
      </c>
      <c r="I2" s="95" t="s">
        <v>8</v>
      </c>
      <c r="J2" s="98" t="s">
        <v>913</v>
      </c>
      <c r="K2" s="99" t="s">
        <v>9</v>
      </c>
      <c r="L2" s="100" t="s">
        <v>10</v>
      </c>
      <c r="M2" s="101" t="s">
        <v>905</v>
      </c>
      <c r="N2" s="102"/>
    </row>
    <row r="3" spans="1:14" ht="38.25">
      <c r="A3" s="87" t="s">
        <v>267</v>
      </c>
      <c r="B3" s="87" t="s">
        <v>268</v>
      </c>
      <c r="C3" s="87" t="s">
        <v>269</v>
      </c>
      <c r="D3" s="88">
        <v>1260000</v>
      </c>
      <c r="E3" s="88">
        <v>600000</v>
      </c>
      <c r="F3" s="89">
        <f>E3/D3*100</f>
        <v>47.61904761904761</v>
      </c>
      <c r="G3" s="88">
        <v>0</v>
      </c>
      <c r="H3" s="88">
        <v>570000</v>
      </c>
      <c r="I3" s="90">
        <v>80</v>
      </c>
      <c r="J3" s="91">
        <v>570000</v>
      </c>
      <c r="K3" s="92">
        <v>40883</v>
      </c>
      <c r="L3" s="93">
        <v>0.6319444444444444</v>
      </c>
      <c r="M3" s="94"/>
      <c r="N3" s="103"/>
    </row>
    <row r="4" spans="1:14" ht="25.5">
      <c r="A4" s="40" t="s">
        <v>100</v>
      </c>
      <c r="B4" s="40" t="s">
        <v>101</v>
      </c>
      <c r="C4" s="41" t="s">
        <v>102</v>
      </c>
      <c r="D4" s="33">
        <v>750000</v>
      </c>
      <c r="E4" s="33">
        <v>375000</v>
      </c>
      <c r="F4" s="34">
        <v>50</v>
      </c>
      <c r="G4" s="33"/>
      <c r="H4" s="33">
        <v>356000</v>
      </c>
      <c r="I4" s="35">
        <v>80</v>
      </c>
      <c r="J4" s="36">
        <v>356000</v>
      </c>
      <c r="K4" s="37">
        <v>40889</v>
      </c>
      <c r="L4" s="38">
        <v>0.6736111111111112</v>
      </c>
      <c r="M4" s="39"/>
      <c r="N4" s="103"/>
    </row>
    <row r="5" spans="1:14" ht="25.5">
      <c r="A5" s="40" t="s">
        <v>786</v>
      </c>
      <c r="B5" s="40" t="s">
        <v>787</v>
      </c>
      <c r="C5" s="40" t="s">
        <v>788</v>
      </c>
      <c r="D5" s="33">
        <v>2500000</v>
      </c>
      <c r="E5" s="33">
        <v>600000</v>
      </c>
      <c r="F5" s="34">
        <f>E5/D5*100</f>
        <v>24</v>
      </c>
      <c r="G5" s="33">
        <v>570000</v>
      </c>
      <c r="H5" s="33">
        <v>0</v>
      </c>
      <c r="I5" s="35">
        <v>75</v>
      </c>
      <c r="J5" s="36">
        <v>570000</v>
      </c>
      <c r="K5" s="37">
        <v>40863</v>
      </c>
      <c r="L5" s="38">
        <v>0.576388888888889</v>
      </c>
      <c r="M5" s="39"/>
      <c r="N5" s="103"/>
    </row>
    <row r="6" spans="1:14" ht="38.25">
      <c r="A6" s="40" t="s">
        <v>128</v>
      </c>
      <c r="B6" s="40" t="s">
        <v>129</v>
      </c>
      <c r="C6" s="40" t="s">
        <v>130</v>
      </c>
      <c r="D6" s="33">
        <v>3750046</v>
      </c>
      <c r="E6" s="33">
        <v>600000</v>
      </c>
      <c r="F6" s="34"/>
      <c r="G6" s="33">
        <v>570000</v>
      </c>
      <c r="H6" s="33"/>
      <c r="I6" s="35">
        <v>75</v>
      </c>
      <c r="J6" s="36">
        <v>570000</v>
      </c>
      <c r="K6" s="37">
        <v>40884</v>
      </c>
      <c r="L6" s="38">
        <v>0.3263888888888889</v>
      </c>
      <c r="M6" s="39"/>
      <c r="N6" s="103"/>
    </row>
    <row r="7" spans="1:14" ht="51">
      <c r="A7" s="32" t="s">
        <v>453</v>
      </c>
      <c r="B7" s="32" t="s">
        <v>454</v>
      </c>
      <c r="C7" s="32" t="s">
        <v>455</v>
      </c>
      <c r="D7" s="33">
        <v>1250000</v>
      </c>
      <c r="E7" s="33">
        <v>530000</v>
      </c>
      <c r="F7" s="34">
        <v>42.4</v>
      </c>
      <c r="G7" s="33">
        <v>504000</v>
      </c>
      <c r="H7" s="33"/>
      <c r="I7" s="35">
        <v>70</v>
      </c>
      <c r="J7" s="36">
        <v>504000</v>
      </c>
      <c r="K7" s="37">
        <v>40849</v>
      </c>
      <c r="L7" s="38">
        <v>0.5847222222222223</v>
      </c>
      <c r="M7" s="39"/>
      <c r="N7" s="103"/>
    </row>
    <row r="8" spans="1:14" ht="25.5">
      <c r="A8" s="32" t="s">
        <v>634</v>
      </c>
      <c r="B8" s="32" t="s">
        <v>635</v>
      </c>
      <c r="C8" s="32" t="s">
        <v>636</v>
      </c>
      <c r="D8" s="33">
        <v>400000</v>
      </c>
      <c r="E8" s="33">
        <v>200000</v>
      </c>
      <c r="F8" s="34">
        <f>E8/D8*100</f>
        <v>50</v>
      </c>
      <c r="G8" s="33"/>
      <c r="H8" s="33">
        <v>190000</v>
      </c>
      <c r="I8" s="35">
        <v>70</v>
      </c>
      <c r="J8" s="36">
        <v>190000</v>
      </c>
      <c r="K8" s="37">
        <v>40868</v>
      </c>
      <c r="L8" s="38">
        <v>0.4548611111111111</v>
      </c>
      <c r="M8" s="39"/>
      <c r="N8" s="103"/>
    </row>
    <row r="9" spans="1:14" ht="25.5">
      <c r="A9" s="32" t="s">
        <v>730</v>
      </c>
      <c r="B9" s="32" t="s">
        <v>731</v>
      </c>
      <c r="C9" s="32" t="s">
        <v>732</v>
      </c>
      <c r="D9" s="33">
        <v>461200</v>
      </c>
      <c r="E9" s="33">
        <v>230600</v>
      </c>
      <c r="F9" s="34">
        <v>50</v>
      </c>
      <c r="G9" s="33">
        <v>219000</v>
      </c>
      <c r="H9" s="33">
        <v>0</v>
      </c>
      <c r="I9" s="35">
        <v>70</v>
      </c>
      <c r="J9" s="36">
        <v>219000</v>
      </c>
      <c r="K9" s="37">
        <v>40870</v>
      </c>
      <c r="L9" s="38">
        <v>0.4138888888888889</v>
      </c>
      <c r="M9" s="39"/>
      <c r="N9" s="103"/>
    </row>
    <row r="10" spans="1:14" ht="38.25">
      <c r="A10" s="32" t="s">
        <v>643</v>
      </c>
      <c r="B10" s="32" t="s">
        <v>644</v>
      </c>
      <c r="C10" s="32" t="s">
        <v>645</v>
      </c>
      <c r="D10" s="33">
        <v>5712000</v>
      </c>
      <c r="E10" s="33">
        <v>600000</v>
      </c>
      <c r="F10" s="34">
        <f>E10/D10*100</f>
        <v>10.504201680672269</v>
      </c>
      <c r="G10" s="33">
        <v>0</v>
      </c>
      <c r="H10" s="33">
        <v>570000</v>
      </c>
      <c r="I10" s="35">
        <v>70</v>
      </c>
      <c r="J10" s="36">
        <v>570000</v>
      </c>
      <c r="K10" s="37">
        <v>40875</v>
      </c>
      <c r="L10" s="38">
        <v>0.4166666666666667</v>
      </c>
      <c r="M10" s="39"/>
      <c r="N10" s="103"/>
    </row>
    <row r="11" spans="1:14" ht="38.25">
      <c r="A11" s="40" t="s">
        <v>620</v>
      </c>
      <c r="B11" s="40" t="s">
        <v>621</v>
      </c>
      <c r="C11" s="40" t="s">
        <v>622</v>
      </c>
      <c r="D11" s="33">
        <v>502831</v>
      </c>
      <c r="E11" s="33">
        <v>250000</v>
      </c>
      <c r="F11" s="34">
        <v>50.28</v>
      </c>
      <c r="G11" s="33">
        <v>0</v>
      </c>
      <c r="H11" s="33">
        <v>238000</v>
      </c>
      <c r="I11" s="35">
        <v>70</v>
      </c>
      <c r="J11" s="36">
        <v>238000</v>
      </c>
      <c r="K11" s="37">
        <v>40885</v>
      </c>
      <c r="L11" s="38">
        <v>0.3888888888888889</v>
      </c>
      <c r="M11" s="39"/>
      <c r="N11" s="103"/>
    </row>
    <row r="12" spans="1:14" ht="25.5">
      <c r="A12" s="40" t="s">
        <v>69</v>
      </c>
      <c r="B12" s="40" t="s">
        <v>70</v>
      </c>
      <c r="C12" s="40" t="s">
        <v>71</v>
      </c>
      <c r="D12" s="33">
        <v>200000</v>
      </c>
      <c r="E12" s="33">
        <v>100000</v>
      </c>
      <c r="F12" s="34">
        <v>50</v>
      </c>
      <c r="G12" s="33">
        <v>0</v>
      </c>
      <c r="H12" s="33">
        <v>95000</v>
      </c>
      <c r="I12" s="35">
        <v>70</v>
      </c>
      <c r="J12" s="36">
        <v>95000</v>
      </c>
      <c r="K12" s="37">
        <v>40885</v>
      </c>
      <c r="L12" s="38">
        <v>0.6041666666666666</v>
      </c>
      <c r="M12" s="39"/>
      <c r="N12" s="103"/>
    </row>
    <row r="13" spans="1:14" ht="12.75">
      <c r="A13" s="40" t="s">
        <v>239</v>
      </c>
      <c r="B13" s="32" t="s">
        <v>233</v>
      </c>
      <c r="C13" s="32" t="s">
        <v>234</v>
      </c>
      <c r="D13" s="33">
        <v>1199566</v>
      </c>
      <c r="E13" s="33">
        <v>599566</v>
      </c>
      <c r="F13" s="34">
        <v>49.98</v>
      </c>
      <c r="G13" s="33">
        <v>570000</v>
      </c>
      <c r="H13" s="33">
        <v>0</v>
      </c>
      <c r="I13" s="35">
        <v>70</v>
      </c>
      <c r="J13" s="36">
        <v>570000</v>
      </c>
      <c r="K13" s="37">
        <v>40889</v>
      </c>
      <c r="L13" s="38">
        <v>0.3506944444444444</v>
      </c>
      <c r="M13" s="39"/>
      <c r="N13" s="103"/>
    </row>
    <row r="14" spans="1:14" ht="25.5">
      <c r="A14" s="40" t="s">
        <v>798</v>
      </c>
      <c r="B14" s="40" t="s">
        <v>799</v>
      </c>
      <c r="C14" s="40" t="s">
        <v>800</v>
      </c>
      <c r="D14" s="33">
        <v>600000</v>
      </c>
      <c r="E14" s="33">
        <v>300000</v>
      </c>
      <c r="F14" s="34">
        <f>E14/D14*100</f>
        <v>50</v>
      </c>
      <c r="G14" s="33">
        <v>0</v>
      </c>
      <c r="H14" s="33">
        <v>285000</v>
      </c>
      <c r="I14" s="35">
        <v>70</v>
      </c>
      <c r="J14" s="36">
        <v>285000</v>
      </c>
      <c r="K14" s="37">
        <v>40889</v>
      </c>
      <c r="L14" s="38">
        <v>0.6944444444444445</v>
      </c>
      <c r="M14" s="39"/>
      <c r="N14" s="103"/>
    </row>
    <row r="15" spans="1:14" ht="38.25">
      <c r="A15" s="40" t="s">
        <v>112</v>
      </c>
      <c r="B15" s="40" t="s">
        <v>113</v>
      </c>
      <c r="C15" s="40" t="s">
        <v>114</v>
      </c>
      <c r="D15" s="33">
        <v>1660000</v>
      </c>
      <c r="E15" s="33">
        <v>600000</v>
      </c>
      <c r="F15" s="34">
        <f>E15/D15*100</f>
        <v>36.144578313253014</v>
      </c>
      <c r="G15" s="33">
        <v>570000</v>
      </c>
      <c r="H15" s="33"/>
      <c r="I15" s="35">
        <v>70</v>
      </c>
      <c r="J15" s="36">
        <v>570000</v>
      </c>
      <c r="K15" s="37" t="s">
        <v>115</v>
      </c>
      <c r="L15" s="38">
        <v>0.6770833333333334</v>
      </c>
      <c r="M15" s="39"/>
      <c r="N15" s="103"/>
    </row>
    <row r="16" spans="1:14" ht="38.25">
      <c r="A16" s="40" t="s">
        <v>789</v>
      </c>
      <c r="B16" s="40" t="s">
        <v>790</v>
      </c>
      <c r="C16" s="40" t="s">
        <v>791</v>
      </c>
      <c r="D16" s="33">
        <v>700000</v>
      </c>
      <c r="E16" s="33">
        <v>350000</v>
      </c>
      <c r="F16" s="34">
        <f>E16/D16*100</f>
        <v>50</v>
      </c>
      <c r="G16" s="33">
        <v>0</v>
      </c>
      <c r="H16" s="33">
        <v>333000</v>
      </c>
      <c r="I16" s="35">
        <v>66</v>
      </c>
      <c r="J16" s="36">
        <v>333000</v>
      </c>
      <c r="K16" s="37">
        <v>40882</v>
      </c>
      <c r="L16" s="38">
        <v>0.6979166666666666</v>
      </c>
      <c r="M16" s="39"/>
      <c r="N16" s="103"/>
    </row>
    <row r="17" spans="1:14" ht="25.5">
      <c r="A17" s="40" t="s">
        <v>106</v>
      </c>
      <c r="B17" s="40" t="s">
        <v>107</v>
      </c>
      <c r="C17" s="40" t="s">
        <v>108</v>
      </c>
      <c r="D17" s="33">
        <v>345000</v>
      </c>
      <c r="E17" s="33">
        <v>172500</v>
      </c>
      <c r="F17" s="34">
        <v>50</v>
      </c>
      <c r="G17" s="33">
        <f>0.77*J17</f>
        <v>126280</v>
      </c>
      <c r="H17" s="33">
        <f>0.23*J17</f>
        <v>37720</v>
      </c>
      <c r="I17" s="35">
        <v>65</v>
      </c>
      <c r="J17" s="36">
        <v>164000</v>
      </c>
      <c r="K17" s="37">
        <v>40857</v>
      </c>
      <c r="L17" s="38">
        <v>0.34722222222222227</v>
      </c>
      <c r="M17" s="39"/>
      <c r="N17" s="103"/>
    </row>
    <row r="18" spans="1:14" ht="38.25">
      <c r="A18" s="32" t="s">
        <v>608</v>
      </c>
      <c r="B18" s="32" t="s">
        <v>609</v>
      </c>
      <c r="C18" s="32" t="s">
        <v>610</v>
      </c>
      <c r="D18" s="33">
        <v>450000</v>
      </c>
      <c r="E18" s="33">
        <v>225000</v>
      </c>
      <c r="F18" s="34">
        <v>50</v>
      </c>
      <c r="G18" s="33">
        <v>0</v>
      </c>
      <c r="H18" s="33">
        <v>214000</v>
      </c>
      <c r="I18" s="35">
        <v>65</v>
      </c>
      <c r="J18" s="36">
        <v>214000</v>
      </c>
      <c r="K18" s="37">
        <v>40857</v>
      </c>
      <c r="L18" s="42">
        <v>0.3541666666666667</v>
      </c>
      <c r="M18" s="39"/>
      <c r="N18" s="103"/>
    </row>
    <row r="19" spans="1:14" ht="51">
      <c r="A19" s="32" t="s">
        <v>456</v>
      </c>
      <c r="B19" s="32" t="s">
        <v>457</v>
      </c>
      <c r="C19" s="32" t="s">
        <v>900</v>
      </c>
      <c r="D19" s="33">
        <v>700000</v>
      </c>
      <c r="E19" s="33">
        <v>350000</v>
      </c>
      <c r="F19" s="34">
        <v>50</v>
      </c>
      <c r="G19" s="33">
        <v>333000</v>
      </c>
      <c r="H19" s="33"/>
      <c r="I19" s="35">
        <v>65</v>
      </c>
      <c r="J19" s="36">
        <v>333000</v>
      </c>
      <c r="K19" s="37">
        <v>40869</v>
      </c>
      <c r="L19" s="38">
        <v>0.4583333333333333</v>
      </c>
      <c r="M19" s="39"/>
      <c r="N19" s="103"/>
    </row>
    <row r="20" spans="1:14" ht="51">
      <c r="A20" s="40" t="s">
        <v>563</v>
      </c>
      <c r="B20" s="40" t="s">
        <v>575</v>
      </c>
      <c r="C20" s="40" t="s">
        <v>564</v>
      </c>
      <c r="D20" s="33">
        <v>1330768</v>
      </c>
      <c r="E20" s="33">
        <v>600000</v>
      </c>
      <c r="F20" s="34">
        <v>45</v>
      </c>
      <c r="G20" s="33">
        <v>570000</v>
      </c>
      <c r="H20" s="33">
        <v>0</v>
      </c>
      <c r="I20" s="35">
        <v>65</v>
      </c>
      <c r="J20" s="36">
        <v>570000</v>
      </c>
      <c r="K20" s="37">
        <v>40878</v>
      </c>
      <c r="L20" s="38">
        <v>0.5520833333333334</v>
      </c>
      <c r="M20" s="39"/>
      <c r="N20" s="103"/>
    </row>
    <row r="21" spans="1:14" ht="38.25">
      <c r="A21" s="40" t="s">
        <v>795</v>
      </c>
      <c r="B21" s="40" t="s">
        <v>796</v>
      </c>
      <c r="C21" s="40" t="s">
        <v>797</v>
      </c>
      <c r="D21" s="33">
        <v>600000</v>
      </c>
      <c r="E21" s="33">
        <v>300000</v>
      </c>
      <c r="F21" s="34">
        <f>E21/D21*100</f>
        <v>50</v>
      </c>
      <c r="G21" s="33">
        <v>285000</v>
      </c>
      <c r="H21" s="33">
        <v>0</v>
      </c>
      <c r="I21" s="35">
        <v>65</v>
      </c>
      <c r="J21" s="36">
        <v>285000</v>
      </c>
      <c r="K21" s="37">
        <v>40883</v>
      </c>
      <c r="L21" s="38">
        <v>0.3611111111111111</v>
      </c>
      <c r="M21" s="39"/>
      <c r="N21" s="103"/>
    </row>
    <row r="22" spans="1:14" ht="12.75">
      <c r="A22" s="40" t="s">
        <v>783</v>
      </c>
      <c r="B22" s="40" t="s">
        <v>784</v>
      </c>
      <c r="C22" s="40" t="s">
        <v>785</v>
      </c>
      <c r="D22" s="33">
        <v>800000</v>
      </c>
      <c r="E22" s="33">
        <v>400000</v>
      </c>
      <c r="F22" s="34">
        <f>E22/D22*100</f>
        <v>50</v>
      </c>
      <c r="G22" s="33">
        <v>0</v>
      </c>
      <c r="H22" s="33">
        <v>380000</v>
      </c>
      <c r="I22" s="35">
        <v>65</v>
      </c>
      <c r="J22" s="36">
        <v>380000</v>
      </c>
      <c r="K22" s="37">
        <v>40889</v>
      </c>
      <c r="L22" s="38">
        <v>0.46875</v>
      </c>
      <c r="M22" s="39"/>
      <c r="N22" s="103"/>
    </row>
    <row r="23" spans="1:14" ht="25.5">
      <c r="A23" s="40" t="s">
        <v>97</v>
      </c>
      <c r="B23" s="40" t="s">
        <v>98</v>
      </c>
      <c r="C23" s="40" t="s">
        <v>99</v>
      </c>
      <c r="D23" s="33">
        <v>194000</v>
      </c>
      <c r="E23" s="33">
        <v>97000</v>
      </c>
      <c r="F23" s="34">
        <v>50</v>
      </c>
      <c r="G23" s="33"/>
      <c r="H23" s="33">
        <v>92000</v>
      </c>
      <c r="I23" s="35">
        <v>65</v>
      </c>
      <c r="J23" s="36">
        <v>92000</v>
      </c>
      <c r="K23" s="37">
        <v>40889</v>
      </c>
      <c r="L23" s="38">
        <v>0.6958333333333333</v>
      </c>
      <c r="M23" s="39"/>
      <c r="N23" s="103"/>
    </row>
    <row r="24" spans="1:14" ht="12.75">
      <c r="A24" s="32" t="s">
        <v>464</v>
      </c>
      <c r="B24" s="32" t="s">
        <v>465</v>
      </c>
      <c r="C24" s="32" t="s">
        <v>466</v>
      </c>
      <c r="D24" s="33">
        <v>140000</v>
      </c>
      <c r="E24" s="33">
        <v>70000</v>
      </c>
      <c r="F24" s="34">
        <v>50</v>
      </c>
      <c r="G24" s="33">
        <v>67000</v>
      </c>
      <c r="H24" s="33"/>
      <c r="I24" s="35">
        <v>65</v>
      </c>
      <c r="J24" s="36">
        <v>67000</v>
      </c>
      <c r="K24" s="37">
        <v>40890</v>
      </c>
      <c r="L24" s="38">
        <v>0.3333333333333333</v>
      </c>
      <c r="M24" s="39"/>
      <c r="N24" s="103"/>
    </row>
    <row r="25" spans="1:14" ht="25.5">
      <c r="A25" s="40" t="s">
        <v>125</v>
      </c>
      <c r="B25" s="40" t="s">
        <v>126</v>
      </c>
      <c r="C25" s="41" t="s">
        <v>127</v>
      </c>
      <c r="D25" s="33">
        <v>1059919</v>
      </c>
      <c r="E25" s="33">
        <v>529950</v>
      </c>
      <c r="F25" s="34">
        <f>E25/D25*100</f>
        <v>49.99910370509444</v>
      </c>
      <c r="G25" s="33"/>
      <c r="H25" s="33">
        <v>503000</v>
      </c>
      <c r="I25" s="35">
        <v>65</v>
      </c>
      <c r="J25" s="36">
        <v>503000</v>
      </c>
      <c r="K25" s="37">
        <v>40890</v>
      </c>
      <c r="L25" s="38">
        <v>0.46875</v>
      </c>
      <c r="M25" s="39"/>
      <c r="N25" s="103"/>
    </row>
    <row r="26" spans="1:14" ht="12.75">
      <c r="A26" s="40" t="s">
        <v>623</v>
      </c>
      <c r="B26" s="40" t="s">
        <v>624</v>
      </c>
      <c r="C26" s="40" t="s">
        <v>625</v>
      </c>
      <c r="D26" s="33">
        <v>599855</v>
      </c>
      <c r="E26" s="33">
        <v>299927.5</v>
      </c>
      <c r="F26" s="34">
        <v>50</v>
      </c>
      <c r="G26" s="33">
        <v>0</v>
      </c>
      <c r="H26" s="33">
        <v>285000</v>
      </c>
      <c r="I26" s="35">
        <v>65</v>
      </c>
      <c r="J26" s="36">
        <v>285000</v>
      </c>
      <c r="K26" s="37">
        <v>40891</v>
      </c>
      <c r="L26" s="38">
        <v>0.37847222222222227</v>
      </c>
      <c r="M26" s="39"/>
      <c r="N26" s="103"/>
    </row>
    <row r="27" spans="1:14" ht="51">
      <c r="A27" s="32" t="s">
        <v>258</v>
      </c>
      <c r="B27" s="43" t="s">
        <v>259</v>
      </c>
      <c r="C27" s="43" t="s">
        <v>260</v>
      </c>
      <c r="D27" s="44">
        <v>303000</v>
      </c>
      <c r="E27" s="44">
        <v>151000</v>
      </c>
      <c r="F27" s="34">
        <f>E27/D27*100</f>
        <v>49.834983498349835</v>
      </c>
      <c r="G27" s="44">
        <v>0</v>
      </c>
      <c r="H27" s="44">
        <v>143000</v>
      </c>
      <c r="I27" s="45">
        <v>65</v>
      </c>
      <c r="J27" s="36">
        <v>143000</v>
      </c>
      <c r="K27" s="46">
        <v>40891</v>
      </c>
      <c r="L27" s="47">
        <v>0.4305555555555556</v>
      </c>
      <c r="M27" s="39"/>
      <c r="N27" s="103"/>
    </row>
    <row r="28" spans="1:14" ht="25.5">
      <c r="A28" s="32" t="s">
        <v>699</v>
      </c>
      <c r="B28" s="32" t="s">
        <v>897</v>
      </c>
      <c r="C28" s="41" t="s">
        <v>700</v>
      </c>
      <c r="D28" s="33">
        <v>1032013</v>
      </c>
      <c r="E28" s="33">
        <v>500000</v>
      </c>
      <c r="F28" s="34">
        <v>48.45</v>
      </c>
      <c r="G28" s="33">
        <v>0</v>
      </c>
      <c r="H28" s="33">
        <v>475000</v>
      </c>
      <c r="I28" s="35">
        <v>65</v>
      </c>
      <c r="J28" s="36">
        <v>475000</v>
      </c>
      <c r="K28" s="37">
        <v>40891</v>
      </c>
      <c r="L28" s="38">
        <v>0.545138888888889</v>
      </c>
      <c r="M28" s="39"/>
      <c r="N28" s="103"/>
    </row>
    <row r="29" spans="1:14" ht="38.25">
      <c r="A29" s="32" t="s">
        <v>697</v>
      </c>
      <c r="B29" s="32" t="s">
        <v>891</v>
      </c>
      <c r="C29" s="32" t="s">
        <v>698</v>
      </c>
      <c r="D29" s="33">
        <v>971518</v>
      </c>
      <c r="E29" s="33">
        <v>485759</v>
      </c>
      <c r="F29" s="34">
        <v>50</v>
      </c>
      <c r="G29" s="33">
        <v>0</v>
      </c>
      <c r="H29" s="33">
        <v>461000</v>
      </c>
      <c r="I29" s="35">
        <v>65</v>
      </c>
      <c r="J29" s="36">
        <v>461000</v>
      </c>
      <c r="K29" s="37">
        <v>40891</v>
      </c>
      <c r="L29" s="38">
        <v>0.642361111111111</v>
      </c>
      <c r="M29" s="39"/>
      <c r="N29" s="103"/>
    </row>
    <row r="30" spans="1:14" ht="25.5">
      <c r="A30" s="40" t="s">
        <v>72</v>
      </c>
      <c r="B30" s="40" t="s">
        <v>73</v>
      </c>
      <c r="C30" s="40" t="s">
        <v>74</v>
      </c>
      <c r="D30" s="33">
        <v>290032</v>
      </c>
      <c r="E30" s="33">
        <v>145016</v>
      </c>
      <c r="F30" s="34">
        <v>50</v>
      </c>
      <c r="G30" s="33">
        <v>138000</v>
      </c>
      <c r="H30" s="33">
        <v>0</v>
      </c>
      <c r="I30" s="35">
        <v>65</v>
      </c>
      <c r="J30" s="36">
        <v>138000</v>
      </c>
      <c r="K30" s="37">
        <v>40891</v>
      </c>
      <c r="L30" s="38">
        <v>0.6666666666666666</v>
      </c>
      <c r="M30" s="39"/>
      <c r="N30" s="103"/>
    </row>
    <row r="31" spans="1:14" ht="25.5">
      <c r="A31" s="40" t="s">
        <v>116</v>
      </c>
      <c r="B31" s="40" t="s">
        <v>117</v>
      </c>
      <c r="C31" s="40" t="s">
        <v>118</v>
      </c>
      <c r="D31" s="33">
        <v>1200000</v>
      </c>
      <c r="E31" s="33">
        <v>600000</v>
      </c>
      <c r="F31" s="34">
        <v>50</v>
      </c>
      <c r="G31" s="33">
        <v>570000</v>
      </c>
      <c r="H31" s="33"/>
      <c r="I31" s="35">
        <v>61</v>
      </c>
      <c r="J31" s="36">
        <v>570000</v>
      </c>
      <c r="K31" s="37">
        <v>40870</v>
      </c>
      <c r="L31" s="38">
        <v>0.4166666666666667</v>
      </c>
      <c r="M31" s="39"/>
      <c r="N31" s="103"/>
    </row>
    <row r="32" spans="1:14" ht="25.5">
      <c r="A32" s="40" t="s">
        <v>103</v>
      </c>
      <c r="B32" s="40" t="s">
        <v>104</v>
      </c>
      <c r="C32" s="40" t="s">
        <v>105</v>
      </c>
      <c r="D32" s="33">
        <v>140000</v>
      </c>
      <c r="E32" s="33">
        <v>70000</v>
      </c>
      <c r="F32" s="34">
        <v>50</v>
      </c>
      <c r="G32" s="33"/>
      <c r="H32" s="33">
        <v>67000</v>
      </c>
      <c r="I32" s="35">
        <v>61</v>
      </c>
      <c r="J32" s="36">
        <v>67000</v>
      </c>
      <c r="K32" s="37">
        <v>40892</v>
      </c>
      <c r="L32" s="38">
        <v>0.4861111111111111</v>
      </c>
      <c r="M32" s="39"/>
      <c r="N32" s="103"/>
    </row>
    <row r="33" spans="1:14" ht="38.25">
      <c r="A33" s="40" t="s">
        <v>91</v>
      </c>
      <c r="B33" s="40" t="s">
        <v>92</v>
      </c>
      <c r="C33" s="40" t="s">
        <v>93</v>
      </c>
      <c r="D33" s="33">
        <v>700000</v>
      </c>
      <c r="E33" s="33">
        <v>350000</v>
      </c>
      <c r="F33" s="34">
        <v>50</v>
      </c>
      <c r="G33" s="33"/>
      <c r="H33" s="33">
        <v>333000</v>
      </c>
      <c r="I33" s="35">
        <v>61</v>
      </c>
      <c r="J33" s="36">
        <v>333000</v>
      </c>
      <c r="K33" s="37">
        <v>40892</v>
      </c>
      <c r="L33" s="38">
        <v>0.4930555555555556</v>
      </c>
      <c r="M33" s="39"/>
      <c r="N33" s="103"/>
    </row>
    <row r="34" spans="1:14" ht="25.5">
      <c r="A34" s="32" t="s">
        <v>693</v>
      </c>
      <c r="B34" s="48" t="s">
        <v>888</v>
      </c>
      <c r="C34" s="48" t="s">
        <v>694</v>
      </c>
      <c r="D34" s="49">
        <v>670450</v>
      </c>
      <c r="E34" s="49">
        <v>335225</v>
      </c>
      <c r="F34" s="50">
        <v>50</v>
      </c>
      <c r="G34" s="49">
        <v>318000</v>
      </c>
      <c r="H34" s="49">
        <v>0</v>
      </c>
      <c r="I34" s="51">
        <v>60</v>
      </c>
      <c r="J34" s="52">
        <v>318000</v>
      </c>
      <c r="K34" s="53">
        <v>40855</v>
      </c>
      <c r="L34" s="54">
        <v>0.40625</v>
      </c>
      <c r="M34" s="39"/>
      <c r="N34" s="103"/>
    </row>
    <row r="35" spans="1:14" ht="25.5">
      <c r="A35" s="32" t="s">
        <v>461</v>
      </c>
      <c r="B35" s="48" t="s">
        <v>462</v>
      </c>
      <c r="C35" s="48" t="s">
        <v>463</v>
      </c>
      <c r="D35" s="49">
        <v>550000</v>
      </c>
      <c r="E35" s="49">
        <v>275000</v>
      </c>
      <c r="F35" s="50">
        <v>50</v>
      </c>
      <c r="G35" s="49"/>
      <c r="H35" s="49">
        <v>261000</v>
      </c>
      <c r="I35" s="51">
        <v>60</v>
      </c>
      <c r="J35" s="52">
        <v>261000</v>
      </c>
      <c r="K35" s="53">
        <v>40855</v>
      </c>
      <c r="L35" s="54">
        <v>0.4583333333333333</v>
      </c>
      <c r="M35" s="39"/>
      <c r="N35" s="103"/>
    </row>
    <row r="36" spans="1:14" ht="25.5">
      <c r="A36" s="32" t="s">
        <v>458</v>
      </c>
      <c r="B36" s="48" t="s">
        <v>459</v>
      </c>
      <c r="C36" s="55" t="s">
        <v>460</v>
      </c>
      <c r="D36" s="49">
        <v>1160000</v>
      </c>
      <c r="E36" s="49">
        <v>520000</v>
      </c>
      <c r="F36" s="50">
        <v>44.82</v>
      </c>
      <c r="G36" s="49"/>
      <c r="H36" s="49">
        <v>494000</v>
      </c>
      <c r="I36" s="51">
        <v>60</v>
      </c>
      <c r="J36" s="52">
        <v>494000</v>
      </c>
      <c r="K36" s="53">
        <v>40857</v>
      </c>
      <c r="L36" s="54">
        <v>0.3534722222222222</v>
      </c>
      <c r="M36" s="39"/>
      <c r="N36" s="103"/>
    </row>
    <row r="37" spans="1:14" ht="38.25">
      <c r="A37" s="40" t="s">
        <v>240</v>
      </c>
      <c r="B37" s="48" t="s">
        <v>235</v>
      </c>
      <c r="C37" s="48" t="s">
        <v>236</v>
      </c>
      <c r="D37" s="49">
        <v>592560</v>
      </c>
      <c r="E37" s="49">
        <v>295000</v>
      </c>
      <c r="F37" s="50">
        <v>49.78</v>
      </c>
      <c r="G37" s="49">
        <v>0</v>
      </c>
      <c r="H37" s="49">
        <v>280000</v>
      </c>
      <c r="I37" s="51">
        <v>60</v>
      </c>
      <c r="J37" s="52">
        <v>280000</v>
      </c>
      <c r="K37" s="53">
        <v>40858</v>
      </c>
      <c r="L37" s="54">
        <v>0.3506944444444444</v>
      </c>
      <c r="M37" s="39"/>
      <c r="N37" s="103"/>
    </row>
    <row r="38" spans="1:14" ht="12.75">
      <c r="A38" s="40" t="s">
        <v>569</v>
      </c>
      <c r="B38" s="56" t="s">
        <v>578</v>
      </c>
      <c r="C38" s="56" t="s">
        <v>570</v>
      </c>
      <c r="D38" s="49">
        <v>150000</v>
      </c>
      <c r="E38" s="49">
        <v>75000</v>
      </c>
      <c r="F38" s="50">
        <v>50</v>
      </c>
      <c r="G38" s="49">
        <v>71000</v>
      </c>
      <c r="H38" s="49">
        <v>0</v>
      </c>
      <c r="I38" s="51">
        <v>60</v>
      </c>
      <c r="J38" s="52">
        <v>71000</v>
      </c>
      <c r="K38" s="53">
        <v>40862</v>
      </c>
      <c r="L38" s="54">
        <v>0.2916666666666667</v>
      </c>
      <c r="M38" s="39"/>
      <c r="N38" s="103"/>
    </row>
    <row r="39" spans="1:14" ht="38.25">
      <c r="A39" s="56" t="s">
        <v>565</v>
      </c>
      <c r="B39" s="56" t="s">
        <v>576</v>
      </c>
      <c r="C39" s="56" t="s">
        <v>566</v>
      </c>
      <c r="D39" s="49">
        <v>500000</v>
      </c>
      <c r="E39" s="49">
        <v>250000</v>
      </c>
      <c r="F39" s="50">
        <v>50</v>
      </c>
      <c r="G39" s="49">
        <v>0</v>
      </c>
      <c r="H39" s="49">
        <v>238000</v>
      </c>
      <c r="I39" s="51">
        <v>60</v>
      </c>
      <c r="J39" s="52">
        <v>238000</v>
      </c>
      <c r="K39" s="53">
        <v>40869</v>
      </c>
      <c r="L39" s="54">
        <v>0.5833333333333334</v>
      </c>
      <c r="M39" s="39"/>
      <c r="N39" s="103"/>
    </row>
    <row r="40" spans="1:14" ht="25.5">
      <c r="A40" s="48" t="s">
        <v>640</v>
      </c>
      <c r="B40" s="48" t="s">
        <v>641</v>
      </c>
      <c r="C40" s="55" t="s">
        <v>642</v>
      </c>
      <c r="D40" s="49">
        <v>220000</v>
      </c>
      <c r="E40" s="49">
        <v>100000</v>
      </c>
      <c r="F40" s="50">
        <f>E40/D40*100</f>
        <v>45.45454545454545</v>
      </c>
      <c r="G40" s="49"/>
      <c r="H40" s="49">
        <v>95000</v>
      </c>
      <c r="I40" s="51">
        <v>60</v>
      </c>
      <c r="J40" s="52">
        <v>95000</v>
      </c>
      <c r="K40" s="53">
        <v>40871</v>
      </c>
      <c r="L40" s="54">
        <v>0.5555555555555556</v>
      </c>
      <c r="M40" s="39"/>
      <c r="N40" s="103"/>
    </row>
    <row r="41" spans="1:14" ht="25.5">
      <c r="A41" s="57" t="s">
        <v>561</v>
      </c>
      <c r="B41" s="57" t="s">
        <v>574</v>
      </c>
      <c r="C41" s="65" t="s">
        <v>562</v>
      </c>
      <c r="D41" s="58">
        <v>495366</v>
      </c>
      <c r="E41" s="58">
        <v>247600</v>
      </c>
      <c r="F41" s="59">
        <v>50</v>
      </c>
      <c r="G41" s="58">
        <v>235000</v>
      </c>
      <c r="H41" s="58">
        <v>0</v>
      </c>
      <c r="I41" s="60">
        <v>60</v>
      </c>
      <c r="J41" s="182" t="s">
        <v>917</v>
      </c>
      <c r="K41" s="62">
        <v>40882</v>
      </c>
      <c r="L41" s="63">
        <v>0.34375</v>
      </c>
      <c r="M41" s="39"/>
      <c r="N41" s="103"/>
    </row>
    <row r="42" spans="1:14" ht="51">
      <c r="A42" s="64" t="s">
        <v>276</v>
      </c>
      <c r="B42" s="64" t="s">
        <v>277</v>
      </c>
      <c r="C42" s="64" t="s">
        <v>278</v>
      </c>
      <c r="D42" s="58">
        <v>580271</v>
      </c>
      <c r="E42" s="58">
        <v>290000</v>
      </c>
      <c r="F42" s="59">
        <f>E42/D42*100</f>
        <v>49.97664884166191</v>
      </c>
      <c r="G42" s="58">
        <v>276000</v>
      </c>
      <c r="H42" s="58">
        <v>0</v>
      </c>
      <c r="I42" s="60">
        <v>60</v>
      </c>
      <c r="J42" s="61">
        <v>276000</v>
      </c>
      <c r="K42" s="62">
        <v>40882</v>
      </c>
      <c r="L42" s="63">
        <v>0.3923611111111111</v>
      </c>
      <c r="M42" s="39"/>
      <c r="N42" s="103"/>
    </row>
    <row r="43" spans="1:14" ht="25.5">
      <c r="A43" s="57" t="s">
        <v>66</v>
      </c>
      <c r="B43" s="57" t="s">
        <v>67</v>
      </c>
      <c r="C43" s="57" t="s">
        <v>68</v>
      </c>
      <c r="D43" s="58">
        <v>752612</v>
      </c>
      <c r="E43" s="58">
        <v>376306</v>
      </c>
      <c r="F43" s="59">
        <v>50</v>
      </c>
      <c r="G43" s="58">
        <v>357000</v>
      </c>
      <c r="H43" s="58">
        <v>0</v>
      </c>
      <c r="I43" s="60">
        <v>60</v>
      </c>
      <c r="J43" s="61">
        <v>357000</v>
      </c>
      <c r="K43" s="62">
        <v>40882</v>
      </c>
      <c r="L43" s="63">
        <v>0.6493055555555556</v>
      </c>
      <c r="M43" s="39"/>
      <c r="N43" s="103"/>
    </row>
    <row r="44" spans="1:14" ht="25.5">
      <c r="A44" s="65" t="s">
        <v>748</v>
      </c>
      <c r="B44" s="64" t="s">
        <v>749</v>
      </c>
      <c r="C44" s="64" t="s">
        <v>750</v>
      </c>
      <c r="D44" s="58">
        <v>3067868.84</v>
      </c>
      <c r="E44" s="58">
        <v>600000</v>
      </c>
      <c r="F44" s="59">
        <v>19.6</v>
      </c>
      <c r="G44" s="58">
        <v>570000</v>
      </c>
      <c r="H44" s="58">
        <v>0</v>
      </c>
      <c r="I44" s="60">
        <v>60</v>
      </c>
      <c r="J44" s="61">
        <v>570000</v>
      </c>
      <c r="K44" s="62">
        <v>40883</v>
      </c>
      <c r="L44" s="63">
        <v>0.3958333333333333</v>
      </c>
      <c r="M44" s="39"/>
      <c r="N44" s="103"/>
    </row>
    <row r="45" spans="1:14" ht="38.25">
      <c r="A45" s="66" t="s">
        <v>388</v>
      </c>
      <c r="B45" s="57" t="s">
        <v>392</v>
      </c>
      <c r="C45" s="57" t="s">
        <v>393</v>
      </c>
      <c r="D45" s="58">
        <v>150000</v>
      </c>
      <c r="E45" s="58">
        <v>75000</v>
      </c>
      <c r="F45" s="59">
        <v>50</v>
      </c>
      <c r="G45" s="58">
        <v>0</v>
      </c>
      <c r="H45" s="58">
        <v>71000</v>
      </c>
      <c r="I45" s="60">
        <v>60</v>
      </c>
      <c r="J45" s="61">
        <v>71000</v>
      </c>
      <c r="K45" s="62">
        <v>40885</v>
      </c>
      <c r="L45" s="63">
        <v>0.3541666666666667</v>
      </c>
      <c r="M45" s="39"/>
      <c r="N45" s="103"/>
    </row>
    <row r="46" spans="1:14" ht="38.25">
      <c r="A46" s="64" t="s">
        <v>745</v>
      </c>
      <c r="B46" s="64" t="s">
        <v>746</v>
      </c>
      <c r="C46" s="64" t="s">
        <v>747</v>
      </c>
      <c r="D46" s="58">
        <v>260000</v>
      </c>
      <c r="E46" s="58">
        <v>130000</v>
      </c>
      <c r="F46" s="59">
        <v>50</v>
      </c>
      <c r="G46" s="58">
        <v>0</v>
      </c>
      <c r="H46" s="58">
        <v>124000</v>
      </c>
      <c r="I46" s="60">
        <v>60</v>
      </c>
      <c r="J46" s="61">
        <v>124000</v>
      </c>
      <c r="K46" s="62">
        <v>40885</v>
      </c>
      <c r="L46" s="63">
        <v>0.43402777777777773</v>
      </c>
      <c r="M46" s="39"/>
      <c r="N46" s="103"/>
    </row>
    <row r="47" spans="1:14" ht="38.25">
      <c r="A47" s="57" t="s">
        <v>109</v>
      </c>
      <c r="B47" s="57" t="s">
        <v>110</v>
      </c>
      <c r="C47" s="57" t="s">
        <v>111</v>
      </c>
      <c r="D47" s="58">
        <v>250000</v>
      </c>
      <c r="E47" s="58">
        <v>125000</v>
      </c>
      <c r="F47" s="59">
        <v>50</v>
      </c>
      <c r="G47" s="58">
        <v>119000</v>
      </c>
      <c r="H47" s="58"/>
      <c r="I47" s="60">
        <v>60</v>
      </c>
      <c r="J47" s="61">
        <v>119000</v>
      </c>
      <c r="K47" s="62">
        <v>40886</v>
      </c>
      <c r="L47" s="63">
        <v>0.49652777777777773</v>
      </c>
      <c r="M47" s="39"/>
      <c r="N47" s="103"/>
    </row>
    <row r="48" spans="1:14" ht="51">
      <c r="A48" s="64" t="s">
        <v>264</v>
      </c>
      <c r="B48" s="64" t="s">
        <v>265</v>
      </c>
      <c r="C48" s="57" t="s">
        <v>266</v>
      </c>
      <c r="D48" s="58">
        <v>423600</v>
      </c>
      <c r="E48" s="58">
        <v>211800</v>
      </c>
      <c r="F48" s="59">
        <f>E48/D48*100</f>
        <v>50</v>
      </c>
      <c r="G48" s="58">
        <f>0.39*J48</f>
        <v>78390</v>
      </c>
      <c r="H48" s="58">
        <f>0.61*J48</f>
        <v>122610</v>
      </c>
      <c r="I48" s="60">
        <v>60</v>
      </c>
      <c r="J48" s="61">
        <v>201000</v>
      </c>
      <c r="K48" s="62">
        <v>40889</v>
      </c>
      <c r="L48" s="63">
        <v>0.46527777777777773</v>
      </c>
      <c r="M48" s="39"/>
      <c r="N48" s="103"/>
    </row>
    <row r="49" spans="1:14" ht="25.5">
      <c r="A49" s="64" t="s">
        <v>450</v>
      </c>
      <c r="B49" s="64" t="s">
        <v>451</v>
      </c>
      <c r="C49" s="64" t="s">
        <v>921</v>
      </c>
      <c r="D49" s="58">
        <v>162760</v>
      </c>
      <c r="E49" s="58">
        <v>81380</v>
      </c>
      <c r="F49" s="59">
        <v>50</v>
      </c>
      <c r="G49" s="58"/>
      <c r="H49" s="58">
        <v>77000</v>
      </c>
      <c r="I49" s="60">
        <v>60</v>
      </c>
      <c r="J49" s="61">
        <v>77000</v>
      </c>
      <c r="K49" s="62">
        <v>40889</v>
      </c>
      <c r="L49" s="63">
        <v>0.5416666666666666</v>
      </c>
      <c r="M49" s="39"/>
      <c r="N49" s="103"/>
    </row>
    <row r="50" spans="1:14" ht="38.25">
      <c r="A50" s="57" t="s">
        <v>88</v>
      </c>
      <c r="B50" s="57" t="s">
        <v>89</v>
      </c>
      <c r="C50" s="57" t="s">
        <v>90</v>
      </c>
      <c r="D50" s="58">
        <v>660315</v>
      </c>
      <c r="E50" s="58">
        <v>330000</v>
      </c>
      <c r="F50" s="59">
        <f>E50/D50*100</f>
        <v>49.97614774766589</v>
      </c>
      <c r="G50" s="58">
        <f>0.66*J50</f>
        <v>207240</v>
      </c>
      <c r="H50" s="58">
        <f>0.34*J50</f>
        <v>106760.00000000001</v>
      </c>
      <c r="I50" s="60">
        <v>60</v>
      </c>
      <c r="J50" s="61">
        <v>314000</v>
      </c>
      <c r="K50" s="62">
        <v>40891</v>
      </c>
      <c r="L50" s="63">
        <v>0.4166666666666667</v>
      </c>
      <c r="M50" s="39"/>
      <c r="N50" s="103"/>
    </row>
    <row r="51" spans="1:14" ht="25.5">
      <c r="A51" s="64" t="s">
        <v>701</v>
      </c>
      <c r="B51" s="64" t="s">
        <v>702</v>
      </c>
      <c r="C51" s="64" t="s">
        <v>703</v>
      </c>
      <c r="D51" s="58">
        <v>762218</v>
      </c>
      <c r="E51" s="58">
        <v>360000</v>
      </c>
      <c r="F51" s="59">
        <v>47.23</v>
      </c>
      <c r="G51" s="58">
        <v>0</v>
      </c>
      <c r="H51" s="58">
        <v>342000</v>
      </c>
      <c r="I51" s="60">
        <v>60</v>
      </c>
      <c r="J51" s="61">
        <v>342000</v>
      </c>
      <c r="K51" s="62">
        <v>40891</v>
      </c>
      <c r="L51" s="63">
        <v>0.5520833333333334</v>
      </c>
      <c r="M51" s="39"/>
      <c r="N51" s="103"/>
    </row>
    <row r="52" spans="1:14" ht="12.75">
      <c r="A52" s="64" t="s">
        <v>285</v>
      </c>
      <c r="B52" s="64" t="s">
        <v>286</v>
      </c>
      <c r="C52" s="64" t="s">
        <v>287</v>
      </c>
      <c r="D52" s="58">
        <v>100000</v>
      </c>
      <c r="E52" s="58">
        <v>50000</v>
      </c>
      <c r="F52" s="59">
        <f>E52/D52*100</f>
        <v>50</v>
      </c>
      <c r="G52" s="58">
        <v>0</v>
      </c>
      <c r="H52" s="58">
        <v>48000</v>
      </c>
      <c r="I52" s="60">
        <v>60</v>
      </c>
      <c r="J52" s="61">
        <v>48000</v>
      </c>
      <c r="K52" s="62">
        <v>40891</v>
      </c>
      <c r="L52" s="63">
        <v>0.5625</v>
      </c>
      <c r="M52" s="39"/>
      <c r="N52" s="103"/>
    </row>
    <row r="53" spans="1:14" ht="25.5">
      <c r="A53" s="57" t="s">
        <v>85</v>
      </c>
      <c r="B53" s="57" t="s">
        <v>86</v>
      </c>
      <c r="C53" s="57" t="s">
        <v>87</v>
      </c>
      <c r="D53" s="58">
        <v>1600000</v>
      </c>
      <c r="E53" s="58">
        <v>600000</v>
      </c>
      <c r="F53" s="59">
        <f>E53/D53*100</f>
        <v>37.5</v>
      </c>
      <c r="G53" s="58">
        <v>570000</v>
      </c>
      <c r="H53" s="58"/>
      <c r="I53" s="60">
        <v>60</v>
      </c>
      <c r="J53" s="61">
        <v>570000</v>
      </c>
      <c r="K53" s="62">
        <v>40892</v>
      </c>
      <c r="L53" s="63">
        <v>0.3645833333333333</v>
      </c>
      <c r="M53" s="39"/>
      <c r="N53" s="103"/>
    </row>
    <row r="54" spans="1:14" ht="51">
      <c r="A54" s="66" t="s">
        <v>389</v>
      </c>
      <c r="B54" s="57" t="s">
        <v>394</v>
      </c>
      <c r="C54" s="57" t="s">
        <v>395</v>
      </c>
      <c r="D54" s="58">
        <v>295000</v>
      </c>
      <c r="E54" s="58">
        <v>135000</v>
      </c>
      <c r="F54" s="59">
        <v>45.76271186440678</v>
      </c>
      <c r="G54" s="58">
        <v>0</v>
      </c>
      <c r="H54" s="58">
        <v>128000</v>
      </c>
      <c r="I54" s="60">
        <v>60</v>
      </c>
      <c r="J54" s="61">
        <v>128000</v>
      </c>
      <c r="K54" s="62">
        <v>40892</v>
      </c>
      <c r="L54" s="63">
        <v>0.4444444444444444</v>
      </c>
      <c r="M54" s="39"/>
      <c r="N54" s="103"/>
    </row>
    <row r="55" spans="1:14" ht="25.5">
      <c r="A55" s="64" t="s">
        <v>270</v>
      </c>
      <c r="B55" s="64" t="s">
        <v>271</v>
      </c>
      <c r="C55" s="64" t="s">
        <v>272</v>
      </c>
      <c r="D55" s="58">
        <v>940000</v>
      </c>
      <c r="E55" s="58">
        <v>470000</v>
      </c>
      <c r="F55" s="59">
        <f>E55/D55*100</f>
        <v>50</v>
      </c>
      <c r="G55" s="58">
        <v>447000</v>
      </c>
      <c r="H55" s="58">
        <v>0</v>
      </c>
      <c r="I55" s="60">
        <v>60</v>
      </c>
      <c r="J55" s="61">
        <v>447000</v>
      </c>
      <c r="K55" s="62">
        <v>40892</v>
      </c>
      <c r="L55" s="63">
        <v>0.4791666666666667</v>
      </c>
      <c r="M55" s="39"/>
      <c r="N55" s="103"/>
    </row>
    <row r="56" spans="1:14" ht="25.5">
      <c r="A56" s="64" t="s">
        <v>467</v>
      </c>
      <c r="B56" s="64" t="s">
        <v>468</v>
      </c>
      <c r="C56" s="64" t="s">
        <v>469</v>
      </c>
      <c r="D56" s="58">
        <v>2038075</v>
      </c>
      <c r="E56" s="58">
        <v>250000</v>
      </c>
      <c r="F56" s="59">
        <v>12.26</v>
      </c>
      <c r="G56" s="58">
        <v>238000</v>
      </c>
      <c r="H56" s="58"/>
      <c r="I56" s="60">
        <v>57</v>
      </c>
      <c r="J56" s="61">
        <v>238000</v>
      </c>
      <c r="K56" s="62">
        <v>40878</v>
      </c>
      <c r="L56" s="63">
        <v>0.40625</v>
      </c>
      <c r="M56" s="67"/>
      <c r="N56" s="103"/>
    </row>
    <row r="57" spans="1:14" ht="25.5">
      <c r="A57" s="64" t="s">
        <v>473</v>
      </c>
      <c r="B57" s="64" t="s">
        <v>474</v>
      </c>
      <c r="C57" s="64" t="s">
        <v>475</v>
      </c>
      <c r="D57" s="58">
        <v>274200</v>
      </c>
      <c r="E57" s="58">
        <v>136200</v>
      </c>
      <c r="F57" s="59"/>
      <c r="G57" s="58">
        <v>129000</v>
      </c>
      <c r="H57" s="58"/>
      <c r="I57" s="60">
        <v>56</v>
      </c>
      <c r="J57" s="61">
        <v>129000</v>
      </c>
      <c r="K57" s="62">
        <v>40850</v>
      </c>
      <c r="L57" s="63">
        <v>0.5381944444444444</v>
      </c>
      <c r="M57" s="39"/>
      <c r="N57" s="103"/>
    </row>
    <row r="58" spans="1:14" ht="25.5">
      <c r="A58" s="64" t="s">
        <v>632</v>
      </c>
      <c r="B58" s="64" t="s">
        <v>633</v>
      </c>
      <c r="C58" s="64" t="s">
        <v>922</v>
      </c>
      <c r="D58" s="58">
        <v>579763</v>
      </c>
      <c r="E58" s="58">
        <v>284083.87</v>
      </c>
      <c r="F58" s="59">
        <f>E58/D58*100</f>
        <v>49</v>
      </c>
      <c r="G58" s="58"/>
      <c r="H58" s="58">
        <v>270000</v>
      </c>
      <c r="I58" s="60">
        <v>56</v>
      </c>
      <c r="J58" s="61">
        <v>270000</v>
      </c>
      <c r="K58" s="62">
        <v>40883</v>
      </c>
      <c r="L58" s="63">
        <v>0.5104166666666666</v>
      </c>
      <c r="M58" s="39"/>
      <c r="N58" s="103"/>
    </row>
    <row r="59" spans="1:14" ht="38.25">
      <c r="A59" s="68" t="s">
        <v>391</v>
      </c>
      <c r="B59" s="40" t="s">
        <v>398</v>
      </c>
      <c r="C59" s="40" t="s">
        <v>399</v>
      </c>
      <c r="D59" s="33">
        <v>1269000</v>
      </c>
      <c r="E59" s="33">
        <v>600000</v>
      </c>
      <c r="F59" s="34">
        <v>47.28132387706856</v>
      </c>
      <c r="G59" s="33">
        <v>0</v>
      </c>
      <c r="H59" s="33">
        <v>0</v>
      </c>
      <c r="I59" s="35">
        <v>55</v>
      </c>
      <c r="J59" s="69">
        <v>0</v>
      </c>
      <c r="K59" s="37">
        <v>40854</v>
      </c>
      <c r="L59" s="38">
        <v>0.4131944444444444</v>
      </c>
      <c r="M59" s="39"/>
      <c r="N59" s="103"/>
    </row>
    <row r="60" spans="1:14" ht="25.5">
      <c r="A60" s="41" t="s">
        <v>470</v>
      </c>
      <c r="B60" s="32" t="s">
        <v>471</v>
      </c>
      <c r="C60" s="32" t="s">
        <v>472</v>
      </c>
      <c r="D60" s="33">
        <v>1157760</v>
      </c>
      <c r="E60" s="33">
        <v>570000</v>
      </c>
      <c r="F60" s="34">
        <v>49.23</v>
      </c>
      <c r="G60" s="33">
        <v>0</v>
      </c>
      <c r="H60" s="33">
        <v>0</v>
      </c>
      <c r="I60" s="35">
        <v>55</v>
      </c>
      <c r="J60" s="69">
        <v>0</v>
      </c>
      <c r="K60" s="37">
        <v>40861</v>
      </c>
      <c r="L60" s="38">
        <v>0.3333333333333333</v>
      </c>
      <c r="M60" s="39"/>
      <c r="N60" s="103"/>
    </row>
    <row r="61" spans="1:14" ht="12.75">
      <c r="A61" s="32" t="s">
        <v>282</v>
      </c>
      <c r="B61" s="32" t="s">
        <v>283</v>
      </c>
      <c r="C61" s="32" t="s">
        <v>284</v>
      </c>
      <c r="D61" s="33">
        <v>292000</v>
      </c>
      <c r="E61" s="33">
        <v>146000</v>
      </c>
      <c r="F61" s="34">
        <f>E61/D61*100</f>
        <v>50</v>
      </c>
      <c r="G61" s="33">
        <v>0</v>
      </c>
      <c r="H61" s="33">
        <v>0</v>
      </c>
      <c r="I61" s="35">
        <v>55</v>
      </c>
      <c r="J61" s="69">
        <v>0</v>
      </c>
      <c r="K61" s="37">
        <v>40889</v>
      </c>
      <c r="L61" s="38">
        <v>0.6041666666666666</v>
      </c>
      <c r="M61" s="39"/>
      <c r="N61" s="103"/>
    </row>
    <row r="62" spans="1:14" ht="25.5">
      <c r="A62" s="32" t="s">
        <v>279</v>
      </c>
      <c r="B62" s="32" t="s">
        <v>280</v>
      </c>
      <c r="C62" s="32" t="s">
        <v>281</v>
      </c>
      <c r="D62" s="33">
        <v>1673153</v>
      </c>
      <c r="E62" s="33">
        <v>600000</v>
      </c>
      <c r="F62" s="34">
        <f>E62/D62*100</f>
        <v>35.860438346044866</v>
      </c>
      <c r="G62" s="33">
        <v>0</v>
      </c>
      <c r="H62" s="33">
        <v>0</v>
      </c>
      <c r="I62" s="35">
        <v>55</v>
      </c>
      <c r="J62" s="69">
        <v>0</v>
      </c>
      <c r="K62" s="37">
        <v>40892</v>
      </c>
      <c r="L62" s="38">
        <v>0.4375</v>
      </c>
      <c r="M62" s="39"/>
      <c r="N62" s="103"/>
    </row>
    <row r="63" spans="1:14" ht="25.5">
      <c r="A63" s="32" t="s">
        <v>646</v>
      </c>
      <c r="B63" s="32" t="s">
        <v>647</v>
      </c>
      <c r="C63" s="32" t="s">
        <v>648</v>
      </c>
      <c r="D63" s="33">
        <v>393724</v>
      </c>
      <c r="E63" s="33">
        <v>193724</v>
      </c>
      <c r="F63" s="34">
        <f>E63/D63*100</f>
        <v>49.2029949914153</v>
      </c>
      <c r="G63" s="33">
        <v>0</v>
      </c>
      <c r="H63" s="33">
        <v>0</v>
      </c>
      <c r="I63" s="35">
        <v>51</v>
      </c>
      <c r="J63" s="69">
        <v>0</v>
      </c>
      <c r="K63" s="37">
        <v>40876</v>
      </c>
      <c r="L63" s="38">
        <v>0.6354166666666666</v>
      </c>
      <c r="M63" s="39"/>
      <c r="N63" s="103"/>
    </row>
    <row r="64" spans="1:14" ht="38.25">
      <c r="A64" s="32" t="s">
        <v>695</v>
      </c>
      <c r="B64" s="32" t="s">
        <v>889</v>
      </c>
      <c r="C64" s="32" t="s">
        <v>696</v>
      </c>
      <c r="D64" s="33">
        <v>350000</v>
      </c>
      <c r="E64" s="33">
        <v>175000</v>
      </c>
      <c r="F64" s="34">
        <v>50</v>
      </c>
      <c r="G64" s="33">
        <v>0</v>
      </c>
      <c r="H64" s="33">
        <v>0</v>
      </c>
      <c r="I64" s="35">
        <v>51</v>
      </c>
      <c r="J64" s="69">
        <v>0</v>
      </c>
      <c r="K64" s="37">
        <v>40885</v>
      </c>
      <c r="L64" s="38">
        <v>0.43402777777777773</v>
      </c>
      <c r="M64" s="39"/>
      <c r="N64" s="103"/>
    </row>
    <row r="65" spans="1:14" ht="12.75">
      <c r="A65" s="40" t="s">
        <v>94</v>
      </c>
      <c r="B65" s="40" t="s">
        <v>95</v>
      </c>
      <c r="C65" s="40" t="s">
        <v>96</v>
      </c>
      <c r="D65" s="33">
        <v>1555000</v>
      </c>
      <c r="E65" s="33">
        <v>600000</v>
      </c>
      <c r="F65" s="34">
        <v>39</v>
      </c>
      <c r="G65" s="33">
        <v>0</v>
      </c>
      <c r="H65" s="33">
        <v>0</v>
      </c>
      <c r="I65" s="35">
        <v>51</v>
      </c>
      <c r="J65" s="69">
        <v>0</v>
      </c>
      <c r="K65" s="37">
        <v>40886</v>
      </c>
      <c r="L65" s="38">
        <v>0.49652777777777773</v>
      </c>
      <c r="M65" s="39"/>
      <c r="N65" s="103"/>
    </row>
    <row r="66" spans="1:14" ht="51">
      <c r="A66" s="40" t="s">
        <v>567</v>
      </c>
      <c r="B66" s="40" t="s">
        <v>577</v>
      </c>
      <c r="C66" s="40" t="s">
        <v>568</v>
      </c>
      <c r="D66" s="33">
        <v>376860</v>
      </c>
      <c r="E66" s="33">
        <v>188430</v>
      </c>
      <c r="F66" s="34">
        <v>50</v>
      </c>
      <c r="G66" s="33">
        <v>0</v>
      </c>
      <c r="H66" s="33">
        <v>0</v>
      </c>
      <c r="I66" s="35">
        <v>50</v>
      </c>
      <c r="J66" s="69">
        <v>0</v>
      </c>
      <c r="K66" s="37">
        <v>40854</v>
      </c>
      <c r="L66" s="38">
        <v>0.5833333333333334</v>
      </c>
      <c r="M66" s="39"/>
      <c r="N66" s="103"/>
    </row>
    <row r="67" spans="1:14" ht="25.5">
      <c r="A67" s="32" t="s">
        <v>649</v>
      </c>
      <c r="B67" s="32" t="s">
        <v>650</v>
      </c>
      <c r="C67" s="32" t="s">
        <v>651</v>
      </c>
      <c r="D67" s="33">
        <v>1042554</v>
      </c>
      <c r="E67" s="33">
        <v>521277</v>
      </c>
      <c r="F67" s="34">
        <f>E67/D67*100</f>
        <v>50</v>
      </c>
      <c r="G67" s="33">
        <v>0</v>
      </c>
      <c r="H67" s="33">
        <v>0</v>
      </c>
      <c r="I67" s="35">
        <v>50</v>
      </c>
      <c r="J67" s="69">
        <v>0</v>
      </c>
      <c r="K67" s="37">
        <v>40858</v>
      </c>
      <c r="L67" s="38">
        <v>0.53125</v>
      </c>
      <c r="M67" s="39"/>
      <c r="N67" s="103"/>
    </row>
    <row r="68" spans="1:14" ht="25.5">
      <c r="A68" s="32" t="s">
        <v>11</v>
      </c>
      <c r="B68" s="32" t="s">
        <v>34</v>
      </c>
      <c r="C68" s="32" t="s">
        <v>12</v>
      </c>
      <c r="D68" s="33">
        <v>107400</v>
      </c>
      <c r="E68" s="33">
        <v>53700</v>
      </c>
      <c r="F68" s="34">
        <v>50</v>
      </c>
      <c r="G68" s="33">
        <v>0</v>
      </c>
      <c r="H68" s="33">
        <v>0</v>
      </c>
      <c r="I68" s="35">
        <v>50</v>
      </c>
      <c r="J68" s="69">
        <v>0</v>
      </c>
      <c r="K68" s="37">
        <v>40863</v>
      </c>
      <c r="L68" s="38">
        <v>0.5416666666666666</v>
      </c>
      <c r="M68" s="39"/>
      <c r="N68" s="103"/>
    </row>
    <row r="69" spans="1:14" ht="12.75">
      <c r="A69" s="40" t="s">
        <v>792</v>
      </c>
      <c r="B69" s="40" t="s">
        <v>793</v>
      </c>
      <c r="C69" s="41" t="s">
        <v>794</v>
      </c>
      <c r="D69" s="33">
        <v>1200000</v>
      </c>
      <c r="E69" s="33">
        <v>600000</v>
      </c>
      <c r="F69" s="34">
        <f>E69/D69*100</f>
        <v>50</v>
      </c>
      <c r="G69" s="33">
        <v>0</v>
      </c>
      <c r="H69" s="33">
        <v>0</v>
      </c>
      <c r="I69" s="35">
        <v>50</v>
      </c>
      <c r="J69" s="69">
        <v>0</v>
      </c>
      <c r="K69" s="37">
        <v>40870</v>
      </c>
      <c r="L69" s="38">
        <v>0.3541666666666667</v>
      </c>
      <c r="M69" s="39"/>
      <c r="N69" s="103"/>
    </row>
    <row r="70" spans="1:14" ht="38.25">
      <c r="A70" s="40" t="s">
        <v>555</v>
      </c>
      <c r="B70" s="40" t="s">
        <v>571</v>
      </c>
      <c r="C70" s="40" t="s">
        <v>556</v>
      </c>
      <c r="D70" s="33">
        <v>1289977</v>
      </c>
      <c r="E70" s="33">
        <v>600000</v>
      </c>
      <c r="F70" s="34">
        <v>47</v>
      </c>
      <c r="G70" s="33">
        <v>0</v>
      </c>
      <c r="H70" s="33">
        <v>0</v>
      </c>
      <c r="I70" s="35">
        <v>50</v>
      </c>
      <c r="J70" s="69">
        <v>0</v>
      </c>
      <c r="K70" s="37">
        <v>40870</v>
      </c>
      <c r="L70" s="38">
        <v>0.5833333333333334</v>
      </c>
      <c r="M70" s="39"/>
      <c r="N70" s="103"/>
    </row>
    <row r="71" spans="1:14" ht="25.5">
      <c r="A71" s="32" t="s">
        <v>273</v>
      </c>
      <c r="B71" s="32" t="s">
        <v>274</v>
      </c>
      <c r="C71" s="32" t="s">
        <v>275</v>
      </c>
      <c r="D71" s="33">
        <v>2389254.8</v>
      </c>
      <c r="E71" s="33">
        <v>569893.9</v>
      </c>
      <c r="F71" s="34">
        <f>E71/D71*100</f>
        <v>23.852370203462606</v>
      </c>
      <c r="G71" s="33">
        <v>0</v>
      </c>
      <c r="H71" s="33">
        <v>0</v>
      </c>
      <c r="I71" s="35">
        <v>50</v>
      </c>
      <c r="J71" s="69">
        <v>0</v>
      </c>
      <c r="K71" s="37">
        <v>40884</v>
      </c>
      <c r="L71" s="38">
        <v>0.375</v>
      </c>
      <c r="M71" s="39"/>
      <c r="N71" s="103"/>
    </row>
    <row r="72" spans="1:14" ht="25.5">
      <c r="A72" s="32" t="s">
        <v>727</v>
      </c>
      <c r="B72" s="32" t="s">
        <v>728</v>
      </c>
      <c r="C72" s="32" t="s">
        <v>729</v>
      </c>
      <c r="D72" s="33">
        <v>728498</v>
      </c>
      <c r="E72" s="33">
        <v>364249</v>
      </c>
      <c r="F72" s="34">
        <v>50</v>
      </c>
      <c r="G72" s="33">
        <v>0</v>
      </c>
      <c r="H72" s="33">
        <v>0</v>
      </c>
      <c r="I72" s="35">
        <v>50</v>
      </c>
      <c r="J72" s="69">
        <v>0</v>
      </c>
      <c r="K72" s="37">
        <v>40884</v>
      </c>
      <c r="L72" s="38">
        <v>0.4583333333333333</v>
      </c>
      <c r="M72" s="39"/>
      <c r="N72" s="103"/>
    </row>
    <row r="73" spans="1:14" ht="25.5">
      <c r="A73" s="32" t="s">
        <v>637</v>
      </c>
      <c r="B73" s="32" t="s">
        <v>638</v>
      </c>
      <c r="C73" s="32" t="s">
        <v>639</v>
      </c>
      <c r="D73" s="33">
        <v>2253761</v>
      </c>
      <c r="E73" s="33">
        <v>600000</v>
      </c>
      <c r="F73" s="34">
        <f>E73/D73*100</f>
        <v>26.622166236792633</v>
      </c>
      <c r="G73" s="33">
        <v>0</v>
      </c>
      <c r="H73" s="33">
        <v>0</v>
      </c>
      <c r="I73" s="35">
        <v>50</v>
      </c>
      <c r="J73" s="69">
        <v>0</v>
      </c>
      <c r="K73" s="37">
        <v>40889</v>
      </c>
      <c r="L73" s="38">
        <v>0.6458333333333334</v>
      </c>
      <c r="M73" s="39"/>
      <c r="N73" s="103"/>
    </row>
    <row r="74" spans="1:14" ht="38.25">
      <c r="A74" s="32" t="s">
        <v>736</v>
      </c>
      <c r="B74" s="32" t="s">
        <v>737</v>
      </c>
      <c r="C74" s="41" t="s">
        <v>738</v>
      </c>
      <c r="D74" s="33">
        <v>1183513</v>
      </c>
      <c r="E74" s="33">
        <v>591000</v>
      </c>
      <c r="F74" s="34">
        <v>49.94</v>
      </c>
      <c r="G74" s="33">
        <v>0</v>
      </c>
      <c r="H74" s="33">
        <v>0</v>
      </c>
      <c r="I74" s="35">
        <v>50</v>
      </c>
      <c r="J74" s="69">
        <v>0</v>
      </c>
      <c r="K74" s="37">
        <v>40890</v>
      </c>
      <c r="L74" s="38">
        <v>0.5</v>
      </c>
      <c r="M74" s="39"/>
      <c r="N74" s="103"/>
    </row>
    <row r="75" spans="1:14" ht="25.5">
      <c r="A75" s="40" t="s">
        <v>557</v>
      </c>
      <c r="B75" s="40" t="s">
        <v>572</v>
      </c>
      <c r="C75" s="40" t="s">
        <v>558</v>
      </c>
      <c r="D75" s="33">
        <v>1323893</v>
      </c>
      <c r="E75" s="33">
        <v>600000</v>
      </c>
      <c r="F75" s="34">
        <v>45</v>
      </c>
      <c r="G75" s="33">
        <v>0</v>
      </c>
      <c r="H75" s="33">
        <v>0</v>
      </c>
      <c r="I75" s="35">
        <v>50</v>
      </c>
      <c r="J75" s="69">
        <v>0</v>
      </c>
      <c r="K75" s="37">
        <v>40891</v>
      </c>
      <c r="L75" s="38">
        <v>0.40277777777777773</v>
      </c>
      <c r="M75" s="39"/>
      <c r="N75" s="103"/>
    </row>
    <row r="76" spans="1:14" ht="38.25">
      <c r="A76" s="40" t="s">
        <v>119</v>
      </c>
      <c r="B76" s="40" t="s">
        <v>120</v>
      </c>
      <c r="C76" s="40" t="s">
        <v>121</v>
      </c>
      <c r="D76" s="33">
        <v>900000</v>
      </c>
      <c r="E76" s="33">
        <v>450000</v>
      </c>
      <c r="F76" s="34">
        <v>50</v>
      </c>
      <c r="G76" s="33">
        <v>0</v>
      </c>
      <c r="H76" s="33">
        <v>0</v>
      </c>
      <c r="I76" s="35">
        <v>50</v>
      </c>
      <c r="J76" s="69">
        <v>0</v>
      </c>
      <c r="K76" s="37">
        <v>40891</v>
      </c>
      <c r="L76" s="38">
        <v>0.4131944444444444</v>
      </c>
      <c r="M76" s="39"/>
      <c r="N76" s="103"/>
    </row>
    <row r="77" spans="1:14" ht="25.5">
      <c r="A77" s="32" t="s">
        <v>704</v>
      </c>
      <c r="B77" s="32" t="s">
        <v>890</v>
      </c>
      <c r="C77" s="32" t="s">
        <v>705</v>
      </c>
      <c r="D77" s="33">
        <v>565800</v>
      </c>
      <c r="E77" s="33">
        <v>250000</v>
      </c>
      <c r="F77" s="34">
        <v>44.19</v>
      </c>
      <c r="G77" s="33">
        <v>0</v>
      </c>
      <c r="H77" s="33">
        <v>0</v>
      </c>
      <c r="I77" s="35">
        <v>50</v>
      </c>
      <c r="J77" s="69">
        <v>0</v>
      </c>
      <c r="K77" s="37">
        <v>40892</v>
      </c>
      <c r="L77" s="38">
        <v>0.3923611111111111</v>
      </c>
      <c r="M77" s="39"/>
      <c r="N77" s="103"/>
    </row>
    <row r="78" spans="1:14" ht="25.5">
      <c r="A78" s="40" t="s">
        <v>75</v>
      </c>
      <c r="B78" s="40" t="s">
        <v>76</v>
      </c>
      <c r="C78" s="41" t="s">
        <v>77</v>
      </c>
      <c r="D78" s="33">
        <v>281400</v>
      </c>
      <c r="E78" s="33">
        <v>140000</v>
      </c>
      <c r="F78" s="34">
        <v>49.8</v>
      </c>
      <c r="G78" s="33">
        <v>0</v>
      </c>
      <c r="H78" s="33">
        <v>0</v>
      </c>
      <c r="I78" s="35">
        <v>50</v>
      </c>
      <c r="J78" s="69">
        <v>0</v>
      </c>
      <c r="K78" s="37">
        <v>40892</v>
      </c>
      <c r="L78" s="38">
        <v>0.47222222222222227</v>
      </c>
      <c r="M78" s="39"/>
      <c r="N78" s="103"/>
    </row>
    <row r="79" spans="1:14" ht="25.5">
      <c r="A79" s="32" t="s">
        <v>739</v>
      </c>
      <c r="B79" s="32" t="s">
        <v>740</v>
      </c>
      <c r="C79" s="32" t="s">
        <v>741</v>
      </c>
      <c r="D79" s="33">
        <v>339478</v>
      </c>
      <c r="E79" s="33">
        <v>169000</v>
      </c>
      <c r="F79" s="34">
        <v>49.78</v>
      </c>
      <c r="G79" s="33">
        <v>0</v>
      </c>
      <c r="H79" s="33">
        <v>0</v>
      </c>
      <c r="I79" s="35">
        <v>46</v>
      </c>
      <c r="J79" s="69">
        <v>0</v>
      </c>
      <c r="K79" s="37">
        <v>40884</v>
      </c>
      <c r="L79" s="38">
        <v>0.5833333333333334</v>
      </c>
      <c r="M79" s="39"/>
      <c r="N79" s="103"/>
    </row>
    <row r="80" spans="1:14" ht="12.75">
      <c r="A80" s="40" t="s">
        <v>241</v>
      </c>
      <c r="B80" s="32" t="s">
        <v>237</v>
      </c>
      <c r="C80" s="41" t="s">
        <v>238</v>
      </c>
      <c r="D80" s="33">
        <v>150000</v>
      </c>
      <c r="E80" s="33">
        <v>75000</v>
      </c>
      <c r="F80" s="34">
        <v>50</v>
      </c>
      <c r="G80" s="33">
        <v>0</v>
      </c>
      <c r="H80" s="33">
        <v>0</v>
      </c>
      <c r="I80" s="35">
        <v>45</v>
      </c>
      <c r="J80" s="69">
        <v>0</v>
      </c>
      <c r="K80" s="37">
        <v>40871</v>
      </c>
      <c r="L80" s="38">
        <v>0.3159722222222222</v>
      </c>
      <c r="M80" s="39"/>
      <c r="N80" s="103"/>
    </row>
    <row r="81" spans="1:14" ht="38.25">
      <c r="A81" s="32" t="s">
        <v>261</v>
      </c>
      <c r="B81" s="32" t="s">
        <v>262</v>
      </c>
      <c r="C81" s="40" t="s">
        <v>263</v>
      </c>
      <c r="D81" s="33">
        <v>1381684</v>
      </c>
      <c r="E81" s="33">
        <v>600000</v>
      </c>
      <c r="F81" s="34">
        <f>E81/D81*100</f>
        <v>43.42526945379696</v>
      </c>
      <c r="G81" s="33">
        <v>0</v>
      </c>
      <c r="H81" s="33">
        <v>0</v>
      </c>
      <c r="I81" s="35">
        <v>45</v>
      </c>
      <c r="J81" s="69">
        <v>0</v>
      </c>
      <c r="K81" s="37">
        <v>40876</v>
      </c>
      <c r="L81" s="38">
        <v>0.5833333333333334</v>
      </c>
      <c r="M81" s="39"/>
      <c r="N81" s="103"/>
    </row>
    <row r="82" spans="1:14" ht="38.25">
      <c r="A82" s="68" t="s">
        <v>390</v>
      </c>
      <c r="B82" s="40" t="s">
        <v>396</v>
      </c>
      <c r="C82" s="41" t="s">
        <v>397</v>
      </c>
      <c r="D82" s="33">
        <v>3054097</v>
      </c>
      <c r="E82" s="33">
        <v>600000</v>
      </c>
      <c r="F82" s="34">
        <v>19.645741441742025</v>
      </c>
      <c r="G82" s="33">
        <v>0</v>
      </c>
      <c r="H82" s="33">
        <v>0</v>
      </c>
      <c r="I82" s="35">
        <v>45</v>
      </c>
      <c r="J82" s="69">
        <v>0</v>
      </c>
      <c r="K82" s="37">
        <v>40882</v>
      </c>
      <c r="L82" s="38">
        <v>0.6875</v>
      </c>
      <c r="M82" s="39"/>
      <c r="N82" s="103"/>
    </row>
    <row r="83" spans="1:14" ht="25.5">
      <c r="A83" s="32" t="s">
        <v>64</v>
      </c>
      <c r="B83" s="32" t="s">
        <v>42</v>
      </c>
      <c r="C83" s="32" t="s">
        <v>65</v>
      </c>
      <c r="D83" s="33">
        <v>5039269.17</v>
      </c>
      <c r="E83" s="33">
        <v>600000</v>
      </c>
      <c r="F83" s="34">
        <v>11.91</v>
      </c>
      <c r="G83" s="33">
        <v>0</v>
      </c>
      <c r="H83" s="33">
        <v>0</v>
      </c>
      <c r="I83" s="35">
        <v>45</v>
      </c>
      <c r="J83" s="69">
        <v>0</v>
      </c>
      <c r="K83" s="37">
        <v>40890</v>
      </c>
      <c r="L83" s="38">
        <v>0.5729166666666666</v>
      </c>
      <c r="M83" s="39"/>
      <c r="N83" s="103"/>
    </row>
    <row r="84" spans="1:14" ht="38.25">
      <c r="A84" s="32" t="s">
        <v>733</v>
      </c>
      <c r="B84" s="32" t="s">
        <v>734</v>
      </c>
      <c r="C84" s="32" t="s">
        <v>735</v>
      </c>
      <c r="D84" s="33">
        <v>108600</v>
      </c>
      <c r="E84" s="33">
        <v>54300</v>
      </c>
      <c r="F84" s="34">
        <v>50</v>
      </c>
      <c r="G84" s="33">
        <v>0</v>
      </c>
      <c r="H84" s="33">
        <v>0</v>
      </c>
      <c r="I84" s="35">
        <v>45</v>
      </c>
      <c r="J84" s="69">
        <v>0</v>
      </c>
      <c r="K84" s="37">
        <v>40891</v>
      </c>
      <c r="L84" s="38">
        <v>0.3854166666666667</v>
      </c>
      <c r="M84" s="39"/>
      <c r="N84" s="103"/>
    </row>
    <row r="85" spans="1:14" ht="25.5">
      <c r="A85" s="40" t="s">
        <v>131</v>
      </c>
      <c r="B85" s="40" t="s">
        <v>132</v>
      </c>
      <c r="C85" s="40" t="s">
        <v>133</v>
      </c>
      <c r="D85" s="33">
        <v>572577</v>
      </c>
      <c r="E85" s="33">
        <v>286200</v>
      </c>
      <c r="F85" s="34">
        <f>E85/D85*100</f>
        <v>49.984543563573105</v>
      </c>
      <c r="G85" s="33">
        <v>0</v>
      </c>
      <c r="H85" s="33">
        <v>0</v>
      </c>
      <c r="I85" s="35">
        <v>41</v>
      </c>
      <c r="J85" s="69">
        <v>0</v>
      </c>
      <c r="K85" s="37">
        <v>40891</v>
      </c>
      <c r="L85" s="38">
        <v>0.5069444444444444</v>
      </c>
      <c r="M85" s="39"/>
      <c r="N85" s="103"/>
    </row>
    <row r="86" spans="1:14" ht="25.5">
      <c r="A86" s="40" t="s">
        <v>559</v>
      </c>
      <c r="B86" s="40" t="s">
        <v>573</v>
      </c>
      <c r="C86" s="40" t="s">
        <v>560</v>
      </c>
      <c r="D86" s="33">
        <v>929882</v>
      </c>
      <c r="E86" s="33">
        <v>463000</v>
      </c>
      <c r="F86" s="34">
        <v>50</v>
      </c>
      <c r="G86" s="33">
        <v>0</v>
      </c>
      <c r="H86" s="33">
        <v>0</v>
      </c>
      <c r="I86" s="35">
        <v>40</v>
      </c>
      <c r="J86" s="69">
        <v>0</v>
      </c>
      <c r="K86" s="37">
        <v>40891</v>
      </c>
      <c r="L86" s="38">
        <v>0.3958333333333333</v>
      </c>
      <c r="M86" s="39"/>
      <c r="N86" s="103"/>
    </row>
    <row r="87" spans="1:14" ht="12.75">
      <c r="A87" s="39"/>
      <c r="B87" s="39"/>
      <c r="C87" s="40"/>
      <c r="D87" s="33"/>
      <c r="E87" s="33"/>
      <c r="F87" s="34"/>
      <c r="G87" s="33"/>
      <c r="H87" s="33"/>
      <c r="I87" s="35"/>
      <c r="J87" s="69"/>
      <c r="K87" s="37"/>
      <c r="L87" s="38"/>
      <c r="M87" s="39"/>
      <c r="N87" s="103"/>
    </row>
    <row r="88" spans="1:14" s="18" customFormat="1" ht="12.75">
      <c r="A88" s="70" t="s">
        <v>846</v>
      </c>
      <c r="B88" s="70"/>
      <c r="C88" s="71"/>
      <c r="D88" s="69">
        <f>SUM(D3:D87)</f>
        <v>80945941.81</v>
      </c>
      <c r="E88" s="69">
        <f>SUM(E3:E87)</f>
        <v>29144687.27</v>
      </c>
      <c r="F88" s="72"/>
      <c r="G88" s="69">
        <f>SUM(G3:G87)</f>
        <v>8707910</v>
      </c>
      <c r="H88" s="69">
        <f>SUM(H3:H87)</f>
        <v>8285090</v>
      </c>
      <c r="I88" s="69"/>
      <c r="J88" s="69">
        <f>SUM(J3:J87)</f>
        <v>16758000</v>
      </c>
      <c r="K88" s="73"/>
      <c r="L88" s="74"/>
      <c r="M88" s="70"/>
      <c r="N88" s="104"/>
    </row>
    <row r="89" spans="1:14" ht="12.75">
      <c r="A89" s="75" t="s">
        <v>919</v>
      </c>
      <c r="B89" s="75"/>
      <c r="C89" s="40"/>
      <c r="D89" s="33"/>
      <c r="E89" s="33"/>
      <c r="F89" s="34"/>
      <c r="G89" s="36">
        <f>SUM(G3:G40)</f>
        <v>5481280</v>
      </c>
      <c r="H89" s="36">
        <f>SUM(H3:H40)</f>
        <v>6995720</v>
      </c>
      <c r="I89" s="36"/>
      <c r="J89" s="36">
        <f>SUM(J3:J40)</f>
        <v>12477000</v>
      </c>
      <c r="K89" s="37"/>
      <c r="L89" s="38"/>
      <c r="M89" s="39"/>
      <c r="N89" s="103"/>
    </row>
    <row r="90" spans="1:14" ht="12.75">
      <c r="A90" s="39"/>
      <c r="B90" s="39"/>
      <c r="C90" s="40"/>
      <c r="D90" s="33"/>
      <c r="E90" s="33"/>
      <c r="F90" s="34"/>
      <c r="G90" s="33"/>
      <c r="H90" s="33"/>
      <c r="I90" s="35"/>
      <c r="J90" s="69"/>
      <c r="K90" s="37"/>
      <c r="L90" s="38"/>
      <c r="M90" s="39"/>
      <c r="N90" s="103"/>
    </row>
    <row r="91" spans="1:15" ht="33.75">
      <c r="A91" s="76" t="s">
        <v>742</v>
      </c>
      <c r="B91" s="32" t="s">
        <v>743</v>
      </c>
      <c r="C91" s="32" t="s">
        <v>744</v>
      </c>
      <c r="D91" s="33">
        <v>4461000</v>
      </c>
      <c r="E91" s="33">
        <v>2230500</v>
      </c>
      <c r="F91" s="34">
        <v>50</v>
      </c>
      <c r="G91" s="33">
        <v>4461000</v>
      </c>
      <c r="H91" s="33">
        <v>0</v>
      </c>
      <c r="I91" s="35">
        <v>0</v>
      </c>
      <c r="J91" s="69">
        <v>0</v>
      </c>
      <c r="K91" s="37">
        <v>40892</v>
      </c>
      <c r="L91" s="38">
        <v>0.6145833333333334</v>
      </c>
      <c r="M91" s="144" t="s">
        <v>892</v>
      </c>
      <c r="N91" s="105"/>
      <c r="O91" s="77"/>
    </row>
    <row r="92" spans="1:15" ht="33.75">
      <c r="A92" s="76" t="s">
        <v>122</v>
      </c>
      <c r="B92" s="40" t="s">
        <v>123</v>
      </c>
      <c r="C92" s="40" t="s">
        <v>124</v>
      </c>
      <c r="D92" s="33">
        <v>385485</v>
      </c>
      <c r="E92" s="33">
        <v>190000</v>
      </c>
      <c r="F92" s="34">
        <f>E92/D92*100</f>
        <v>49.28855856907532</v>
      </c>
      <c r="G92" s="33">
        <v>190000</v>
      </c>
      <c r="H92" s="67"/>
      <c r="I92" s="35">
        <v>0</v>
      </c>
      <c r="J92" s="69">
        <v>0</v>
      </c>
      <c r="K92" s="37">
        <v>40892</v>
      </c>
      <c r="L92" s="38">
        <v>0.5416666666666666</v>
      </c>
      <c r="M92" s="144" t="s">
        <v>892</v>
      </c>
      <c r="N92" s="105"/>
      <c r="O92" s="7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20" sqref="B120"/>
    </sheetView>
  </sheetViews>
  <sheetFormatPr defaultColWidth="9.140625" defaultRowHeight="15"/>
  <cols>
    <col min="1" max="1" width="25.57421875" style="9" customWidth="1"/>
    <col min="2" max="2" width="15.57421875" style="9" customWidth="1"/>
    <col min="3" max="3" width="24.421875" style="9" customWidth="1"/>
    <col min="4" max="4" width="15.140625" style="7" customWidth="1"/>
    <col min="5" max="5" width="13.28125" style="7" customWidth="1"/>
    <col min="6" max="6" width="8.8515625" style="12" customWidth="1"/>
    <col min="7" max="8" width="12.421875" style="7" customWidth="1"/>
    <col min="9" max="9" width="9.140625" style="8" customWidth="1"/>
    <col min="10" max="10" width="12.57421875" style="16" customWidth="1"/>
    <col min="11" max="11" width="11.140625" style="10" customWidth="1"/>
    <col min="12" max="12" width="9.140625" style="14" customWidth="1"/>
    <col min="13" max="13" width="15.8515625" style="1" customWidth="1"/>
    <col min="14" max="14" width="15.421875" style="1" customWidth="1"/>
    <col min="15" max="16384" width="9.140625" style="2" customWidth="1"/>
  </cols>
  <sheetData>
    <row r="1" ht="29.25" customHeight="1">
      <c r="A1" s="27" t="s">
        <v>901</v>
      </c>
    </row>
    <row r="2" spans="1:14" s="4" customFormat="1" ht="36">
      <c r="A2" s="28" t="s">
        <v>0</v>
      </c>
      <c r="B2" s="28" t="s">
        <v>1</v>
      </c>
      <c r="C2" s="28" t="s">
        <v>2</v>
      </c>
      <c r="D2" s="29" t="s">
        <v>3</v>
      </c>
      <c r="E2" s="29" t="s">
        <v>4</v>
      </c>
      <c r="F2" s="135" t="s">
        <v>5</v>
      </c>
      <c r="G2" s="29" t="s">
        <v>6</v>
      </c>
      <c r="H2" s="29" t="s">
        <v>7</v>
      </c>
      <c r="I2" s="28" t="s">
        <v>8</v>
      </c>
      <c r="J2" s="108" t="s">
        <v>914</v>
      </c>
      <c r="K2" s="30" t="s">
        <v>9</v>
      </c>
      <c r="L2" s="31" t="s">
        <v>10</v>
      </c>
      <c r="M2" s="28" t="s">
        <v>905</v>
      </c>
      <c r="N2" s="3"/>
    </row>
    <row r="3" spans="1:13" ht="25.5">
      <c r="A3" s="40" t="s">
        <v>807</v>
      </c>
      <c r="B3" s="40" t="s">
        <v>808</v>
      </c>
      <c r="C3" s="40" t="s">
        <v>809</v>
      </c>
      <c r="D3" s="33">
        <v>1680000</v>
      </c>
      <c r="E3" s="33">
        <v>800000</v>
      </c>
      <c r="F3" s="34">
        <v>48</v>
      </c>
      <c r="G3" s="33">
        <v>760000</v>
      </c>
      <c r="H3" s="33">
        <v>0</v>
      </c>
      <c r="I3" s="35">
        <v>71</v>
      </c>
      <c r="J3" s="36">
        <v>760000</v>
      </c>
      <c r="K3" s="37">
        <v>40884</v>
      </c>
      <c r="L3" s="109">
        <v>0.5972222222222222</v>
      </c>
      <c r="M3" s="39"/>
    </row>
    <row r="4" spans="1:15" s="24" customFormat="1" ht="36.75" customHeight="1">
      <c r="A4" s="32" t="s">
        <v>321</v>
      </c>
      <c r="B4" s="32" t="s">
        <v>322</v>
      </c>
      <c r="C4" s="32" t="s">
        <v>323</v>
      </c>
      <c r="D4" s="110">
        <v>961508</v>
      </c>
      <c r="E4" s="110">
        <v>480754</v>
      </c>
      <c r="F4" s="177">
        <f>E4/D4*100</f>
        <v>50</v>
      </c>
      <c r="G4" s="110">
        <v>457000</v>
      </c>
      <c r="H4" s="110">
        <v>0</v>
      </c>
      <c r="I4" s="111">
        <v>70</v>
      </c>
      <c r="J4" s="36">
        <v>457000</v>
      </c>
      <c r="K4" s="112">
        <v>40862</v>
      </c>
      <c r="L4" s="113">
        <v>0.3958333333333333</v>
      </c>
      <c r="M4" s="114" t="s">
        <v>881</v>
      </c>
      <c r="N4" s="106"/>
      <c r="O4" s="107"/>
    </row>
    <row r="5" spans="1:13" ht="12.75">
      <c r="A5" s="39" t="s">
        <v>403</v>
      </c>
      <c r="B5" s="39" t="s">
        <v>404</v>
      </c>
      <c r="C5" s="40" t="s">
        <v>405</v>
      </c>
      <c r="D5" s="33">
        <v>1634949</v>
      </c>
      <c r="E5" s="33">
        <v>800000</v>
      </c>
      <c r="F5" s="34">
        <v>48.93118990255965</v>
      </c>
      <c r="G5" s="33">
        <v>760000</v>
      </c>
      <c r="H5" s="33">
        <v>0</v>
      </c>
      <c r="I5" s="35">
        <v>70</v>
      </c>
      <c r="J5" s="36">
        <v>760000</v>
      </c>
      <c r="K5" s="37">
        <v>40871</v>
      </c>
      <c r="L5" s="109">
        <v>0.5625</v>
      </c>
      <c r="M5" s="39"/>
    </row>
    <row r="6" spans="1:13" ht="25.5">
      <c r="A6" s="32" t="s">
        <v>476</v>
      </c>
      <c r="B6" s="32" t="s">
        <v>477</v>
      </c>
      <c r="C6" s="32" t="s">
        <v>478</v>
      </c>
      <c r="D6" s="33">
        <v>641863</v>
      </c>
      <c r="E6" s="33">
        <v>320913</v>
      </c>
      <c r="F6" s="34">
        <v>49.9</v>
      </c>
      <c r="G6" s="33"/>
      <c r="H6" s="33">
        <v>305000</v>
      </c>
      <c r="I6" s="35">
        <v>70</v>
      </c>
      <c r="J6" s="36">
        <v>305000</v>
      </c>
      <c r="K6" s="37">
        <v>40884</v>
      </c>
      <c r="L6" s="109">
        <v>0.4166666666666667</v>
      </c>
      <c r="M6" s="39"/>
    </row>
    <row r="7" spans="1:13" ht="12.75">
      <c r="A7" s="32" t="s">
        <v>336</v>
      </c>
      <c r="B7" s="32" t="s">
        <v>337</v>
      </c>
      <c r="C7" s="40" t="s">
        <v>14</v>
      </c>
      <c r="D7" s="33">
        <v>600000</v>
      </c>
      <c r="E7" s="33">
        <v>300000</v>
      </c>
      <c r="F7" s="34">
        <f>E7/D7</f>
        <v>0.5</v>
      </c>
      <c r="G7" s="33">
        <v>0</v>
      </c>
      <c r="H7" s="33">
        <v>285000</v>
      </c>
      <c r="I7" s="35">
        <v>70</v>
      </c>
      <c r="J7" s="36">
        <v>285000</v>
      </c>
      <c r="K7" s="37">
        <v>40891</v>
      </c>
      <c r="L7" s="109">
        <v>0.5243055555555556</v>
      </c>
      <c r="M7" s="39"/>
    </row>
    <row r="8" spans="1:14" ht="38.25">
      <c r="A8" s="32" t="s">
        <v>15</v>
      </c>
      <c r="B8" s="32" t="s">
        <v>36</v>
      </c>
      <c r="C8" s="32" t="s">
        <v>16</v>
      </c>
      <c r="D8" s="33">
        <v>532000</v>
      </c>
      <c r="E8" s="33">
        <v>265000</v>
      </c>
      <c r="F8" s="34">
        <v>49.81</v>
      </c>
      <c r="G8" s="33">
        <v>252000</v>
      </c>
      <c r="H8" s="33">
        <v>0</v>
      </c>
      <c r="I8" s="35">
        <v>66</v>
      </c>
      <c r="J8" s="36">
        <v>252000</v>
      </c>
      <c r="K8" s="37">
        <v>40872</v>
      </c>
      <c r="L8" s="109">
        <v>0.4583333333333333</v>
      </c>
      <c r="M8" s="39"/>
      <c r="N8" s="17"/>
    </row>
    <row r="9" spans="1:13" ht="12.75">
      <c r="A9" s="40" t="s">
        <v>134</v>
      </c>
      <c r="B9" s="40" t="s">
        <v>135</v>
      </c>
      <c r="C9" s="40" t="s">
        <v>136</v>
      </c>
      <c r="D9" s="33">
        <v>1735306</v>
      </c>
      <c r="E9" s="33">
        <v>800000</v>
      </c>
      <c r="F9" s="34">
        <f>E9/D9*100</f>
        <v>46.10137923801335</v>
      </c>
      <c r="G9" s="33"/>
      <c r="H9" s="33">
        <v>760000</v>
      </c>
      <c r="I9" s="35">
        <v>66</v>
      </c>
      <c r="J9" s="36">
        <v>760000</v>
      </c>
      <c r="K9" s="37">
        <v>40884</v>
      </c>
      <c r="L9" s="109">
        <v>0.4583333333333333</v>
      </c>
      <c r="M9" s="39"/>
    </row>
    <row r="10" spans="1:13" ht="25.5">
      <c r="A10" s="32" t="s">
        <v>288</v>
      </c>
      <c r="B10" s="32" t="s">
        <v>289</v>
      </c>
      <c r="C10" s="32" t="s">
        <v>290</v>
      </c>
      <c r="D10" s="33">
        <v>395652</v>
      </c>
      <c r="E10" s="33">
        <v>197826</v>
      </c>
      <c r="F10" s="34">
        <f>E10/D10*100</f>
        <v>50</v>
      </c>
      <c r="G10" s="33">
        <v>0</v>
      </c>
      <c r="H10" s="33">
        <v>188000</v>
      </c>
      <c r="I10" s="35">
        <v>66</v>
      </c>
      <c r="J10" s="36">
        <v>188000</v>
      </c>
      <c r="K10" s="37">
        <v>40889</v>
      </c>
      <c r="L10" s="109">
        <v>0.5347222222222222</v>
      </c>
      <c r="M10" s="39"/>
    </row>
    <row r="11" spans="1:13" ht="25.5">
      <c r="A11" s="40" t="s">
        <v>821</v>
      </c>
      <c r="B11" s="40" t="s">
        <v>822</v>
      </c>
      <c r="C11" s="40" t="s">
        <v>823</v>
      </c>
      <c r="D11" s="33">
        <v>642135</v>
      </c>
      <c r="E11" s="33">
        <v>321000</v>
      </c>
      <c r="F11" s="34">
        <f>E11/D11*100</f>
        <v>49.98948819173538</v>
      </c>
      <c r="G11" s="33">
        <v>0</v>
      </c>
      <c r="H11" s="33">
        <v>305000</v>
      </c>
      <c r="I11" s="35">
        <v>65</v>
      </c>
      <c r="J11" s="36">
        <v>305000</v>
      </c>
      <c r="K11" s="37">
        <v>40869</v>
      </c>
      <c r="L11" s="109">
        <v>0.5625</v>
      </c>
      <c r="M11" s="39"/>
    </row>
    <row r="12" spans="1:13" ht="12.75">
      <c r="A12" s="40" t="s">
        <v>824</v>
      </c>
      <c r="B12" s="40" t="s">
        <v>825</v>
      </c>
      <c r="C12" s="40" t="s">
        <v>826</v>
      </c>
      <c r="D12" s="33">
        <v>400000</v>
      </c>
      <c r="E12" s="33">
        <v>200000</v>
      </c>
      <c r="F12" s="34">
        <f>E12/D12*100</f>
        <v>50</v>
      </c>
      <c r="G12" s="33">
        <v>190000</v>
      </c>
      <c r="H12" s="33">
        <v>0</v>
      </c>
      <c r="I12" s="35">
        <v>65</v>
      </c>
      <c r="J12" s="36">
        <v>190000</v>
      </c>
      <c r="K12" s="37">
        <v>40872</v>
      </c>
      <c r="L12" s="109">
        <v>0.3611111111111111</v>
      </c>
      <c r="M12" s="39"/>
    </row>
    <row r="13" spans="1:13" ht="63.75">
      <c r="A13" s="32" t="s">
        <v>341</v>
      </c>
      <c r="B13" s="32" t="s">
        <v>342</v>
      </c>
      <c r="C13" s="32" t="s">
        <v>343</v>
      </c>
      <c r="D13" s="33">
        <v>3055800</v>
      </c>
      <c r="E13" s="33">
        <v>800000</v>
      </c>
      <c r="F13" s="34">
        <f>E13/D13</f>
        <v>0.2617972380391387</v>
      </c>
      <c r="G13" s="33">
        <v>760000</v>
      </c>
      <c r="H13" s="33">
        <v>0</v>
      </c>
      <c r="I13" s="35">
        <v>65</v>
      </c>
      <c r="J13" s="36">
        <v>760000</v>
      </c>
      <c r="K13" s="37">
        <v>40875</v>
      </c>
      <c r="L13" s="109">
        <v>0.3333333333333333</v>
      </c>
      <c r="M13" s="39"/>
    </row>
    <row r="14" spans="1:13" ht="25.5">
      <c r="A14" s="32" t="s">
        <v>754</v>
      </c>
      <c r="B14" s="32" t="s">
        <v>755</v>
      </c>
      <c r="C14" s="32" t="s">
        <v>756</v>
      </c>
      <c r="D14" s="33">
        <v>266842</v>
      </c>
      <c r="E14" s="33">
        <v>133421</v>
      </c>
      <c r="F14" s="34">
        <v>50</v>
      </c>
      <c r="G14" s="33">
        <v>0</v>
      </c>
      <c r="H14" s="33">
        <v>127000</v>
      </c>
      <c r="I14" s="35">
        <v>65</v>
      </c>
      <c r="J14" s="36">
        <v>127000</v>
      </c>
      <c r="K14" s="37">
        <v>40875</v>
      </c>
      <c r="L14" s="109">
        <v>0.4166666666666667</v>
      </c>
      <c r="M14" s="39"/>
    </row>
    <row r="15" spans="1:13" ht="38.25">
      <c r="A15" s="40" t="s">
        <v>810</v>
      </c>
      <c r="B15" s="40" t="s">
        <v>811</v>
      </c>
      <c r="C15" s="40" t="s">
        <v>812</v>
      </c>
      <c r="D15" s="33">
        <v>3500000</v>
      </c>
      <c r="E15" s="33">
        <v>800000</v>
      </c>
      <c r="F15" s="34">
        <v>23</v>
      </c>
      <c r="G15" s="33">
        <v>760000</v>
      </c>
      <c r="H15" s="33">
        <v>0</v>
      </c>
      <c r="I15" s="35">
        <v>65</v>
      </c>
      <c r="J15" s="36">
        <v>760000</v>
      </c>
      <c r="K15" s="37">
        <v>40876</v>
      </c>
      <c r="L15" s="109">
        <v>0.2916666666666667</v>
      </c>
      <c r="M15" s="39"/>
    </row>
    <row r="16" spans="1:13" ht="25.5">
      <c r="A16" s="32" t="s">
        <v>306</v>
      </c>
      <c r="B16" s="32" t="s">
        <v>307</v>
      </c>
      <c r="C16" s="41" t="s">
        <v>308</v>
      </c>
      <c r="D16" s="33">
        <v>1548360</v>
      </c>
      <c r="E16" s="33">
        <v>774180</v>
      </c>
      <c r="F16" s="34">
        <f>E16/D16*100</f>
        <v>50</v>
      </c>
      <c r="G16" s="33">
        <v>0</v>
      </c>
      <c r="H16" s="33">
        <v>735000</v>
      </c>
      <c r="I16" s="35">
        <v>65</v>
      </c>
      <c r="J16" s="36">
        <v>735000</v>
      </c>
      <c r="K16" s="37">
        <v>40878</v>
      </c>
      <c r="L16" s="109">
        <v>0.375</v>
      </c>
      <c r="M16" s="39"/>
    </row>
    <row r="17" spans="1:13" ht="38.25">
      <c r="A17" s="32" t="s">
        <v>324</v>
      </c>
      <c r="B17" s="115" t="s">
        <v>325</v>
      </c>
      <c r="C17" s="32" t="s">
        <v>326</v>
      </c>
      <c r="D17" s="33">
        <v>545920</v>
      </c>
      <c r="E17" s="33">
        <v>272950</v>
      </c>
      <c r="F17" s="34">
        <f>E17/D17*100</f>
        <v>49.99816822977726</v>
      </c>
      <c r="G17" s="33">
        <v>0</v>
      </c>
      <c r="H17" s="33">
        <v>259000</v>
      </c>
      <c r="I17" s="35">
        <v>65</v>
      </c>
      <c r="J17" s="36">
        <v>259000</v>
      </c>
      <c r="K17" s="37">
        <v>40882</v>
      </c>
      <c r="L17" s="109">
        <v>0.5555555555555556</v>
      </c>
      <c r="M17" s="39"/>
    </row>
    <row r="18" spans="1:13" ht="38.25">
      <c r="A18" s="40" t="s">
        <v>250</v>
      </c>
      <c r="B18" s="32" t="s">
        <v>242</v>
      </c>
      <c r="C18" s="32" t="s">
        <v>243</v>
      </c>
      <c r="D18" s="33">
        <v>141836</v>
      </c>
      <c r="E18" s="33">
        <v>70918</v>
      </c>
      <c r="F18" s="34">
        <v>50</v>
      </c>
      <c r="G18" s="33">
        <v>0</v>
      </c>
      <c r="H18" s="33">
        <v>67000</v>
      </c>
      <c r="I18" s="35">
        <v>65</v>
      </c>
      <c r="J18" s="36">
        <v>67000</v>
      </c>
      <c r="K18" s="37">
        <v>40885</v>
      </c>
      <c r="L18" s="109">
        <v>0.4270833333333333</v>
      </c>
      <c r="M18" s="39"/>
    </row>
    <row r="19" spans="1:13" ht="12.75">
      <c r="A19" s="32" t="s">
        <v>490</v>
      </c>
      <c r="B19" s="32" t="s">
        <v>491</v>
      </c>
      <c r="C19" s="32" t="s">
        <v>136</v>
      </c>
      <c r="D19" s="33">
        <v>228044</v>
      </c>
      <c r="E19" s="33">
        <v>114000</v>
      </c>
      <c r="F19" s="34">
        <v>49.99</v>
      </c>
      <c r="G19" s="33"/>
      <c r="H19" s="33">
        <v>108000</v>
      </c>
      <c r="I19" s="35">
        <v>65</v>
      </c>
      <c r="J19" s="36">
        <v>108000</v>
      </c>
      <c r="K19" s="37">
        <v>40890</v>
      </c>
      <c r="L19" s="109">
        <v>0.4375</v>
      </c>
      <c r="M19" s="39"/>
    </row>
    <row r="20" spans="1:13" ht="38.25">
      <c r="A20" s="32" t="s">
        <v>757</v>
      </c>
      <c r="B20" s="32" t="s">
        <v>758</v>
      </c>
      <c r="C20" s="32" t="s">
        <v>759</v>
      </c>
      <c r="D20" s="33">
        <v>617939</v>
      </c>
      <c r="E20" s="33">
        <v>300000</v>
      </c>
      <c r="F20" s="34">
        <v>48.55</v>
      </c>
      <c r="G20" s="33">
        <v>0</v>
      </c>
      <c r="H20" s="33">
        <v>285000</v>
      </c>
      <c r="I20" s="35">
        <v>65</v>
      </c>
      <c r="J20" s="36">
        <v>285000</v>
      </c>
      <c r="K20" s="37">
        <v>40890</v>
      </c>
      <c r="L20" s="109">
        <v>0.4826388888888889</v>
      </c>
      <c r="M20" s="39"/>
    </row>
    <row r="21" spans="1:13" ht="25.5">
      <c r="A21" s="32" t="s">
        <v>315</v>
      </c>
      <c r="B21" s="32" t="s">
        <v>316</v>
      </c>
      <c r="C21" s="32" t="s">
        <v>317</v>
      </c>
      <c r="D21" s="33">
        <v>755911.2</v>
      </c>
      <c r="E21" s="33">
        <v>377950</v>
      </c>
      <c r="F21" s="34">
        <f>E21/D21*100</f>
        <v>49.9992591722414</v>
      </c>
      <c r="G21" s="33">
        <v>0</v>
      </c>
      <c r="H21" s="33">
        <v>359000</v>
      </c>
      <c r="I21" s="35">
        <v>65</v>
      </c>
      <c r="J21" s="36">
        <v>359000</v>
      </c>
      <c r="K21" s="37">
        <v>40891</v>
      </c>
      <c r="L21" s="109">
        <v>0.4444444444444444</v>
      </c>
      <c r="M21" s="39"/>
    </row>
    <row r="22" spans="1:13" ht="38.25">
      <c r="A22" s="32" t="s">
        <v>706</v>
      </c>
      <c r="B22" s="32" t="s">
        <v>887</v>
      </c>
      <c r="C22" s="32" t="s">
        <v>707</v>
      </c>
      <c r="D22" s="33">
        <v>1430030</v>
      </c>
      <c r="E22" s="33">
        <v>700000</v>
      </c>
      <c r="F22" s="34">
        <v>48.9</v>
      </c>
      <c r="G22" s="33">
        <v>665000</v>
      </c>
      <c r="H22" s="33">
        <v>0</v>
      </c>
      <c r="I22" s="35">
        <v>61</v>
      </c>
      <c r="J22" s="36">
        <v>665000</v>
      </c>
      <c r="K22" s="37">
        <v>40856</v>
      </c>
      <c r="L22" s="109">
        <v>0.4270833333333333</v>
      </c>
      <c r="M22" s="39"/>
    </row>
    <row r="23" spans="1:13" ht="51">
      <c r="A23" s="32" t="s">
        <v>614</v>
      </c>
      <c r="B23" s="32" t="s">
        <v>615</v>
      </c>
      <c r="C23" s="32" t="s">
        <v>616</v>
      </c>
      <c r="D23" s="33">
        <v>200000</v>
      </c>
      <c r="E23" s="33">
        <v>100000</v>
      </c>
      <c r="F23" s="34">
        <v>50</v>
      </c>
      <c r="G23" s="33">
        <v>0</v>
      </c>
      <c r="H23" s="33">
        <v>95000</v>
      </c>
      <c r="I23" s="35">
        <v>61</v>
      </c>
      <c r="J23" s="36">
        <v>95000</v>
      </c>
      <c r="K23" s="37">
        <v>40884</v>
      </c>
      <c r="L23" s="113">
        <v>0.4583333333333333</v>
      </c>
      <c r="M23" s="39"/>
    </row>
    <row r="24" spans="1:13" ht="25.5">
      <c r="A24" s="32" t="s">
        <v>59</v>
      </c>
      <c r="B24" s="32" t="s">
        <v>60</v>
      </c>
      <c r="C24" s="32" t="s">
        <v>61</v>
      </c>
      <c r="D24" s="33">
        <v>526000</v>
      </c>
      <c r="E24" s="33">
        <v>236700</v>
      </c>
      <c r="F24" s="34">
        <v>45</v>
      </c>
      <c r="G24" s="33">
        <v>225000</v>
      </c>
      <c r="H24" s="33"/>
      <c r="I24" s="35">
        <v>61</v>
      </c>
      <c r="J24" s="36">
        <v>225000</v>
      </c>
      <c r="K24" s="37">
        <v>40892</v>
      </c>
      <c r="L24" s="109">
        <v>0.3888888888888889</v>
      </c>
      <c r="M24" s="39"/>
    </row>
    <row r="25" spans="1:13" ht="25.5">
      <c r="A25" s="40" t="s">
        <v>804</v>
      </c>
      <c r="B25" s="40" t="s">
        <v>805</v>
      </c>
      <c r="C25" s="40" t="s">
        <v>806</v>
      </c>
      <c r="D25" s="33">
        <v>537000</v>
      </c>
      <c r="E25" s="33">
        <v>268500</v>
      </c>
      <c r="F25" s="34">
        <f>E25/D25*100</f>
        <v>50</v>
      </c>
      <c r="G25" s="33">
        <v>0</v>
      </c>
      <c r="H25" s="33">
        <v>255000</v>
      </c>
      <c r="I25" s="35">
        <v>60</v>
      </c>
      <c r="J25" s="36">
        <v>255000</v>
      </c>
      <c r="K25" s="37">
        <v>40854</v>
      </c>
      <c r="L25" s="109">
        <v>0.3333333333333333</v>
      </c>
      <c r="M25" s="39"/>
    </row>
    <row r="26" spans="1:15" s="24" customFormat="1" ht="34.5" customHeight="1">
      <c r="A26" s="32" t="s">
        <v>297</v>
      </c>
      <c r="B26" s="32" t="s">
        <v>298</v>
      </c>
      <c r="C26" s="32" t="s">
        <v>299</v>
      </c>
      <c r="D26" s="110">
        <v>1033111</v>
      </c>
      <c r="E26" s="110">
        <v>516550</v>
      </c>
      <c r="F26" s="177">
        <f>E26/D26*100</f>
        <v>49.99946762738951</v>
      </c>
      <c r="G26" s="110">
        <v>491000</v>
      </c>
      <c r="H26" s="110">
        <v>0</v>
      </c>
      <c r="I26" s="111">
        <v>60</v>
      </c>
      <c r="J26" s="36">
        <v>491000</v>
      </c>
      <c r="K26" s="112">
        <v>40857</v>
      </c>
      <c r="L26" s="113">
        <v>0.5208333333333334</v>
      </c>
      <c r="M26" s="114" t="s">
        <v>881</v>
      </c>
      <c r="N26" s="106"/>
      <c r="O26" s="107"/>
    </row>
    <row r="27" spans="1:13" ht="25.5">
      <c r="A27" s="32" t="s">
        <v>763</v>
      </c>
      <c r="B27" s="32" t="s">
        <v>764</v>
      </c>
      <c r="C27" s="32" t="s">
        <v>765</v>
      </c>
      <c r="D27" s="33">
        <v>1207445</v>
      </c>
      <c r="E27" s="33">
        <v>600000</v>
      </c>
      <c r="F27" s="34">
        <v>49.69</v>
      </c>
      <c r="G27" s="33">
        <v>570000</v>
      </c>
      <c r="H27" s="33">
        <v>0</v>
      </c>
      <c r="I27" s="35">
        <v>60</v>
      </c>
      <c r="J27" s="36">
        <v>570000</v>
      </c>
      <c r="K27" s="37">
        <v>40869</v>
      </c>
      <c r="L27" s="109">
        <v>0.5180555555555556</v>
      </c>
      <c r="M27" s="39"/>
    </row>
    <row r="28" spans="1:13" ht="25.5">
      <c r="A28" s="40" t="s">
        <v>801</v>
      </c>
      <c r="B28" s="40" t="s">
        <v>802</v>
      </c>
      <c r="C28" s="40" t="s">
        <v>803</v>
      </c>
      <c r="D28" s="33">
        <v>1600000</v>
      </c>
      <c r="E28" s="33">
        <v>800000</v>
      </c>
      <c r="F28" s="34">
        <f>E28/D28*100</f>
        <v>50</v>
      </c>
      <c r="G28" s="33">
        <v>760000</v>
      </c>
      <c r="H28" s="33">
        <v>0</v>
      </c>
      <c r="I28" s="35">
        <v>60</v>
      </c>
      <c r="J28" s="36">
        <v>760000</v>
      </c>
      <c r="K28" s="37">
        <v>40870</v>
      </c>
      <c r="L28" s="109">
        <v>0.375</v>
      </c>
      <c r="M28" s="39"/>
    </row>
    <row r="29" spans="1:13" ht="25.5">
      <c r="A29" s="32" t="s">
        <v>760</v>
      </c>
      <c r="B29" s="32" t="s">
        <v>761</v>
      </c>
      <c r="C29" s="41" t="s">
        <v>762</v>
      </c>
      <c r="D29" s="33">
        <v>563888</v>
      </c>
      <c r="E29" s="33">
        <v>281944</v>
      </c>
      <c r="F29" s="34">
        <v>50</v>
      </c>
      <c r="G29" s="33">
        <v>0</v>
      </c>
      <c r="H29" s="33">
        <v>268000</v>
      </c>
      <c r="I29" s="35">
        <v>60</v>
      </c>
      <c r="J29" s="36">
        <v>268000</v>
      </c>
      <c r="K29" s="37">
        <v>40870</v>
      </c>
      <c r="L29" s="109">
        <v>0.45694444444444443</v>
      </c>
      <c r="M29" s="39"/>
    </row>
    <row r="30" spans="1:13" ht="25.5">
      <c r="A30" s="32" t="s">
        <v>338</v>
      </c>
      <c r="B30" s="32" t="s">
        <v>339</v>
      </c>
      <c r="C30" s="32" t="s">
        <v>340</v>
      </c>
      <c r="D30" s="33">
        <v>1067610</v>
      </c>
      <c r="E30" s="33">
        <v>533805</v>
      </c>
      <c r="F30" s="34">
        <f>E30/D30</f>
        <v>0.5</v>
      </c>
      <c r="G30" s="33">
        <v>0</v>
      </c>
      <c r="H30" s="33">
        <v>507000</v>
      </c>
      <c r="I30" s="35">
        <v>60</v>
      </c>
      <c r="J30" s="36">
        <v>507000</v>
      </c>
      <c r="K30" s="37">
        <v>40870</v>
      </c>
      <c r="L30" s="109">
        <v>0.625</v>
      </c>
      <c r="M30" s="39"/>
    </row>
    <row r="31" spans="1:13" ht="25.5">
      <c r="A31" s="39" t="s">
        <v>414</v>
      </c>
      <c r="B31" s="39" t="s">
        <v>415</v>
      </c>
      <c r="C31" s="40" t="s">
        <v>416</v>
      </c>
      <c r="D31" s="33">
        <v>322622</v>
      </c>
      <c r="E31" s="33">
        <v>161000</v>
      </c>
      <c r="F31" s="34">
        <v>49.90360235817768</v>
      </c>
      <c r="G31" s="33">
        <v>153000</v>
      </c>
      <c r="H31" s="33">
        <v>0</v>
      </c>
      <c r="I31" s="35">
        <v>60</v>
      </c>
      <c r="J31" s="36">
        <v>153000</v>
      </c>
      <c r="K31" s="37">
        <v>40871</v>
      </c>
      <c r="L31" s="109">
        <v>0.34375</v>
      </c>
      <c r="M31" s="39"/>
    </row>
    <row r="32" spans="1:13" ht="25.5">
      <c r="A32" s="32" t="s">
        <v>655</v>
      </c>
      <c r="B32" s="32" t="s">
        <v>656</v>
      </c>
      <c r="C32" s="32" t="s">
        <v>657</v>
      </c>
      <c r="D32" s="33">
        <v>2000000</v>
      </c>
      <c r="E32" s="33">
        <v>800000</v>
      </c>
      <c r="F32" s="34">
        <f>E32/D32*100</f>
        <v>40</v>
      </c>
      <c r="G32" s="33">
        <v>760000</v>
      </c>
      <c r="H32" s="33"/>
      <c r="I32" s="35">
        <v>60</v>
      </c>
      <c r="J32" s="36">
        <v>760000</v>
      </c>
      <c r="K32" s="37">
        <v>40875</v>
      </c>
      <c r="L32" s="109">
        <v>0.5152777777777778</v>
      </c>
      <c r="M32" s="39"/>
    </row>
    <row r="33" spans="1:13" ht="25.5">
      <c r="A33" s="40" t="s">
        <v>155</v>
      </c>
      <c r="B33" s="40" t="s">
        <v>156</v>
      </c>
      <c r="C33" s="40" t="s">
        <v>157</v>
      </c>
      <c r="D33" s="33">
        <v>1900000</v>
      </c>
      <c r="E33" s="33">
        <v>800000</v>
      </c>
      <c r="F33" s="34">
        <v>42</v>
      </c>
      <c r="G33" s="33">
        <v>760000</v>
      </c>
      <c r="H33" s="33"/>
      <c r="I33" s="35">
        <v>60</v>
      </c>
      <c r="J33" s="36">
        <v>760000</v>
      </c>
      <c r="K33" s="37">
        <v>40877</v>
      </c>
      <c r="L33" s="109">
        <v>0.375</v>
      </c>
      <c r="M33" s="39"/>
    </row>
    <row r="34" spans="1:13" ht="25.5">
      <c r="A34" s="40" t="s">
        <v>816</v>
      </c>
      <c r="B34" s="40" t="s">
        <v>817</v>
      </c>
      <c r="C34" s="40" t="s">
        <v>818</v>
      </c>
      <c r="D34" s="33">
        <v>1596000</v>
      </c>
      <c r="E34" s="33">
        <v>798000</v>
      </c>
      <c r="F34" s="34">
        <f>E34/D34*100</f>
        <v>50</v>
      </c>
      <c r="G34" s="33">
        <v>758000</v>
      </c>
      <c r="H34" s="33">
        <v>0</v>
      </c>
      <c r="I34" s="35">
        <v>60</v>
      </c>
      <c r="J34" s="36">
        <v>758000</v>
      </c>
      <c r="K34" s="37">
        <v>40878</v>
      </c>
      <c r="L34" s="109">
        <v>0.6458333333333334</v>
      </c>
      <c r="M34" s="39"/>
    </row>
    <row r="35" spans="1:13" ht="38.25">
      <c r="A35" s="40" t="s">
        <v>253</v>
      </c>
      <c r="B35" s="32" t="s">
        <v>248</v>
      </c>
      <c r="C35" s="41" t="s">
        <v>249</v>
      </c>
      <c r="D35" s="33">
        <v>430000</v>
      </c>
      <c r="E35" s="33">
        <v>200000</v>
      </c>
      <c r="F35" s="34">
        <v>46.51</v>
      </c>
      <c r="G35" s="33">
        <v>0</v>
      </c>
      <c r="H35" s="33">
        <v>190000</v>
      </c>
      <c r="I35" s="35">
        <v>60</v>
      </c>
      <c r="J35" s="36">
        <v>190000</v>
      </c>
      <c r="K35" s="37">
        <v>40882</v>
      </c>
      <c r="L35" s="109">
        <v>0.4375</v>
      </c>
      <c r="M35" s="39"/>
    </row>
    <row r="36" spans="1:13" ht="25.5">
      <c r="A36" s="32" t="s">
        <v>318</v>
      </c>
      <c r="B36" s="32" t="s">
        <v>319</v>
      </c>
      <c r="C36" s="32" t="s">
        <v>320</v>
      </c>
      <c r="D36" s="33">
        <v>3233767</v>
      </c>
      <c r="E36" s="33">
        <v>800000</v>
      </c>
      <c r="F36" s="34">
        <f>E36/D36*100</f>
        <v>24.738949961453624</v>
      </c>
      <c r="G36" s="33">
        <v>760000</v>
      </c>
      <c r="H36" s="33">
        <v>0</v>
      </c>
      <c r="I36" s="35">
        <v>60</v>
      </c>
      <c r="J36" s="36">
        <v>760000</v>
      </c>
      <c r="K36" s="37">
        <v>40882</v>
      </c>
      <c r="L36" s="109">
        <v>0.5902777777777778</v>
      </c>
      <c r="M36" s="39"/>
    </row>
    <row r="37" spans="1:13" ht="12.75">
      <c r="A37" s="32" t="s">
        <v>664</v>
      </c>
      <c r="B37" s="32" t="s">
        <v>665</v>
      </c>
      <c r="C37" s="32" t="s">
        <v>666</v>
      </c>
      <c r="D37" s="33">
        <v>400000</v>
      </c>
      <c r="E37" s="33">
        <v>200000</v>
      </c>
      <c r="F37" s="34">
        <f>E37/D37*100</f>
        <v>50</v>
      </c>
      <c r="G37" s="33"/>
      <c r="H37" s="33">
        <v>190000</v>
      </c>
      <c r="I37" s="35">
        <v>60</v>
      </c>
      <c r="J37" s="36">
        <v>190000</v>
      </c>
      <c r="K37" s="37">
        <v>40886</v>
      </c>
      <c r="L37" s="109">
        <v>0.5625</v>
      </c>
      <c r="M37" s="39"/>
    </row>
    <row r="38" spans="1:14" ht="12.75">
      <c r="A38" s="32" t="s">
        <v>492</v>
      </c>
      <c r="B38" s="48" t="s">
        <v>493</v>
      </c>
      <c r="C38" s="48" t="s">
        <v>494</v>
      </c>
      <c r="D38" s="49">
        <v>784215</v>
      </c>
      <c r="E38" s="49">
        <v>390000</v>
      </c>
      <c r="F38" s="50">
        <v>49.73</v>
      </c>
      <c r="G38" s="49">
        <v>371000</v>
      </c>
      <c r="H38" s="49"/>
      <c r="I38" s="51">
        <v>60</v>
      </c>
      <c r="J38" s="52">
        <v>371000</v>
      </c>
      <c r="K38" s="53">
        <v>40889</v>
      </c>
      <c r="L38" s="117">
        <v>0.34722222222222227</v>
      </c>
      <c r="M38" s="39"/>
      <c r="N38" s="25"/>
    </row>
    <row r="39" spans="1:14" ht="25.5">
      <c r="A39" s="32" t="s">
        <v>333</v>
      </c>
      <c r="B39" s="48" t="s">
        <v>334</v>
      </c>
      <c r="C39" s="55" t="s">
        <v>335</v>
      </c>
      <c r="D39" s="49">
        <v>182000</v>
      </c>
      <c r="E39" s="49">
        <v>91000</v>
      </c>
      <c r="F39" s="50">
        <f>E39/D39</f>
        <v>0.5</v>
      </c>
      <c r="G39" s="49">
        <v>0</v>
      </c>
      <c r="H39" s="49">
        <v>86000</v>
      </c>
      <c r="I39" s="51">
        <v>60</v>
      </c>
      <c r="J39" s="52">
        <v>86000</v>
      </c>
      <c r="K39" s="53">
        <v>40889</v>
      </c>
      <c r="L39" s="117">
        <v>0.4618055555555556</v>
      </c>
      <c r="M39" s="39"/>
      <c r="N39" s="25"/>
    </row>
    <row r="40" spans="1:14" ht="38.25">
      <c r="A40" s="32" t="s">
        <v>359</v>
      </c>
      <c r="B40" s="48" t="s">
        <v>360</v>
      </c>
      <c r="C40" s="48" t="s">
        <v>361</v>
      </c>
      <c r="D40" s="49">
        <v>295842</v>
      </c>
      <c r="E40" s="49">
        <v>147921</v>
      </c>
      <c r="F40" s="50">
        <f>E40/D40</f>
        <v>0.5</v>
      </c>
      <c r="G40" s="49">
        <v>0</v>
      </c>
      <c r="H40" s="49">
        <v>141000</v>
      </c>
      <c r="I40" s="51">
        <v>60</v>
      </c>
      <c r="J40" s="52">
        <v>141000</v>
      </c>
      <c r="K40" s="53">
        <v>40889</v>
      </c>
      <c r="L40" s="117">
        <v>0.5277777777777778</v>
      </c>
      <c r="M40" s="39"/>
      <c r="N40" s="25"/>
    </row>
    <row r="41" spans="1:14" ht="12.75">
      <c r="A41" s="39" t="s">
        <v>406</v>
      </c>
      <c r="B41" s="116" t="s">
        <v>407</v>
      </c>
      <c r="C41" s="56" t="s">
        <v>136</v>
      </c>
      <c r="D41" s="49">
        <v>150000</v>
      </c>
      <c r="E41" s="49">
        <v>75000</v>
      </c>
      <c r="F41" s="50">
        <v>50</v>
      </c>
      <c r="G41" s="49">
        <v>0</v>
      </c>
      <c r="H41" s="49">
        <v>71000</v>
      </c>
      <c r="I41" s="51">
        <v>60</v>
      </c>
      <c r="J41" s="52">
        <v>71000</v>
      </c>
      <c r="K41" s="53">
        <v>40889</v>
      </c>
      <c r="L41" s="117">
        <v>0.5520833333333334</v>
      </c>
      <c r="M41" s="39"/>
      <c r="N41" s="25"/>
    </row>
    <row r="42" spans="1:14" ht="25.5">
      <c r="A42" s="40" t="s">
        <v>583</v>
      </c>
      <c r="B42" s="56" t="s">
        <v>589</v>
      </c>
      <c r="C42" s="56" t="s">
        <v>584</v>
      </c>
      <c r="D42" s="49">
        <v>1040000</v>
      </c>
      <c r="E42" s="49">
        <v>500000</v>
      </c>
      <c r="F42" s="50">
        <v>48</v>
      </c>
      <c r="G42" s="49">
        <v>475000</v>
      </c>
      <c r="H42" s="49">
        <v>0</v>
      </c>
      <c r="I42" s="51">
        <v>60</v>
      </c>
      <c r="J42" s="52">
        <v>475000</v>
      </c>
      <c r="K42" s="53">
        <v>40889</v>
      </c>
      <c r="L42" s="117">
        <v>0.6458333333333334</v>
      </c>
      <c r="M42" s="39"/>
      <c r="N42" s="25"/>
    </row>
    <row r="43" spans="1:14" ht="25.5">
      <c r="A43" s="39" t="s">
        <v>408</v>
      </c>
      <c r="B43" s="116" t="s">
        <v>409</v>
      </c>
      <c r="C43" s="56" t="s">
        <v>410</v>
      </c>
      <c r="D43" s="49">
        <v>608640</v>
      </c>
      <c r="E43" s="49">
        <v>304320</v>
      </c>
      <c r="F43" s="50">
        <v>50</v>
      </c>
      <c r="G43" s="49">
        <v>0</v>
      </c>
      <c r="H43" s="49">
        <v>289000</v>
      </c>
      <c r="I43" s="51">
        <v>60</v>
      </c>
      <c r="J43" s="52">
        <v>289000</v>
      </c>
      <c r="K43" s="53">
        <v>40890</v>
      </c>
      <c r="L43" s="117">
        <v>0.40972222222222227</v>
      </c>
      <c r="M43" s="39"/>
      <c r="N43" s="25"/>
    </row>
    <row r="44" spans="1:13" ht="38.25">
      <c r="A44" s="57" t="s">
        <v>161</v>
      </c>
      <c r="B44" s="57" t="s">
        <v>162</v>
      </c>
      <c r="C44" s="57" t="s">
        <v>163</v>
      </c>
      <c r="D44" s="58">
        <v>4202041</v>
      </c>
      <c r="E44" s="58">
        <v>800000</v>
      </c>
      <c r="F44" s="59">
        <f>E44/D44*100</f>
        <v>19.038367307696426</v>
      </c>
      <c r="G44" s="58">
        <v>760000</v>
      </c>
      <c r="H44" s="58"/>
      <c r="I44" s="60">
        <v>60</v>
      </c>
      <c r="J44" s="182" t="s">
        <v>915</v>
      </c>
      <c r="K44" s="62">
        <v>40890</v>
      </c>
      <c r="L44" s="118">
        <v>0.46875</v>
      </c>
      <c r="M44" s="39"/>
    </row>
    <row r="45" spans="1:13" ht="25.5">
      <c r="A45" s="64" t="s">
        <v>291</v>
      </c>
      <c r="B45" s="64" t="s">
        <v>292</v>
      </c>
      <c r="C45" s="64" t="s">
        <v>293</v>
      </c>
      <c r="D45" s="58">
        <v>586800</v>
      </c>
      <c r="E45" s="58">
        <v>293400</v>
      </c>
      <c r="F45" s="59">
        <f>E45/D45*100</f>
        <v>50</v>
      </c>
      <c r="G45" s="58">
        <v>279000</v>
      </c>
      <c r="H45" s="58">
        <v>0</v>
      </c>
      <c r="I45" s="60">
        <v>60</v>
      </c>
      <c r="J45" s="61">
        <v>279000</v>
      </c>
      <c r="K45" s="62">
        <v>40891</v>
      </c>
      <c r="L45" s="118">
        <v>0.3368055555555556</v>
      </c>
      <c r="M45" s="39"/>
    </row>
    <row r="46" spans="1:13" ht="38.25">
      <c r="A46" s="64" t="s">
        <v>710</v>
      </c>
      <c r="B46" s="64" t="s">
        <v>886</v>
      </c>
      <c r="C46" s="64" t="s">
        <v>711</v>
      </c>
      <c r="D46" s="58">
        <v>216000</v>
      </c>
      <c r="E46" s="58">
        <v>108000</v>
      </c>
      <c r="F46" s="59">
        <v>50</v>
      </c>
      <c r="G46" s="58">
        <v>103000</v>
      </c>
      <c r="H46" s="58">
        <v>0</v>
      </c>
      <c r="I46" s="60">
        <v>60</v>
      </c>
      <c r="J46" s="61">
        <v>103000</v>
      </c>
      <c r="K46" s="62">
        <v>40891</v>
      </c>
      <c r="L46" s="118">
        <v>0.3506944444444444</v>
      </c>
      <c r="M46" s="39"/>
    </row>
    <row r="47" spans="1:13" ht="38.25">
      <c r="A47" s="64" t="s">
        <v>350</v>
      </c>
      <c r="B47" s="64" t="s">
        <v>351</v>
      </c>
      <c r="C47" s="65" t="s">
        <v>352</v>
      </c>
      <c r="D47" s="58">
        <v>657947</v>
      </c>
      <c r="E47" s="58">
        <v>328973</v>
      </c>
      <c r="F47" s="59">
        <f>E47/D47</f>
        <v>0.4999992400603696</v>
      </c>
      <c r="G47" s="58">
        <v>0</v>
      </c>
      <c r="H47" s="58">
        <v>313000</v>
      </c>
      <c r="I47" s="60">
        <v>60</v>
      </c>
      <c r="J47" s="61">
        <v>313000</v>
      </c>
      <c r="K47" s="62">
        <v>40891</v>
      </c>
      <c r="L47" s="118">
        <v>0.3611111111111111</v>
      </c>
      <c r="M47" s="39"/>
    </row>
    <row r="48" spans="1:13" ht="38.25">
      <c r="A48" s="57" t="s">
        <v>149</v>
      </c>
      <c r="B48" s="57" t="s">
        <v>150</v>
      </c>
      <c r="C48" s="65" t="s">
        <v>151</v>
      </c>
      <c r="D48" s="58">
        <v>2341350</v>
      </c>
      <c r="E48" s="58">
        <v>800000</v>
      </c>
      <c r="F48" s="59">
        <f>E48/D48*100</f>
        <v>34.168321694748755</v>
      </c>
      <c r="G48" s="58">
        <v>760000</v>
      </c>
      <c r="H48" s="58"/>
      <c r="I48" s="60">
        <v>60</v>
      </c>
      <c r="J48" s="61">
        <v>760000</v>
      </c>
      <c r="K48" s="62">
        <v>40891</v>
      </c>
      <c r="L48" s="118">
        <v>0.5069444444444444</v>
      </c>
      <c r="M48" s="39"/>
    </row>
    <row r="49" spans="1:13" ht="25.5">
      <c r="A49" s="64" t="s">
        <v>330</v>
      </c>
      <c r="B49" s="64" t="s">
        <v>331</v>
      </c>
      <c r="C49" s="64" t="s">
        <v>332</v>
      </c>
      <c r="D49" s="58">
        <v>226248</v>
      </c>
      <c r="E49" s="58">
        <v>113100</v>
      </c>
      <c r="F49" s="59">
        <f>E49/D49</f>
        <v>0.4998939217142251</v>
      </c>
      <c r="G49" s="58">
        <v>107000</v>
      </c>
      <c r="H49" s="58">
        <v>0</v>
      </c>
      <c r="I49" s="60">
        <v>60</v>
      </c>
      <c r="J49" s="61">
        <v>107000</v>
      </c>
      <c r="K49" s="62">
        <v>40891</v>
      </c>
      <c r="L49" s="118">
        <v>0.6006944444444444</v>
      </c>
      <c r="M49" s="39"/>
    </row>
    <row r="50" spans="1:13" ht="25.5">
      <c r="A50" s="119" t="s">
        <v>422</v>
      </c>
      <c r="B50" s="119" t="s">
        <v>423</v>
      </c>
      <c r="C50" s="57" t="s">
        <v>424</v>
      </c>
      <c r="D50" s="58">
        <v>500000</v>
      </c>
      <c r="E50" s="58">
        <v>250000</v>
      </c>
      <c r="F50" s="59">
        <v>50</v>
      </c>
      <c r="G50" s="58">
        <v>238000</v>
      </c>
      <c r="H50" s="58">
        <v>0</v>
      </c>
      <c r="I50" s="60">
        <v>60</v>
      </c>
      <c r="J50" s="61">
        <v>238000</v>
      </c>
      <c r="K50" s="62">
        <v>40891</v>
      </c>
      <c r="L50" s="118">
        <v>0.71875</v>
      </c>
      <c r="M50" s="39"/>
    </row>
    <row r="51" spans="1:13" ht="25.5">
      <c r="A51" s="57" t="s">
        <v>173</v>
      </c>
      <c r="B51" s="57" t="s">
        <v>174</v>
      </c>
      <c r="C51" s="57" t="s">
        <v>175</v>
      </c>
      <c r="D51" s="58">
        <v>1000000</v>
      </c>
      <c r="E51" s="58">
        <v>500000</v>
      </c>
      <c r="F51" s="59">
        <f>E51/D51*100</f>
        <v>50</v>
      </c>
      <c r="G51" s="58">
        <v>475000</v>
      </c>
      <c r="H51" s="58"/>
      <c r="I51" s="60">
        <v>60</v>
      </c>
      <c r="J51" s="61">
        <v>475000</v>
      </c>
      <c r="K51" s="62">
        <v>40892</v>
      </c>
      <c r="L51" s="118">
        <v>0.3541666666666667</v>
      </c>
      <c r="M51" s="39"/>
    </row>
    <row r="52" spans="1:13" ht="25.5">
      <c r="A52" s="64" t="s">
        <v>312</v>
      </c>
      <c r="B52" s="64" t="s">
        <v>313</v>
      </c>
      <c r="C52" s="64" t="s">
        <v>314</v>
      </c>
      <c r="D52" s="58">
        <v>811000</v>
      </c>
      <c r="E52" s="58">
        <v>405500</v>
      </c>
      <c r="F52" s="59">
        <f>E52/D52*100</f>
        <v>50</v>
      </c>
      <c r="G52" s="58">
        <v>0</v>
      </c>
      <c r="H52" s="58">
        <v>385000</v>
      </c>
      <c r="I52" s="60">
        <v>60</v>
      </c>
      <c r="J52" s="61">
        <v>385000</v>
      </c>
      <c r="K52" s="62">
        <v>40892</v>
      </c>
      <c r="L52" s="118">
        <v>0.3541666666666667</v>
      </c>
      <c r="M52" s="39"/>
    </row>
    <row r="53" spans="1:13" ht="38.25">
      <c r="A53" s="64" t="s">
        <v>487</v>
      </c>
      <c r="B53" s="64" t="s">
        <v>488</v>
      </c>
      <c r="C53" s="64" t="s">
        <v>489</v>
      </c>
      <c r="D53" s="58">
        <v>280000</v>
      </c>
      <c r="E53" s="58">
        <v>140000</v>
      </c>
      <c r="F53" s="59">
        <v>50</v>
      </c>
      <c r="G53" s="58">
        <v>133000</v>
      </c>
      <c r="H53" s="58"/>
      <c r="I53" s="60">
        <v>60</v>
      </c>
      <c r="J53" s="61">
        <v>133000</v>
      </c>
      <c r="K53" s="62">
        <v>40892</v>
      </c>
      <c r="L53" s="118">
        <v>0.4166666666666667</v>
      </c>
      <c r="M53" s="39"/>
    </row>
    <row r="54" spans="1:13" ht="25.5">
      <c r="A54" s="57" t="s">
        <v>137</v>
      </c>
      <c r="B54" s="57" t="s">
        <v>138</v>
      </c>
      <c r="C54" s="57" t="s">
        <v>139</v>
      </c>
      <c r="D54" s="58">
        <v>336008</v>
      </c>
      <c r="E54" s="58">
        <v>168000</v>
      </c>
      <c r="F54" s="59">
        <f>E54/D54*100</f>
        <v>49.998809552153524</v>
      </c>
      <c r="G54" s="58">
        <v>160000</v>
      </c>
      <c r="H54" s="58"/>
      <c r="I54" s="60">
        <v>60</v>
      </c>
      <c r="J54" s="61">
        <v>160000</v>
      </c>
      <c r="K54" s="62">
        <v>40892</v>
      </c>
      <c r="L54" s="118">
        <v>0.4583333333333333</v>
      </c>
      <c r="M54" s="39"/>
    </row>
    <row r="55" spans="1:13" ht="25.5">
      <c r="A55" s="57" t="s">
        <v>176</v>
      </c>
      <c r="B55" s="57" t="s">
        <v>177</v>
      </c>
      <c r="C55" s="57" t="s">
        <v>178</v>
      </c>
      <c r="D55" s="58">
        <v>2500000</v>
      </c>
      <c r="E55" s="58">
        <v>800000</v>
      </c>
      <c r="F55" s="59">
        <f>E55/D55*100</f>
        <v>32</v>
      </c>
      <c r="G55" s="58">
        <v>760000</v>
      </c>
      <c r="H55" s="58"/>
      <c r="I55" s="60">
        <v>60</v>
      </c>
      <c r="J55" s="61">
        <v>760000</v>
      </c>
      <c r="K55" s="62">
        <v>40892</v>
      </c>
      <c r="L55" s="118">
        <v>0.625</v>
      </c>
      <c r="M55" s="39"/>
    </row>
    <row r="56" spans="1:13" ht="38.25">
      <c r="A56" s="120" t="s">
        <v>501</v>
      </c>
      <c r="B56" s="120" t="s">
        <v>502</v>
      </c>
      <c r="C56" s="120" t="s">
        <v>503</v>
      </c>
      <c r="D56" s="121">
        <v>435000</v>
      </c>
      <c r="E56" s="121">
        <v>216000</v>
      </c>
      <c r="F56" s="129">
        <v>49.65</v>
      </c>
      <c r="G56" s="121"/>
      <c r="H56" s="121">
        <v>205000</v>
      </c>
      <c r="I56" s="123">
        <v>56</v>
      </c>
      <c r="J56" s="181" t="s">
        <v>918</v>
      </c>
      <c r="K56" s="125">
        <v>40889</v>
      </c>
      <c r="L56" s="126">
        <v>0.4583333333333333</v>
      </c>
      <c r="M56" s="39"/>
    </row>
    <row r="57" spans="1:13" ht="25.5">
      <c r="A57" s="120" t="s">
        <v>309</v>
      </c>
      <c r="B57" s="120" t="s">
        <v>310</v>
      </c>
      <c r="C57" s="120" t="s">
        <v>311</v>
      </c>
      <c r="D57" s="121">
        <v>768000</v>
      </c>
      <c r="E57" s="121">
        <v>384000</v>
      </c>
      <c r="F57" s="129">
        <f>E57/D57*100</f>
        <v>50</v>
      </c>
      <c r="G57" s="121">
        <v>365000</v>
      </c>
      <c r="H57" s="121">
        <v>0</v>
      </c>
      <c r="I57" s="123">
        <v>56</v>
      </c>
      <c r="J57" s="124">
        <v>365000</v>
      </c>
      <c r="K57" s="125">
        <v>40892</v>
      </c>
      <c r="L57" s="126">
        <v>0.6319444444444444</v>
      </c>
      <c r="M57" s="39"/>
    </row>
    <row r="58" spans="1:13" ht="38.25">
      <c r="A58" s="127" t="s">
        <v>182</v>
      </c>
      <c r="B58" s="127" t="s">
        <v>183</v>
      </c>
      <c r="C58" s="127" t="s">
        <v>184</v>
      </c>
      <c r="D58" s="121">
        <v>4046749</v>
      </c>
      <c r="E58" s="121">
        <v>800000</v>
      </c>
      <c r="F58" s="129">
        <v>20</v>
      </c>
      <c r="G58" s="121">
        <v>380000</v>
      </c>
      <c r="H58" s="121">
        <v>380000</v>
      </c>
      <c r="I58" s="123">
        <v>55</v>
      </c>
      <c r="J58" s="124">
        <v>760000</v>
      </c>
      <c r="K58" s="125">
        <v>40856</v>
      </c>
      <c r="L58" s="126">
        <v>0.46458333333333335</v>
      </c>
      <c r="M58" s="39"/>
    </row>
    <row r="59" spans="1:13" ht="38.25">
      <c r="A59" s="122" t="s">
        <v>425</v>
      </c>
      <c r="B59" s="122" t="s">
        <v>426</v>
      </c>
      <c r="C59" s="127" t="s">
        <v>427</v>
      </c>
      <c r="D59" s="121">
        <v>1101097</v>
      </c>
      <c r="E59" s="121">
        <v>550500</v>
      </c>
      <c r="F59" s="129">
        <v>49.99559530177632</v>
      </c>
      <c r="G59" s="121">
        <f>0.43*J59</f>
        <v>224890</v>
      </c>
      <c r="H59" s="121">
        <f>0.57*J59</f>
        <v>298110</v>
      </c>
      <c r="I59" s="123">
        <v>55</v>
      </c>
      <c r="J59" s="124">
        <v>523000</v>
      </c>
      <c r="K59" s="125">
        <v>40861</v>
      </c>
      <c r="L59" s="126">
        <v>0.3576388888888889</v>
      </c>
      <c r="M59" s="39"/>
    </row>
    <row r="60" spans="1:13" ht="38.25">
      <c r="A60" s="127" t="s">
        <v>158</v>
      </c>
      <c r="B60" s="127" t="s">
        <v>159</v>
      </c>
      <c r="C60" s="127" t="s">
        <v>160</v>
      </c>
      <c r="D60" s="121">
        <v>630000</v>
      </c>
      <c r="E60" s="121">
        <v>315000</v>
      </c>
      <c r="F60" s="129">
        <v>50</v>
      </c>
      <c r="G60" s="121"/>
      <c r="H60" s="121">
        <v>299000</v>
      </c>
      <c r="I60" s="123">
        <v>55</v>
      </c>
      <c r="J60" s="124">
        <v>299000</v>
      </c>
      <c r="K60" s="125">
        <v>40890</v>
      </c>
      <c r="L60" s="126">
        <v>0.4375</v>
      </c>
      <c r="M60" s="39"/>
    </row>
    <row r="61" spans="1:13" ht="38.25">
      <c r="A61" s="120" t="s">
        <v>344</v>
      </c>
      <c r="B61" s="120" t="s">
        <v>345</v>
      </c>
      <c r="C61" s="120" t="s">
        <v>346</v>
      </c>
      <c r="D61" s="121">
        <v>3521752</v>
      </c>
      <c r="E61" s="121">
        <v>613300</v>
      </c>
      <c r="F61" s="129">
        <f>E61/D61</f>
        <v>0.17414627719385123</v>
      </c>
      <c r="G61" s="121">
        <v>583000</v>
      </c>
      <c r="H61" s="121">
        <v>0</v>
      </c>
      <c r="I61" s="123">
        <v>55</v>
      </c>
      <c r="J61" s="124">
        <v>583000</v>
      </c>
      <c r="K61" s="125">
        <v>40891</v>
      </c>
      <c r="L61" s="126">
        <v>0.5</v>
      </c>
      <c r="M61" s="39"/>
    </row>
    <row r="62" spans="1:13" ht="51">
      <c r="A62" s="120" t="s">
        <v>482</v>
      </c>
      <c r="B62" s="120" t="s">
        <v>483</v>
      </c>
      <c r="C62" s="120" t="s">
        <v>484</v>
      </c>
      <c r="D62" s="121">
        <v>1068769.2</v>
      </c>
      <c r="E62" s="121">
        <v>534384.6</v>
      </c>
      <c r="F62" s="129">
        <v>50</v>
      </c>
      <c r="G62" s="121">
        <v>508000</v>
      </c>
      <c r="H62" s="121"/>
      <c r="I62" s="123">
        <v>55</v>
      </c>
      <c r="J62" s="124">
        <v>508000</v>
      </c>
      <c r="K62" s="125">
        <v>40892</v>
      </c>
      <c r="L62" s="126">
        <v>0.4166666666666667</v>
      </c>
      <c r="M62" s="39"/>
    </row>
    <row r="63" spans="1:13" ht="38.25">
      <c r="A63" s="127" t="s">
        <v>152</v>
      </c>
      <c r="B63" s="127" t="s">
        <v>153</v>
      </c>
      <c r="C63" s="127" t="s">
        <v>154</v>
      </c>
      <c r="D63" s="121">
        <v>2579402</v>
      </c>
      <c r="E63" s="121">
        <v>800000</v>
      </c>
      <c r="F63" s="129">
        <f>E63/D63*100</f>
        <v>31.01494067229536</v>
      </c>
      <c r="G63" s="121">
        <v>760000</v>
      </c>
      <c r="H63" s="121"/>
      <c r="I63" s="123">
        <v>55</v>
      </c>
      <c r="J63" s="124">
        <v>760000</v>
      </c>
      <c r="K63" s="125">
        <v>40892</v>
      </c>
      <c r="L63" s="126">
        <v>0.5729166666666666</v>
      </c>
      <c r="M63" s="39"/>
    </row>
    <row r="64" spans="1:13" ht="38.25">
      <c r="A64" s="120" t="s">
        <v>708</v>
      </c>
      <c r="B64" s="120" t="s">
        <v>885</v>
      </c>
      <c r="C64" s="120" t="s">
        <v>709</v>
      </c>
      <c r="D64" s="121">
        <v>600000</v>
      </c>
      <c r="E64" s="121">
        <v>300000</v>
      </c>
      <c r="F64" s="129">
        <v>50</v>
      </c>
      <c r="G64" s="121">
        <v>0</v>
      </c>
      <c r="H64" s="121">
        <v>285000</v>
      </c>
      <c r="I64" s="123">
        <v>50</v>
      </c>
      <c r="J64" s="124">
        <v>285000</v>
      </c>
      <c r="K64" s="125">
        <v>40856</v>
      </c>
      <c r="L64" s="126">
        <v>0.4479166666666667</v>
      </c>
      <c r="M64" s="39"/>
    </row>
    <row r="65" spans="1:13" ht="76.5">
      <c r="A65" s="120" t="s">
        <v>510</v>
      </c>
      <c r="B65" s="120" t="s">
        <v>511</v>
      </c>
      <c r="C65" s="120" t="s">
        <v>512</v>
      </c>
      <c r="D65" s="121">
        <v>1000000</v>
      </c>
      <c r="E65" s="121">
        <v>500000</v>
      </c>
      <c r="F65" s="129">
        <v>50</v>
      </c>
      <c r="G65" s="121"/>
      <c r="H65" s="121">
        <v>475000</v>
      </c>
      <c r="I65" s="123">
        <v>50</v>
      </c>
      <c r="J65" s="124">
        <v>475000</v>
      </c>
      <c r="K65" s="125">
        <v>40857</v>
      </c>
      <c r="L65" s="126">
        <v>0.5</v>
      </c>
      <c r="M65" s="39"/>
    </row>
    <row r="66" spans="1:13" ht="38.25">
      <c r="A66" s="127" t="s">
        <v>585</v>
      </c>
      <c r="B66" s="127" t="s">
        <v>590</v>
      </c>
      <c r="C66" s="128" t="s">
        <v>586</v>
      </c>
      <c r="D66" s="121">
        <v>906652</v>
      </c>
      <c r="E66" s="121">
        <v>453326</v>
      </c>
      <c r="F66" s="129">
        <v>50</v>
      </c>
      <c r="G66" s="121">
        <v>431000</v>
      </c>
      <c r="H66" s="121">
        <v>0</v>
      </c>
      <c r="I66" s="123">
        <v>50</v>
      </c>
      <c r="J66" s="124">
        <v>431000</v>
      </c>
      <c r="K66" s="125">
        <v>40861</v>
      </c>
      <c r="L66" s="126">
        <v>0.39375</v>
      </c>
      <c r="M66" s="39"/>
    </row>
    <row r="67" spans="1:13" ht="63.75">
      <c r="A67" s="120" t="s">
        <v>504</v>
      </c>
      <c r="B67" s="120" t="s">
        <v>505</v>
      </c>
      <c r="C67" s="127" t="s">
        <v>506</v>
      </c>
      <c r="D67" s="121">
        <v>300000</v>
      </c>
      <c r="E67" s="121">
        <v>150000</v>
      </c>
      <c r="F67" s="129">
        <v>50</v>
      </c>
      <c r="G67" s="121">
        <v>143000</v>
      </c>
      <c r="H67" s="121"/>
      <c r="I67" s="123">
        <v>50</v>
      </c>
      <c r="J67" s="124">
        <v>143000</v>
      </c>
      <c r="K67" s="125">
        <v>40863</v>
      </c>
      <c r="L67" s="126">
        <v>0.4166666666666667</v>
      </c>
      <c r="M67" s="39"/>
    </row>
    <row r="68" spans="1:13" ht="25.5">
      <c r="A68" s="120" t="s">
        <v>498</v>
      </c>
      <c r="B68" s="120" t="s">
        <v>499</v>
      </c>
      <c r="C68" s="120" t="s">
        <v>500</v>
      </c>
      <c r="D68" s="121">
        <v>300000</v>
      </c>
      <c r="E68" s="121">
        <v>150000</v>
      </c>
      <c r="F68" s="129">
        <v>50</v>
      </c>
      <c r="G68" s="121"/>
      <c r="H68" s="121">
        <v>143000</v>
      </c>
      <c r="I68" s="123">
        <v>50</v>
      </c>
      <c r="J68" s="124">
        <v>143000</v>
      </c>
      <c r="K68" s="125">
        <v>40868</v>
      </c>
      <c r="L68" s="126">
        <v>0.44166666666666665</v>
      </c>
      <c r="M68" s="39"/>
    </row>
    <row r="69" spans="1:13" ht="12.75">
      <c r="A69" s="120" t="s">
        <v>13</v>
      </c>
      <c r="B69" s="120" t="s">
        <v>35</v>
      </c>
      <c r="C69" s="120" t="s">
        <v>14</v>
      </c>
      <c r="D69" s="121">
        <v>597375</v>
      </c>
      <c r="E69" s="121">
        <v>250000</v>
      </c>
      <c r="F69" s="129">
        <v>41.85</v>
      </c>
      <c r="G69" s="121"/>
      <c r="H69" s="121">
        <v>238000</v>
      </c>
      <c r="I69" s="123">
        <v>50</v>
      </c>
      <c r="J69" s="124">
        <v>238000</v>
      </c>
      <c r="K69" s="125">
        <v>40869</v>
      </c>
      <c r="L69" s="126">
        <v>0.5416666666666666</v>
      </c>
      <c r="M69" s="39"/>
    </row>
    <row r="70" spans="1:13" ht="38.25">
      <c r="A70" s="120" t="s">
        <v>294</v>
      </c>
      <c r="B70" s="120" t="s">
        <v>295</v>
      </c>
      <c r="C70" s="120" t="s">
        <v>296</v>
      </c>
      <c r="D70" s="121">
        <v>413222.4</v>
      </c>
      <c r="E70" s="121">
        <v>206611.2</v>
      </c>
      <c r="F70" s="129">
        <f>E70/D70*100</f>
        <v>50</v>
      </c>
      <c r="G70" s="121">
        <v>0</v>
      </c>
      <c r="H70" s="121">
        <v>196000</v>
      </c>
      <c r="I70" s="123">
        <v>50</v>
      </c>
      <c r="J70" s="124">
        <v>196000</v>
      </c>
      <c r="K70" s="125">
        <v>40882</v>
      </c>
      <c r="L70" s="126">
        <v>0.513888888888889</v>
      </c>
      <c r="M70" s="39"/>
    </row>
    <row r="71" spans="1:13" ht="25.5">
      <c r="A71" s="120" t="s">
        <v>652</v>
      </c>
      <c r="B71" s="120" t="s">
        <v>653</v>
      </c>
      <c r="C71" s="120" t="s">
        <v>654</v>
      </c>
      <c r="D71" s="121">
        <v>286383</v>
      </c>
      <c r="E71" s="121">
        <v>140327.67</v>
      </c>
      <c r="F71" s="129">
        <f>E71/D71*100</f>
        <v>49.00000000000001</v>
      </c>
      <c r="G71" s="121">
        <v>133000</v>
      </c>
      <c r="H71" s="121"/>
      <c r="I71" s="123">
        <v>50</v>
      </c>
      <c r="J71" s="124">
        <v>133000</v>
      </c>
      <c r="K71" s="125">
        <v>40883</v>
      </c>
      <c r="L71" s="126">
        <v>0.4270833333333333</v>
      </c>
      <c r="M71" s="39"/>
    </row>
    <row r="72" spans="1:13" ht="38.25">
      <c r="A72" s="127" t="s">
        <v>140</v>
      </c>
      <c r="B72" s="127" t="s">
        <v>141</v>
      </c>
      <c r="C72" s="127" t="s">
        <v>142</v>
      </c>
      <c r="D72" s="121">
        <v>2091807</v>
      </c>
      <c r="E72" s="121">
        <v>800000</v>
      </c>
      <c r="F72" s="129">
        <v>38</v>
      </c>
      <c r="G72" s="121"/>
      <c r="H72" s="121">
        <v>760000</v>
      </c>
      <c r="I72" s="123">
        <v>50</v>
      </c>
      <c r="J72" s="124">
        <v>760000</v>
      </c>
      <c r="K72" s="125">
        <v>40889</v>
      </c>
      <c r="L72" s="126">
        <v>0.6701388888888888</v>
      </c>
      <c r="M72" s="39"/>
    </row>
    <row r="73" spans="1:13" ht="12.75">
      <c r="A73" s="120" t="s">
        <v>56</v>
      </c>
      <c r="B73" s="120" t="s">
        <v>57</v>
      </c>
      <c r="C73" s="120" t="s">
        <v>58</v>
      </c>
      <c r="D73" s="121">
        <v>86040</v>
      </c>
      <c r="E73" s="121">
        <v>43000</v>
      </c>
      <c r="F73" s="129">
        <v>49.976755</v>
      </c>
      <c r="G73" s="121">
        <v>41000</v>
      </c>
      <c r="H73" s="121"/>
      <c r="I73" s="123">
        <v>50</v>
      </c>
      <c r="J73" s="124">
        <v>41000</v>
      </c>
      <c r="K73" s="125">
        <v>40890</v>
      </c>
      <c r="L73" s="126">
        <v>0.2986111111111111</v>
      </c>
      <c r="M73" s="39"/>
    </row>
    <row r="74" spans="1:13" ht="38.25">
      <c r="A74" s="127" t="s">
        <v>78</v>
      </c>
      <c r="B74" s="127" t="s">
        <v>79</v>
      </c>
      <c r="C74" s="127" t="s">
        <v>80</v>
      </c>
      <c r="D74" s="121">
        <v>395000</v>
      </c>
      <c r="E74" s="121">
        <v>190000</v>
      </c>
      <c r="F74" s="129">
        <v>48.1</v>
      </c>
      <c r="G74" s="121">
        <v>0</v>
      </c>
      <c r="H74" s="121">
        <v>181000</v>
      </c>
      <c r="I74" s="123">
        <v>50</v>
      </c>
      <c r="J74" s="124">
        <v>181000</v>
      </c>
      <c r="K74" s="125">
        <v>40890</v>
      </c>
      <c r="L74" s="126">
        <v>0.40972222222222227</v>
      </c>
      <c r="M74" s="39"/>
    </row>
    <row r="75" spans="1:13" ht="25.5">
      <c r="A75" s="120" t="s">
        <v>751</v>
      </c>
      <c r="B75" s="120" t="s">
        <v>752</v>
      </c>
      <c r="C75" s="120" t="s">
        <v>753</v>
      </c>
      <c r="D75" s="121">
        <v>485000</v>
      </c>
      <c r="E75" s="121">
        <v>200000</v>
      </c>
      <c r="F75" s="129">
        <v>41.24</v>
      </c>
      <c r="G75" s="121">
        <v>0</v>
      </c>
      <c r="H75" s="121">
        <v>190000</v>
      </c>
      <c r="I75" s="123">
        <v>50</v>
      </c>
      <c r="J75" s="124">
        <v>190000</v>
      </c>
      <c r="K75" s="125">
        <v>40890</v>
      </c>
      <c r="L75" s="126">
        <v>0.5</v>
      </c>
      <c r="M75" s="39"/>
    </row>
    <row r="76" spans="1:13" ht="25.5">
      <c r="A76" s="120" t="s">
        <v>62</v>
      </c>
      <c r="B76" s="120" t="s">
        <v>48</v>
      </c>
      <c r="C76" s="120" t="s">
        <v>63</v>
      </c>
      <c r="D76" s="121">
        <v>293928</v>
      </c>
      <c r="E76" s="121">
        <v>146964</v>
      </c>
      <c r="F76" s="129">
        <v>50</v>
      </c>
      <c r="G76" s="121"/>
      <c r="H76" s="121">
        <v>140000</v>
      </c>
      <c r="I76" s="123">
        <v>50</v>
      </c>
      <c r="J76" s="124">
        <v>140000</v>
      </c>
      <c r="K76" s="125">
        <v>40890</v>
      </c>
      <c r="L76" s="126">
        <v>0.5833333333333334</v>
      </c>
      <c r="M76" s="39"/>
    </row>
    <row r="77" spans="1:13" ht="38.25">
      <c r="A77" s="120" t="s">
        <v>712</v>
      </c>
      <c r="B77" s="120" t="s">
        <v>884</v>
      </c>
      <c r="C77" s="128" t="s">
        <v>713</v>
      </c>
      <c r="D77" s="121">
        <v>890520</v>
      </c>
      <c r="E77" s="121">
        <v>360000</v>
      </c>
      <c r="F77" s="129">
        <v>40.43</v>
      </c>
      <c r="G77" s="121">
        <v>0</v>
      </c>
      <c r="H77" s="121">
        <v>342000</v>
      </c>
      <c r="I77" s="123">
        <v>50</v>
      </c>
      <c r="J77" s="124">
        <v>342000</v>
      </c>
      <c r="K77" s="125">
        <v>40891</v>
      </c>
      <c r="L77" s="126">
        <v>0.3645833333333333</v>
      </c>
      <c r="M77" s="39"/>
    </row>
    <row r="78" spans="1:13" ht="25.5">
      <c r="A78" s="120" t="s">
        <v>300</v>
      </c>
      <c r="B78" s="120" t="s">
        <v>301</v>
      </c>
      <c r="C78" s="120" t="s">
        <v>302</v>
      </c>
      <c r="D78" s="121">
        <v>1685712</v>
      </c>
      <c r="E78" s="121">
        <v>800000</v>
      </c>
      <c r="F78" s="129">
        <f>E78/D78*100</f>
        <v>47.457691468056225</v>
      </c>
      <c r="G78" s="121">
        <v>0</v>
      </c>
      <c r="H78" s="121">
        <v>760000</v>
      </c>
      <c r="I78" s="123">
        <v>50</v>
      </c>
      <c r="J78" s="124">
        <v>760000</v>
      </c>
      <c r="K78" s="125">
        <v>40891</v>
      </c>
      <c r="L78" s="126">
        <v>0.3819444444444444</v>
      </c>
      <c r="M78" s="39"/>
    </row>
    <row r="79" spans="1:13" ht="25.5">
      <c r="A79" s="122" t="s">
        <v>411</v>
      </c>
      <c r="B79" s="122" t="s">
        <v>412</v>
      </c>
      <c r="C79" s="127" t="s">
        <v>413</v>
      </c>
      <c r="D79" s="121">
        <v>1200000</v>
      </c>
      <c r="E79" s="121">
        <v>600000</v>
      </c>
      <c r="F79" s="129">
        <v>50</v>
      </c>
      <c r="G79" s="121">
        <v>0</v>
      </c>
      <c r="H79" s="121">
        <v>570000</v>
      </c>
      <c r="I79" s="123">
        <v>50</v>
      </c>
      <c r="J79" s="124">
        <v>570000</v>
      </c>
      <c r="K79" s="125">
        <v>40891</v>
      </c>
      <c r="L79" s="126">
        <v>0.7048611111111112</v>
      </c>
      <c r="M79" s="39"/>
    </row>
    <row r="80" spans="1:13" ht="63.75">
      <c r="A80" s="120" t="s">
        <v>513</v>
      </c>
      <c r="B80" s="120" t="s">
        <v>515</v>
      </c>
      <c r="C80" s="120" t="s">
        <v>514</v>
      </c>
      <c r="D80" s="121">
        <v>750000</v>
      </c>
      <c r="E80" s="121">
        <v>375000</v>
      </c>
      <c r="F80" s="129">
        <v>50</v>
      </c>
      <c r="G80" s="121">
        <v>356000</v>
      </c>
      <c r="H80" s="121"/>
      <c r="I80" s="123">
        <v>50</v>
      </c>
      <c r="J80" s="124">
        <v>356000</v>
      </c>
      <c r="K80" s="125">
        <v>40892</v>
      </c>
      <c r="L80" s="126">
        <v>0.3541666666666667</v>
      </c>
      <c r="M80" s="39"/>
    </row>
    <row r="81" spans="1:13" ht="25.5">
      <c r="A81" s="120" t="s">
        <v>661</v>
      </c>
      <c r="B81" s="120" t="s">
        <v>662</v>
      </c>
      <c r="C81" s="128" t="s">
        <v>663</v>
      </c>
      <c r="D81" s="121">
        <v>1225907.8</v>
      </c>
      <c r="E81" s="121">
        <v>612953.9</v>
      </c>
      <c r="F81" s="129">
        <f>E81/D81*100</f>
        <v>50</v>
      </c>
      <c r="G81" s="121">
        <v>582000</v>
      </c>
      <c r="H81" s="121"/>
      <c r="I81" s="123">
        <v>50</v>
      </c>
      <c r="J81" s="124">
        <v>582000</v>
      </c>
      <c r="K81" s="125">
        <v>40892</v>
      </c>
      <c r="L81" s="126">
        <v>0.6270833333333333</v>
      </c>
      <c r="M81" s="39"/>
    </row>
    <row r="82" spans="1:13" ht="25.5">
      <c r="A82" s="120" t="s">
        <v>658</v>
      </c>
      <c r="B82" s="120" t="s">
        <v>659</v>
      </c>
      <c r="C82" s="120" t="s">
        <v>660</v>
      </c>
      <c r="D82" s="121">
        <v>1600000</v>
      </c>
      <c r="E82" s="121">
        <v>800000</v>
      </c>
      <c r="F82" s="129">
        <f>E82/D82*100</f>
        <v>50</v>
      </c>
      <c r="G82" s="121"/>
      <c r="H82" s="121">
        <v>760000</v>
      </c>
      <c r="I82" s="123">
        <v>50</v>
      </c>
      <c r="J82" s="124">
        <v>760000</v>
      </c>
      <c r="K82" s="125">
        <v>40892</v>
      </c>
      <c r="L82" s="126">
        <v>0.7298611111111111</v>
      </c>
      <c r="M82" s="39"/>
    </row>
    <row r="83" spans="1:13" ht="38.25">
      <c r="A83" s="120" t="s">
        <v>347</v>
      </c>
      <c r="B83" s="120" t="s">
        <v>348</v>
      </c>
      <c r="C83" s="128" t="s">
        <v>349</v>
      </c>
      <c r="D83" s="121">
        <v>684744</v>
      </c>
      <c r="E83" s="121">
        <v>342372</v>
      </c>
      <c r="F83" s="129">
        <f>E83/D83</f>
        <v>0.5</v>
      </c>
      <c r="G83" s="121">
        <v>0</v>
      </c>
      <c r="H83" s="121">
        <v>325000</v>
      </c>
      <c r="I83" s="123">
        <v>46</v>
      </c>
      <c r="J83" s="124">
        <v>325000</v>
      </c>
      <c r="K83" s="125">
        <v>40861</v>
      </c>
      <c r="L83" s="126">
        <v>0.6319444444444444</v>
      </c>
      <c r="M83" s="39"/>
    </row>
    <row r="84" spans="1:13" ht="25.5">
      <c r="A84" s="127" t="s">
        <v>252</v>
      </c>
      <c r="B84" s="120" t="s">
        <v>246</v>
      </c>
      <c r="C84" s="120" t="s">
        <v>247</v>
      </c>
      <c r="D84" s="121">
        <v>620000</v>
      </c>
      <c r="E84" s="121">
        <v>310000</v>
      </c>
      <c r="F84" s="129">
        <v>50</v>
      </c>
      <c r="G84" s="121">
        <v>0</v>
      </c>
      <c r="H84" s="121">
        <v>295000</v>
      </c>
      <c r="I84" s="123">
        <v>46</v>
      </c>
      <c r="J84" s="124">
        <v>295000</v>
      </c>
      <c r="K84" s="125">
        <v>40889</v>
      </c>
      <c r="L84" s="126">
        <v>0.3055555555555555</v>
      </c>
      <c r="M84" s="39"/>
    </row>
    <row r="85" spans="1:13" ht="38.25">
      <c r="A85" s="122" t="s">
        <v>420</v>
      </c>
      <c r="B85" s="122" t="s">
        <v>348</v>
      </c>
      <c r="C85" s="127" t="s">
        <v>421</v>
      </c>
      <c r="D85" s="121">
        <v>105000</v>
      </c>
      <c r="E85" s="121">
        <v>52000</v>
      </c>
      <c r="F85" s="129">
        <v>49.523809523809526</v>
      </c>
      <c r="G85" s="121">
        <v>0</v>
      </c>
      <c r="H85" s="121">
        <v>49000</v>
      </c>
      <c r="I85" s="123">
        <v>45</v>
      </c>
      <c r="J85" s="124">
        <v>49000</v>
      </c>
      <c r="K85" s="125">
        <v>40884</v>
      </c>
      <c r="L85" s="126">
        <v>0.3680555555555556</v>
      </c>
      <c r="M85" s="39"/>
    </row>
    <row r="86" spans="1:13" ht="12.75">
      <c r="A86" s="122" t="s">
        <v>400</v>
      </c>
      <c r="B86" s="122" t="s">
        <v>401</v>
      </c>
      <c r="C86" s="127" t="s">
        <v>402</v>
      </c>
      <c r="D86" s="121">
        <v>757532</v>
      </c>
      <c r="E86" s="121">
        <v>371190</v>
      </c>
      <c r="F86" s="129">
        <v>48.99991023481516</v>
      </c>
      <c r="G86" s="121">
        <f>0.8*J86</f>
        <v>282400</v>
      </c>
      <c r="H86" s="121">
        <f>0.2*J86</f>
        <v>70600</v>
      </c>
      <c r="I86" s="123">
        <v>45</v>
      </c>
      <c r="J86" s="124">
        <v>353000</v>
      </c>
      <c r="K86" s="125">
        <v>40884</v>
      </c>
      <c r="L86" s="126">
        <v>0.5</v>
      </c>
      <c r="M86" s="39"/>
    </row>
    <row r="87" spans="1:13" ht="12.75">
      <c r="A87" s="120" t="s">
        <v>353</v>
      </c>
      <c r="B87" s="120" t="s">
        <v>354</v>
      </c>
      <c r="C87" s="120" t="s">
        <v>355</v>
      </c>
      <c r="D87" s="121">
        <v>885741</v>
      </c>
      <c r="E87" s="121">
        <v>442870</v>
      </c>
      <c r="F87" s="129">
        <f>E87/D87</f>
        <v>0.499999435500897</v>
      </c>
      <c r="G87" s="121">
        <v>421000</v>
      </c>
      <c r="H87" s="121">
        <v>0</v>
      </c>
      <c r="I87" s="123">
        <v>45</v>
      </c>
      <c r="J87" s="124">
        <v>421000</v>
      </c>
      <c r="K87" s="125">
        <v>40885</v>
      </c>
      <c r="L87" s="126">
        <v>0.4583333333333333</v>
      </c>
      <c r="M87" s="39"/>
    </row>
    <row r="88" spans="1:13" ht="51">
      <c r="A88" s="120" t="s">
        <v>507</v>
      </c>
      <c r="B88" s="120" t="s">
        <v>508</v>
      </c>
      <c r="C88" s="120" t="s">
        <v>509</v>
      </c>
      <c r="D88" s="121">
        <v>500000</v>
      </c>
      <c r="E88" s="121">
        <v>200000</v>
      </c>
      <c r="F88" s="129">
        <v>40</v>
      </c>
      <c r="G88" s="121"/>
      <c r="H88" s="121">
        <v>190000</v>
      </c>
      <c r="I88" s="123">
        <v>45</v>
      </c>
      <c r="J88" s="124">
        <v>190000</v>
      </c>
      <c r="K88" s="125">
        <v>40886</v>
      </c>
      <c r="L88" s="126">
        <v>0.3541666666666667</v>
      </c>
      <c r="M88" s="39"/>
    </row>
    <row r="89" spans="1:13" ht="12.75">
      <c r="A89" s="127" t="s">
        <v>179</v>
      </c>
      <c r="B89" s="127" t="s">
        <v>180</v>
      </c>
      <c r="C89" s="127" t="s">
        <v>181</v>
      </c>
      <c r="D89" s="121">
        <v>102000</v>
      </c>
      <c r="E89" s="121">
        <v>51000</v>
      </c>
      <c r="F89" s="129">
        <v>50</v>
      </c>
      <c r="G89" s="121">
        <v>48000</v>
      </c>
      <c r="H89" s="121">
        <v>0</v>
      </c>
      <c r="I89" s="123">
        <v>45</v>
      </c>
      <c r="J89" s="124">
        <v>48000</v>
      </c>
      <c r="K89" s="125">
        <v>40889</v>
      </c>
      <c r="L89" s="126">
        <v>0.6666666666666666</v>
      </c>
      <c r="M89" s="39"/>
    </row>
    <row r="90" spans="1:13" ht="38.25">
      <c r="A90" s="120" t="s">
        <v>714</v>
      </c>
      <c r="B90" s="120" t="s">
        <v>883</v>
      </c>
      <c r="C90" s="120" t="s">
        <v>715</v>
      </c>
      <c r="D90" s="121">
        <v>784800</v>
      </c>
      <c r="E90" s="121">
        <v>392400</v>
      </c>
      <c r="F90" s="129">
        <v>50</v>
      </c>
      <c r="G90" s="121">
        <v>0</v>
      </c>
      <c r="H90" s="121">
        <v>373000</v>
      </c>
      <c r="I90" s="123">
        <v>45</v>
      </c>
      <c r="J90" s="124">
        <v>373000</v>
      </c>
      <c r="K90" s="125">
        <v>40892</v>
      </c>
      <c r="L90" s="126">
        <v>0.5034722222222222</v>
      </c>
      <c r="M90" s="39"/>
    </row>
    <row r="91" spans="1:13" ht="25.5">
      <c r="A91" s="128" t="s">
        <v>495</v>
      </c>
      <c r="B91" s="120" t="s">
        <v>496</v>
      </c>
      <c r="C91" s="120" t="s">
        <v>497</v>
      </c>
      <c r="D91" s="121">
        <v>467000</v>
      </c>
      <c r="E91" s="121">
        <v>233500</v>
      </c>
      <c r="F91" s="129">
        <v>50</v>
      </c>
      <c r="G91" s="121">
        <v>222000</v>
      </c>
      <c r="H91" s="121"/>
      <c r="I91" s="123">
        <v>41</v>
      </c>
      <c r="J91" s="124">
        <v>222000</v>
      </c>
      <c r="K91" s="125">
        <v>40875</v>
      </c>
      <c r="L91" s="126">
        <v>0.5513888888888888</v>
      </c>
      <c r="M91" s="39"/>
    </row>
    <row r="92" spans="1:13" ht="25.5">
      <c r="A92" s="120" t="s">
        <v>479</v>
      </c>
      <c r="B92" s="120" t="s">
        <v>480</v>
      </c>
      <c r="C92" s="120" t="s">
        <v>481</v>
      </c>
      <c r="D92" s="121">
        <v>1124787</v>
      </c>
      <c r="E92" s="121">
        <v>560000</v>
      </c>
      <c r="F92" s="129">
        <v>49.78</v>
      </c>
      <c r="G92" s="121"/>
      <c r="H92" s="121">
        <v>532000</v>
      </c>
      <c r="I92" s="123">
        <v>41</v>
      </c>
      <c r="J92" s="124">
        <v>532000</v>
      </c>
      <c r="K92" s="125">
        <v>40877</v>
      </c>
      <c r="L92" s="126">
        <v>0.5666666666666667</v>
      </c>
      <c r="M92" s="39"/>
    </row>
    <row r="93" spans="1:13" ht="51">
      <c r="A93" s="127" t="s">
        <v>813</v>
      </c>
      <c r="B93" s="127" t="s">
        <v>814</v>
      </c>
      <c r="C93" s="127" t="s">
        <v>815</v>
      </c>
      <c r="D93" s="121">
        <v>154500</v>
      </c>
      <c r="E93" s="121">
        <v>69525</v>
      </c>
      <c r="F93" s="129">
        <f>E93/D93*100</f>
        <v>45</v>
      </c>
      <c r="G93" s="121">
        <v>66000</v>
      </c>
      <c r="H93" s="121">
        <v>0</v>
      </c>
      <c r="I93" s="123">
        <v>41</v>
      </c>
      <c r="J93" s="124">
        <v>66000</v>
      </c>
      <c r="K93" s="125">
        <v>40892</v>
      </c>
      <c r="L93" s="126">
        <v>0.53125</v>
      </c>
      <c r="M93" s="39"/>
    </row>
    <row r="94" spans="1:13" ht="63.75">
      <c r="A94" s="120" t="s">
        <v>611</v>
      </c>
      <c r="B94" s="120" t="s">
        <v>612</v>
      </c>
      <c r="C94" s="120" t="s">
        <v>613</v>
      </c>
      <c r="D94" s="121">
        <v>1710697</v>
      </c>
      <c r="E94" s="121">
        <v>800000</v>
      </c>
      <c r="F94" s="129">
        <v>46.76456439</v>
      </c>
      <c r="G94" s="121">
        <v>0</v>
      </c>
      <c r="H94" s="121">
        <v>760000</v>
      </c>
      <c r="I94" s="123">
        <v>40</v>
      </c>
      <c r="J94" s="124">
        <v>760000</v>
      </c>
      <c r="K94" s="125">
        <v>40850</v>
      </c>
      <c r="L94" s="130">
        <v>0.5659722222222222</v>
      </c>
      <c r="M94" s="39"/>
    </row>
    <row r="95" spans="1:13" ht="38.25">
      <c r="A95" s="120" t="s">
        <v>303</v>
      </c>
      <c r="B95" s="120" t="s">
        <v>304</v>
      </c>
      <c r="C95" s="120" t="s">
        <v>305</v>
      </c>
      <c r="D95" s="121">
        <v>700000</v>
      </c>
      <c r="E95" s="121">
        <v>350000</v>
      </c>
      <c r="F95" s="129">
        <f>E95/D95*100</f>
        <v>50</v>
      </c>
      <c r="G95" s="121">
        <v>0</v>
      </c>
      <c r="H95" s="121">
        <v>333000</v>
      </c>
      <c r="I95" s="123">
        <v>40</v>
      </c>
      <c r="J95" s="124">
        <v>333000</v>
      </c>
      <c r="K95" s="125">
        <v>40861</v>
      </c>
      <c r="L95" s="126">
        <v>0.5625</v>
      </c>
      <c r="M95" s="39"/>
    </row>
    <row r="96" spans="1:13" ht="25.5">
      <c r="A96" s="120" t="s">
        <v>356</v>
      </c>
      <c r="B96" s="120" t="s">
        <v>357</v>
      </c>
      <c r="C96" s="120" t="s">
        <v>358</v>
      </c>
      <c r="D96" s="121">
        <v>970891</v>
      </c>
      <c r="E96" s="121">
        <v>485000</v>
      </c>
      <c r="F96" s="129">
        <f>E96/D96</f>
        <v>0.4995411431355322</v>
      </c>
      <c r="G96" s="121">
        <v>0</v>
      </c>
      <c r="H96" s="121">
        <v>461000</v>
      </c>
      <c r="I96" s="123">
        <v>40</v>
      </c>
      <c r="J96" s="124">
        <v>461000</v>
      </c>
      <c r="K96" s="125">
        <v>40868</v>
      </c>
      <c r="L96" s="126">
        <v>0.3958333333333333</v>
      </c>
      <c r="M96" s="39"/>
    </row>
    <row r="97" spans="1:13" ht="12.75">
      <c r="A97" s="127" t="s">
        <v>581</v>
      </c>
      <c r="B97" s="127" t="s">
        <v>588</v>
      </c>
      <c r="C97" s="127" t="s">
        <v>582</v>
      </c>
      <c r="D97" s="121">
        <v>198443</v>
      </c>
      <c r="E97" s="121">
        <v>99221</v>
      </c>
      <c r="F97" s="129">
        <v>50</v>
      </c>
      <c r="G97" s="121">
        <v>0</v>
      </c>
      <c r="H97" s="121">
        <v>94000</v>
      </c>
      <c r="I97" s="123">
        <v>40</v>
      </c>
      <c r="J97" s="124">
        <v>94000</v>
      </c>
      <c r="K97" s="125">
        <v>40876</v>
      </c>
      <c r="L97" s="126">
        <v>0.375</v>
      </c>
      <c r="M97" s="39"/>
    </row>
    <row r="98" spans="1:13" ht="25.5">
      <c r="A98" s="127" t="s">
        <v>143</v>
      </c>
      <c r="B98" s="127" t="s">
        <v>144</v>
      </c>
      <c r="C98" s="127" t="s">
        <v>145</v>
      </c>
      <c r="D98" s="121">
        <v>395000</v>
      </c>
      <c r="E98" s="121">
        <v>195000</v>
      </c>
      <c r="F98" s="129">
        <v>49</v>
      </c>
      <c r="G98" s="121">
        <v>185000</v>
      </c>
      <c r="H98" s="121"/>
      <c r="I98" s="123">
        <v>40</v>
      </c>
      <c r="J98" s="124">
        <v>185000</v>
      </c>
      <c r="K98" s="125">
        <v>40877</v>
      </c>
      <c r="L98" s="126">
        <v>0.4791666666666667</v>
      </c>
      <c r="M98" s="39"/>
    </row>
    <row r="99" spans="1:13" ht="25.5">
      <c r="A99" s="120" t="s">
        <v>19</v>
      </c>
      <c r="B99" s="120" t="s">
        <v>38</v>
      </c>
      <c r="C99" s="128" t="s">
        <v>20</v>
      </c>
      <c r="D99" s="121">
        <v>1200000</v>
      </c>
      <c r="E99" s="121">
        <v>600000</v>
      </c>
      <c r="F99" s="129">
        <v>50</v>
      </c>
      <c r="G99" s="121"/>
      <c r="H99" s="121">
        <v>570000</v>
      </c>
      <c r="I99" s="123">
        <v>40</v>
      </c>
      <c r="J99" s="124">
        <v>570000</v>
      </c>
      <c r="K99" s="125">
        <v>40882</v>
      </c>
      <c r="L99" s="126">
        <v>0.4166666666666667</v>
      </c>
      <c r="M99" s="39"/>
    </row>
    <row r="100" spans="1:13" ht="25.5">
      <c r="A100" s="127" t="s">
        <v>579</v>
      </c>
      <c r="B100" s="127" t="s">
        <v>587</v>
      </c>
      <c r="C100" s="127" t="s">
        <v>580</v>
      </c>
      <c r="D100" s="121">
        <v>402128</v>
      </c>
      <c r="E100" s="121">
        <v>201000</v>
      </c>
      <c r="F100" s="129">
        <v>50</v>
      </c>
      <c r="G100" s="121">
        <v>0</v>
      </c>
      <c r="H100" s="121">
        <v>191000</v>
      </c>
      <c r="I100" s="123">
        <v>40</v>
      </c>
      <c r="J100" s="124">
        <v>191000</v>
      </c>
      <c r="K100" s="125">
        <v>40884</v>
      </c>
      <c r="L100" s="126">
        <v>0.34722222222222227</v>
      </c>
      <c r="M100" s="39"/>
    </row>
    <row r="101" spans="1:13" ht="12.75">
      <c r="A101" s="120" t="s">
        <v>485</v>
      </c>
      <c r="B101" s="120" t="s">
        <v>856</v>
      </c>
      <c r="C101" s="128" t="s">
        <v>486</v>
      </c>
      <c r="D101" s="121">
        <v>1391000</v>
      </c>
      <c r="E101" s="121">
        <v>695500</v>
      </c>
      <c r="F101" s="129">
        <v>50</v>
      </c>
      <c r="G101" s="121">
        <v>661000</v>
      </c>
      <c r="H101" s="121"/>
      <c r="I101" s="123">
        <v>40</v>
      </c>
      <c r="J101" s="124">
        <v>661000</v>
      </c>
      <c r="K101" s="125">
        <v>40889</v>
      </c>
      <c r="L101" s="126">
        <v>0.4270833333333333</v>
      </c>
      <c r="M101" s="39"/>
    </row>
    <row r="102" spans="1:13" ht="25.5">
      <c r="A102" s="127" t="s">
        <v>167</v>
      </c>
      <c r="B102" s="127" t="s">
        <v>168</v>
      </c>
      <c r="C102" s="127" t="s">
        <v>169</v>
      </c>
      <c r="D102" s="121">
        <v>350000</v>
      </c>
      <c r="E102" s="121">
        <v>150000</v>
      </c>
      <c r="F102" s="129">
        <v>43</v>
      </c>
      <c r="G102" s="121"/>
      <c r="H102" s="121">
        <v>143000</v>
      </c>
      <c r="I102" s="123">
        <v>40</v>
      </c>
      <c r="J102" s="124">
        <v>143000</v>
      </c>
      <c r="K102" s="125">
        <v>40889</v>
      </c>
      <c r="L102" s="126">
        <v>0.5520833333333334</v>
      </c>
      <c r="M102" s="39"/>
    </row>
    <row r="103" spans="1:13" ht="12.75">
      <c r="A103" s="127" t="s">
        <v>819</v>
      </c>
      <c r="B103" s="127" t="s">
        <v>820</v>
      </c>
      <c r="C103" s="127" t="s">
        <v>136</v>
      </c>
      <c r="D103" s="121">
        <v>100000</v>
      </c>
      <c r="E103" s="121">
        <v>50000</v>
      </c>
      <c r="F103" s="129">
        <v>50</v>
      </c>
      <c r="G103" s="121"/>
      <c r="H103" s="121">
        <v>48000</v>
      </c>
      <c r="I103" s="123">
        <v>40</v>
      </c>
      <c r="J103" s="124">
        <v>48000</v>
      </c>
      <c r="K103" s="125">
        <v>40890</v>
      </c>
      <c r="L103" s="126">
        <v>0.3854166666666667</v>
      </c>
      <c r="M103" s="39"/>
    </row>
    <row r="104" spans="1:13" ht="38.25">
      <c r="A104" s="120" t="s">
        <v>17</v>
      </c>
      <c r="B104" s="120" t="s">
        <v>37</v>
      </c>
      <c r="C104" s="120" t="s">
        <v>18</v>
      </c>
      <c r="D104" s="121">
        <v>345000</v>
      </c>
      <c r="E104" s="121">
        <v>172000</v>
      </c>
      <c r="F104" s="129">
        <v>50</v>
      </c>
      <c r="G104" s="121"/>
      <c r="H104" s="121">
        <v>163000</v>
      </c>
      <c r="I104" s="123">
        <v>40</v>
      </c>
      <c r="J104" s="124">
        <v>163000</v>
      </c>
      <c r="K104" s="125">
        <v>40890</v>
      </c>
      <c r="L104" s="126">
        <v>0.4166666666666667</v>
      </c>
      <c r="M104" s="39"/>
    </row>
    <row r="105" spans="1:13" ht="51">
      <c r="A105" s="127" t="s">
        <v>170</v>
      </c>
      <c r="B105" s="122" t="s">
        <v>171</v>
      </c>
      <c r="C105" s="127" t="s">
        <v>172</v>
      </c>
      <c r="D105" s="121">
        <v>1400000</v>
      </c>
      <c r="E105" s="121">
        <v>700000</v>
      </c>
      <c r="F105" s="129">
        <f>E105/D105*100</f>
        <v>50</v>
      </c>
      <c r="G105" s="121">
        <v>665000</v>
      </c>
      <c r="H105" s="121"/>
      <c r="I105" s="123">
        <v>40</v>
      </c>
      <c r="J105" s="124">
        <v>665000</v>
      </c>
      <c r="K105" s="125">
        <v>40891</v>
      </c>
      <c r="L105" s="126">
        <v>0.3854166666666667</v>
      </c>
      <c r="M105" s="39"/>
    </row>
    <row r="106" spans="1:13" ht="25.5">
      <c r="A106" s="122" t="s">
        <v>417</v>
      </c>
      <c r="B106" s="122" t="s">
        <v>418</v>
      </c>
      <c r="C106" s="127" t="s">
        <v>419</v>
      </c>
      <c r="D106" s="121">
        <v>600000</v>
      </c>
      <c r="E106" s="121">
        <v>300000</v>
      </c>
      <c r="F106" s="129">
        <v>50</v>
      </c>
      <c r="G106" s="121">
        <v>0</v>
      </c>
      <c r="H106" s="121">
        <v>285000</v>
      </c>
      <c r="I106" s="123">
        <v>40</v>
      </c>
      <c r="J106" s="124">
        <v>285000</v>
      </c>
      <c r="K106" s="125">
        <v>40891</v>
      </c>
      <c r="L106" s="126">
        <v>0.5972222222222222</v>
      </c>
      <c r="M106" s="39"/>
    </row>
    <row r="107" spans="1:13" ht="25.5">
      <c r="A107" s="127" t="s">
        <v>164</v>
      </c>
      <c r="B107" s="127" t="s">
        <v>165</v>
      </c>
      <c r="C107" s="127" t="s">
        <v>166</v>
      </c>
      <c r="D107" s="121">
        <v>2330032</v>
      </c>
      <c r="E107" s="121">
        <v>800000</v>
      </c>
      <c r="F107" s="129">
        <f>E107/D107*100</f>
        <v>34.33429240456783</v>
      </c>
      <c r="G107" s="121"/>
      <c r="H107" s="121">
        <v>760000</v>
      </c>
      <c r="I107" s="123">
        <v>40</v>
      </c>
      <c r="J107" s="124">
        <v>760000</v>
      </c>
      <c r="K107" s="125">
        <v>40892</v>
      </c>
      <c r="L107" s="126">
        <v>0.4861111111111111</v>
      </c>
      <c r="M107" s="39"/>
    </row>
    <row r="108" spans="1:13" ht="38.25">
      <c r="A108" s="120" t="s">
        <v>327</v>
      </c>
      <c r="B108" s="120" t="s">
        <v>328</v>
      </c>
      <c r="C108" s="120" t="s">
        <v>329</v>
      </c>
      <c r="D108" s="121">
        <v>508858.8</v>
      </c>
      <c r="E108" s="121">
        <v>254400</v>
      </c>
      <c r="F108" s="129">
        <f>E108/D108</f>
        <v>0.49994222365811497</v>
      </c>
      <c r="G108" s="121">
        <v>242000</v>
      </c>
      <c r="H108" s="121">
        <v>0</v>
      </c>
      <c r="I108" s="123">
        <v>35</v>
      </c>
      <c r="J108" s="124">
        <v>242000</v>
      </c>
      <c r="K108" s="125">
        <v>40889</v>
      </c>
      <c r="L108" s="126">
        <v>0.5625</v>
      </c>
      <c r="M108" s="39"/>
    </row>
    <row r="109" spans="1:13" ht="25.5">
      <c r="A109" s="120" t="s">
        <v>146</v>
      </c>
      <c r="B109" s="127" t="s">
        <v>147</v>
      </c>
      <c r="C109" s="127" t="s">
        <v>148</v>
      </c>
      <c r="D109" s="121">
        <v>225000</v>
      </c>
      <c r="E109" s="121">
        <v>112500</v>
      </c>
      <c r="F109" s="129">
        <f>E109/D109*100</f>
        <v>50</v>
      </c>
      <c r="G109" s="121">
        <v>107000</v>
      </c>
      <c r="H109" s="121"/>
      <c r="I109" s="123">
        <v>30</v>
      </c>
      <c r="J109" s="124">
        <v>107000</v>
      </c>
      <c r="K109" s="125">
        <v>40891</v>
      </c>
      <c r="L109" s="126">
        <v>0.5069444444444444</v>
      </c>
      <c r="M109" s="39"/>
    </row>
    <row r="110" spans="1:13" ht="12.75">
      <c r="A110" s="39"/>
      <c r="B110" s="39"/>
      <c r="C110" s="39"/>
      <c r="D110" s="33"/>
      <c r="E110" s="33"/>
      <c r="F110" s="34"/>
      <c r="G110" s="33"/>
      <c r="H110" s="33"/>
      <c r="I110" s="35"/>
      <c r="J110" s="70"/>
      <c r="K110" s="37"/>
      <c r="L110" s="109"/>
      <c r="M110" s="39"/>
    </row>
    <row r="111" spans="1:14" s="18" customFormat="1" ht="12.75">
      <c r="A111" s="70" t="s">
        <v>846</v>
      </c>
      <c r="B111" s="70" t="s">
        <v>846</v>
      </c>
      <c r="C111" s="70"/>
      <c r="D111" s="69">
        <f>SUM(D3:D110)</f>
        <v>102921099.4</v>
      </c>
      <c r="E111" s="69">
        <f>SUM(E3:E110)</f>
        <v>42421470.370000005</v>
      </c>
      <c r="F111" s="145"/>
      <c r="G111" s="69">
        <f>SUM(G3:G55)</f>
        <v>14462000</v>
      </c>
      <c r="H111" s="69">
        <f>SUM(H3:H55)</f>
        <v>6573000</v>
      </c>
      <c r="I111" s="131"/>
      <c r="J111" s="69">
        <f>SUM(J3:J55)</f>
        <v>20275000</v>
      </c>
      <c r="K111" s="73"/>
      <c r="L111" s="132"/>
      <c r="M111" s="69"/>
      <c r="N111" s="17"/>
    </row>
    <row r="112" spans="1:13" ht="12.75">
      <c r="A112" s="75" t="s">
        <v>919</v>
      </c>
      <c r="B112" s="39"/>
      <c r="C112" s="39"/>
      <c r="D112" s="67"/>
      <c r="E112" s="67"/>
      <c r="F112" s="34"/>
      <c r="G112" s="36">
        <f>SUM(G3:G43)</f>
        <v>10687000</v>
      </c>
      <c r="H112" s="36">
        <f>SUM(H3:H43)</f>
        <v>5875000</v>
      </c>
      <c r="I112" s="35"/>
      <c r="J112" s="36">
        <f>SUM(J3:J43)</f>
        <v>16562000</v>
      </c>
      <c r="K112" s="37"/>
      <c r="L112" s="109"/>
      <c r="M112" s="69"/>
    </row>
    <row r="113" spans="1:13" ht="12.75">
      <c r="A113" s="39"/>
      <c r="B113" s="39"/>
      <c r="C113" s="39"/>
      <c r="D113" s="67"/>
      <c r="E113" s="67"/>
      <c r="F113" s="34"/>
      <c r="G113" s="67"/>
      <c r="H113" s="67"/>
      <c r="I113" s="35"/>
      <c r="J113" s="69"/>
      <c r="K113" s="37"/>
      <c r="L113" s="109"/>
      <c r="M113" s="69"/>
    </row>
    <row r="114" spans="1:13" ht="12.75">
      <c r="A114" s="122" t="s">
        <v>896</v>
      </c>
      <c r="B114" s="122"/>
      <c r="C114" s="122"/>
      <c r="D114" s="133"/>
      <c r="E114" s="133"/>
      <c r="F114" s="129"/>
      <c r="G114" s="124">
        <f>SUM(G56:G109)</f>
        <v>7406290</v>
      </c>
      <c r="H114" s="124">
        <f>SUM(H56:H109)</f>
        <v>11864710</v>
      </c>
      <c r="I114" s="123"/>
      <c r="J114" s="124">
        <f>SUM(J56:J109)</f>
        <v>19066000</v>
      </c>
      <c r="K114" s="124"/>
      <c r="L114" s="124"/>
      <c r="M114" s="69"/>
    </row>
    <row r="115" spans="1:13" ht="25.5">
      <c r="A115" s="40" t="s">
        <v>251</v>
      </c>
      <c r="B115" s="32" t="s">
        <v>244</v>
      </c>
      <c r="C115" s="32" t="s">
        <v>245</v>
      </c>
      <c r="D115" s="33">
        <v>300000</v>
      </c>
      <c r="E115" s="33">
        <v>210000</v>
      </c>
      <c r="F115" s="34">
        <v>70</v>
      </c>
      <c r="G115" s="33">
        <v>0</v>
      </c>
      <c r="H115" s="33">
        <v>0</v>
      </c>
      <c r="I115" s="35">
        <v>0</v>
      </c>
      <c r="J115" s="36">
        <v>0</v>
      </c>
      <c r="K115" s="37">
        <v>40892</v>
      </c>
      <c r="L115" s="109">
        <v>0.3819444444444444</v>
      </c>
      <c r="M115" s="40" t="s">
        <v>908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27.00390625" style="9" customWidth="1"/>
    <col min="2" max="2" width="22.57421875" style="9" customWidth="1"/>
    <col min="3" max="3" width="25.28125" style="9" customWidth="1"/>
    <col min="4" max="4" width="12.421875" style="7" customWidth="1"/>
    <col min="5" max="5" width="11.421875" style="7" customWidth="1"/>
    <col min="6" max="6" width="8.8515625" style="12" customWidth="1"/>
    <col min="7" max="7" width="10.7109375" style="7" customWidth="1"/>
    <col min="8" max="8" width="11.00390625" style="7" customWidth="1"/>
    <col min="9" max="9" width="12.00390625" style="13" customWidth="1"/>
    <col min="10" max="10" width="11.140625" style="9" customWidth="1"/>
    <col min="11" max="11" width="7.8515625" style="15" customWidth="1"/>
    <col min="12" max="12" width="22.28125" style="1" customWidth="1"/>
    <col min="13" max="14" width="9.140625" style="1" customWidth="1"/>
    <col min="15" max="16384" width="9.140625" style="2" customWidth="1"/>
  </cols>
  <sheetData>
    <row r="1" ht="27" customHeight="1">
      <c r="A1" s="27" t="s">
        <v>902</v>
      </c>
    </row>
    <row r="2" spans="1:14" s="4" customFormat="1" ht="36">
      <c r="A2" s="28" t="s">
        <v>0</v>
      </c>
      <c r="B2" s="28" t="s">
        <v>1</v>
      </c>
      <c r="C2" s="28" t="s">
        <v>2</v>
      </c>
      <c r="D2" s="29" t="s">
        <v>3</v>
      </c>
      <c r="E2" s="29" t="s">
        <v>4</v>
      </c>
      <c r="F2" s="135" t="s">
        <v>5</v>
      </c>
      <c r="G2" s="29" t="s">
        <v>6</v>
      </c>
      <c r="H2" s="29" t="s">
        <v>7</v>
      </c>
      <c r="I2" s="136" t="s">
        <v>916</v>
      </c>
      <c r="J2" s="28" t="s">
        <v>9</v>
      </c>
      <c r="K2" s="28" t="s">
        <v>10</v>
      </c>
      <c r="L2" s="28" t="s">
        <v>903</v>
      </c>
      <c r="M2" s="3"/>
      <c r="N2" s="3"/>
    </row>
    <row r="3" spans="1:17" ht="25.5">
      <c r="A3" s="32" t="s">
        <v>21</v>
      </c>
      <c r="B3" s="32" t="s">
        <v>39</v>
      </c>
      <c r="C3" s="32" t="s">
        <v>22</v>
      </c>
      <c r="D3" s="33">
        <v>500000</v>
      </c>
      <c r="E3" s="33">
        <v>250000</v>
      </c>
      <c r="F3" s="34">
        <v>50</v>
      </c>
      <c r="G3" s="67"/>
      <c r="H3" s="33">
        <v>210000</v>
      </c>
      <c r="I3" s="36">
        <v>210000</v>
      </c>
      <c r="J3" s="37">
        <v>40892</v>
      </c>
      <c r="K3" s="137">
        <v>0.3541666666666667</v>
      </c>
      <c r="L3" s="40" t="s">
        <v>860</v>
      </c>
      <c r="M3" s="134"/>
      <c r="N3" s="134"/>
      <c r="O3" s="77"/>
      <c r="P3" s="77"/>
      <c r="Q3" s="77"/>
    </row>
    <row r="4" spans="1:17" ht="25.5">
      <c r="A4" s="32" t="s">
        <v>24</v>
      </c>
      <c r="B4" s="32" t="s">
        <v>40</v>
      </c>
      <c r="C4" s="32" t="s">
        <v>23</v>
      </c>
      <c r="D4" s="33">
        <v>500000</v>
      </c>
      <c r="E4" s="33">
        <v>250000</v>
      </c>
      <c r="F4" s="34">
        <v>50</v>
      </c>
      <c r="G4" s="33">
        <v>0</v>
      </c>
      <c r="H4" s="33">
        <v>210000</v>
      </c>
      <c r="I4" s="36">
        <v>210000</v>
      </c>
      <c r="J4" s="37">
        <v>40861</v>
      </c>
      <c r="K4" s="137">
        <v>0.375</v>
      </c>
      <c r="L4" s="40" t="s">
        <v>861</v>
      </c>
      <c r="M4" s="134"/>
      <c r="N4" s="134"/>
      <c r="O4" s="77"/>
      <c r="P4" s="77"/>
      <c r="Q4" s="77"/>
    </row>
    <row r="5" spans="1:17" ht="25.5">
      <c r="A5" s="32" t="s">
        <v>53</v>
      </c>
      <c r="B5" s="32" t="s">
        <v>54</v>
      </c>
      <c r="C5" s="32" t="s">
        <v>55</v>
      </c>
      <c r="D5" s="33">
        <v>490000</v>
      </c>
      <c r="E5" s="33">
        <v>245000</v>
      </c>
      <c r="F5" s="34">
        <v>50</v>
      </c>
      <c r="G5" s="33">
        <v>206000</v>
      </c>
      <c r="H5" s="33"/>
      <c r="I5" s="36">
        <v>206000</v>
      </c>
      <c r="J5" s="37">
        <v>40868</v>
      </c>
      <c r="K5" s="137">
        <v>0.4375</v>
      </c>
      <c r="L5" s="40"/>
      <c r="M5" s="134"/>
      <c r="N5" s="134"/>
      <c r="O5" s="77"/>
      <c r="P5" s="77"/>
      <c r="Q5" s="77"/>
    </row>
    <row r="6" spans="1:17" ht="25.5">
      <c r="A6" s="32" t="s">
        <v>185</v>
      </c>
      <c r="B6" s="40" t="s">
        <v>186</v>
      </c>
      <c r="C6" s="41" t="s">
        <v>187</v>
      </c>
      <c r="D6" s="33">
        <v>511200</v>
      </c>
      <c r="E6" s="33">
        <v>250000</v>
      </c>
      <c r="F6" s="34">
        <f>E6/D6*100</f>
        <v>48.90453834115806</v>
      </c>
      <c r="G6" s="33"/>
      <c r="H6" s="33">
        <v>210000</v>
      </c>
      <c r="I6" s="36">
        <v>210000</v>
      </c>
      <c r="J6" s="37">
        <v>40891</v>
      </c>
      <c r="K6" s="137">
        <v>0.6006944444444444</v>
      </c>
      <c r="L6" s="40" t="s">
        <v>862</v>
      </c>
      <c r="M6" s="134"/>
      <c r="N6" s="134"/>
      <c r="O6" s="77"/>
      <c r="P6" s="77"/>
      <c r="Q6" s="77"/>
    </row>
    <row r="7" spans="1:17" ht="25.5">
      <c r="A7" s="32" t="s">
        <v>188</v>
      </c>
      <c r="B7" s="40" t="s">
        <v>189</v>
      </c>
      <c r="C7" s="40" t="s">
        <v>190</v>
      </c>
      <c r="D7" s="33">
        <v>504200</v>
      </c>
      <c r="E7" s="33">
        <v>250000</v>
      </c>
      <c r="F7" s="34">
        <f>E7/D7*100</f>
        <v>49.583498611662044</v>
      </c>
      <c r="G7" s="33"/>
      <c r="H7" s="33">
        <v>210000</v>
      </c>
      <c r="I7" s="36">
        <v>210000</v>
      </c>
      <c r="J7" s="37">
        <v>40892</v>
      </c>
      <c r="K7" s="137">
        <v>0.4583333333333333</v>
      </c>
      <c r="L7" s="40" t="s">
        <v>863</v>
      </c>
      <c r="M7" s="134"/>
      <c r="N7" s="134"/>
      <c r="O7" s="77"/>
      <c r="P7" s="77"/>
      <c r="Q7" s="77"/>
    </row>
    <row r="8" spans="1:17" ht="38.25">
      <c r="A8" s="32" t="s">
        <v>191</v>
      </c>
      <c r="B8" s="40" t="s">
        <v>192</v>
      </c>
      <c r="C8" s="40" t="s">
        <v>193</v>
      </c>
      <c r="D8" s="33">
        <v>299000</v>
      </c>
      <c r="E8" s="33">
        <v>149500</v>
      </c>
      <c r="F8" s="34">
        <v>50</v>
      </c>
      <c r="G8" s="33">
        <v>125000</v>
      </c>
      <c r="H8" s="33"/>
      <c r="I8" s="36">
        <v>125000</v>
      </c>
      <c r="J8" s="37">
        <v>40890</v>
      </c>
      <c r="K8" s="137">
        <v>0.46875</v>
      </c>
      <c r="L8" s="40" t="s">
        <v>864</v>
      </c>
      <c r="M8" s="134"/>
      <c r="N8" s="134"/>
      <c r="O8" s="77"/>
      <c r="P8" s="77"/>
      <c r="Q8" s="77"/>
    </row>
    <row r="9" spans="1:17" ht="38.25">
      <c r="A9" s="32" t="s">
        <v>194</v>
      </c>
      <c r="B9" s="40" t="s">
        <v>195</v>
      </c>
      <c r="C9" s="40" t="s">
        <v>196</v>
      </c>
      <c r="D9" s="33">
        <v>583802</v>
      </c>
      <c r="E9" s="33">
        <v>250000</v>
      </c>
      <c r="F9" s="34">
        <f aca="true" t="shared" si="0" ref="F9:F14">E9/D9*100</f>
        <v>42.82273784605054</v>
      </c>
      <c r="G9" s="33">
        <v>210000</v>
      </c>
      <c r="H9" s="33"/>
      <c r="I9" s="36">
        <v>210000</v>
      </c>
      <c r="J9" s="37">
        <v>40891</v>
      </c>
      <c r="K9" s="137">
        <v>0.6041666666666666</v>
      </c>
      <c r="L9" s="40" t="s">
        <v>865</v>
      </c>
      <c r="M9" s="134"/>
      <c r="N9" s="134"/>
      <c r="O9" s="77"/>
      <c r="P9" s="77"/>
      <c r="Q9" s="77"/>
    </row>
    <row r="10" spans="1:17" ht="51">
      <c r="A10" s="32" t="s">
        <v>197</v>
      </c>
      <c r="B10" s="40" t="s">
        <v>198</v>
      </c>
      <c r="C10" s="40" t="s">
        <v>199</v>
      </c>
      <c r="D10" s="33">
        <v>555000</v>
      </c>
      <c r="E10" s="33">
        <v>250000</v>
      </c>
      <c r="F10" s="34">
        <f t="shared" si="0"/>
        <v>45.04504504504504</v>
      </c>
      <c r="G10" s="33"/>
      <c r="H10" s="33">
        <v>210000</v>
      </c>
      <c r="I10" s="36">
        <v>210000</v>
      </c>
      <c r="J10" s="37">
        <v>40892</v>
      </c>
      <c r="K10" s="137">
        <v>0.4166666666666667</v>
      </c>
      <c r="L10" s="40"/>
      <c r="M10" s="134"/>
      <c r="N10" s="134"/>
      <c r="O10" s="77"/>
      <c r="P10" s="77"/>
      <c r="Q10" s="77"/>
    </row>
    <row r="11" spans="1:17" ht="25.5">
      <c r="A11" s="32" t="s">
        <v>362</v>
      </c>
      <c r="B11" s="32" t="s">
        <v>363</v>
      </c>
      <c r="C11" s="32" t="s">
        <v>364</v>
      </c>
      <c r="D11" s="33">
        <v>500000</v>
      </c>
      <c r="E11" s="33">
        <v>250000</v>
      </c>
      <c r="F11" s="34">
        <f t="shared" si="0"/>
        <v>50</v>
      </c>
      <c r="G11" s="33">
        <v>0</v>
      </c>
      <c r="H11" s="33">
        <v>210000</v>
      </c>
      <c r="I11" s="36">
        <v>210000</v>
      </c>
      <c r="J11" s="37">
        <v>40892</v>
      </c>
      <c r="K11" s="137">
        <v>0.4861111111111111</v>
      </c>
      <c r="L11" s="40" t="s">
        <v>866</v>
      </c>
      <c r="M11" s="134"/>
      <c r="N11" s="134"/>
      <c r="O11" s="77"/>
      <c r="P11" s="77"/>
      <c r="Q11" s="77"/>
    </row>
    <row r="12" spans="1:17" ht="25.5">
      <c r="A12" s="32" t="s">
        <v>365</v>
      </c>
      <c r="B12" s="32" t="s">
        <v>366</v>
      </c>
      <c r="C12" s="32" t="s">
        <v>367</v>
      </c>
      <c r="D12" s="33">
        <v>510000</v>
      </c>
      <c r="E12" s="33">
        <v>250000</v>
      </c>
      <c r="F12" s="34">
        <f t="shared" si="0"/>
        <v>49.01960784313725</v>
      </c>
      <c r="G12" s="33">
        <v>0</v>
      </c>
      <c r="H12" s="33">
        <v>210000</v>
      </c>
      <c r="I12" s="36">
        <v>210000</v>
      </c>
      <c r="J12" s="37">
        <v>40891</v>
      </c>
      <c r="K12" s="137">
        <v>0.34375</v>
      </c>
      <c r="L12" s="40" t="s">
        <v>867</v>
      </c>
      <c r="M12" s="134"/>
      <c r="N12" s="134"/>
      <c r="O12" s="77"/>
      <c r="P12" s="77"/>
      <c r="Q12" s="77"/>
    </row>
    <row r="13" spans="1:17" ht="25.5">
      <c r="A13" s="32" t="s">
        <v>368</v>
      </c>
      <c r="B13" s="32" t="s">
        <v>369</v>
      </c>
      <c r="C13" s="32" t="s">
        <v>370</v>
      </c>
      <c r="D13" s="33">
        <v>500000</v>
      </c>
      <c r="E13" s="33">
        <v>250000</v>
      </c>
      <c r="F13" s="34">
        <f t="shared" si="0"/>
        <v>50</v>
      </c>
      <c r="G13" s="33">
        <v>0</v>
      </c>
      <c r="H13" s="33">
        <v>210000</v>
      </c>
      <c r="I13" s="36">
        <v>210000</v>
      </c>
      <c r="J13" s="37">
        <v>40891</v>
      </c>
      <c r="K13" s="137">
        <v>0.5902777777777778</v>
      </c>
      <c r="L13" s="40" t="s">
        <v>868</v>
      </c>
      <c r="M13" s="134"/>
      <c r="N13" s="134"/>
      <c r="O13" s="77"/>
      <c r="P13" s="77"/>
      <c r="Q13" s="77"/>
    </row>
    <row r="14" spans="1:17" ht="38.25">
      <c r="A14" s="32" t="s">
        <v>371</v>
      </c>
      <c r="B14" s="32" t="s">
        <v>372</v>
      </c>
      <c r="C14" s="41" t="s">
        <v>373</v>
      </c>
      <c r="D14" s="33">
        <v>500000</v>
      </c>
      <c r="E14" s="33">
        <v>250000</v>
      </c>
      <c r="F14" s="34">
        <f t="shared" si="0"/>
        <v>50</v>
      </c>
      <c r="G14" s="33">
        <v>0</v>
      </c>
      <c r="H14" s="33">
        <v>210000</v>
      </c>
      <c r="I14" s="36">
        <v>210000</v>
      </c>
      <c r="J14" s="37">
        <v>40889</v>
      </c>
      <c r="K14" s="137">
        <v>0.642361111111111</v>
      </c>
      <c r="L14" s="40" t="s">
        <v>869</v>
      </c>
      <c r="M14" s="134"/>
      <c r="N14" s="134"/>
      <c r="O14" s="77"/>
      <c r="P14" s="77"/>
      <c r="Q14" s="77"/>
    </row>
    <row r="15" spans="1:17" ht="25.5">
      <c r="A15" s="40" t="s">
        <v>428</v>
      </c>
      <c r="B15" s="40" t="s">
        <v>429</v>
      </c>
      <c r="C15" s="40" t="s">
        <v>430</v>
      </c>
      <c r="D15" s="33">
        <v>500000</v>
      </c>
      <c r="E15" s="33">
        <v>250000</v>
      </c>
      <c r="F15" s="34">
        <v>50</v>
      </c>
      <c r="G15" s="33">
        <v>0</v>
      </c>
      <c r="H15" s="33">
        <v>210000</v>
      </c>
      <c r="I15" s="36">
        <v>210000</v>
      </c>
      <c r="J15" s="37">
        <v>40886</v>
      </c>
      <c r="K15" s="109">
        <v>0.513888888888889</v>
      </c>
      <c r="L15" s="40" t="s">
        <v>870</v>
      </c>
      <c r="M15" s="134"/>
      <c r="N15" s="134"/>
      <c r="O15" s="77"/>
      <c r="P15" s="77"/>
      <c r="Q15" s="77"/>
    </row>
    <row r="16" spans="1:17" ht="25.5">
      <c r="A16" s="40" t="s">
        <v>431</v>
      </c>
      <c r="B16" s="40" t="s">
        <v>432</v>
      </c>
      <c r="C16" s="40" t="s">
        <v>433</v>
      </c>
      <c r="D16" s="33">
        <v>500000</v>
      </c>
      <c r="E16" s="33">
        <v>250000</v>
      </c>
      <c r="F16" s="34">
        <v>50</v>
      </c>
      <c r="G16" s="33">
        <v>0</v>
      </c>
      <c r="H16" s="33">
        <v>210000</v>
      </c>
      <c r="I16" s="36">
        <v>210000</v>
      </c>
      <c r="J16" s="37">
        <v>40892</v>
      </c>
      <c r="K16" s="109">
        <v>0.46875</v>
      </c>
      <c r="L16" s="40" t="s">
        <v>871</v>
      </c>
      <c r="M16" s="134"/>
      <c r="N16" s="134"/>
      <c r="O16" s="77"/>
      <c r="P16" s="77"/>
      <c r="Q16" s="77"/>
    </row>
    <row r="17" spans="1:17" ht="25.5">
      <c r="A17" s="41" t="s">
        <v>434</v>
      </c>
      <c r="B17" s="40" t="s">
        <v>435</v>
      </c>
      <c r="C17" s="41" t="s">
        <v>436</v>
      </c>
      <c r="D17" s="33">
        <v>500000</v>
      </c>
      <c r="E17" s="33">
        <v>250000</v>
      </c>
      <c r="F17" s="34">
        <v>50</v>
      </c>
      <c r="G17" s="33">
        <v>0</v>
      </c>
      <c r="H17" s="33">
        <v>210000</v>
      </c>
      <c r="I17" s="36">
        <v>210000</v>
      </c>
      <c r="J17" s="37">
        <v>40891</v>
      </c>
      <c r="K17" s="109">
        <v>0.7013888888888888</v>
      </c>
      <c r="L17" s="40" t="s">
        <v>872</v>
      </c>
      <c r="M17" s="134"/>
      <c r="N17" s="134"/>
      <c r="O17" s="77"/>
      <c r="P17" s="77"/>
      <c r="Q17" s="77"/>
    </row>
    <row r="18" spans="1:17" ht="25.5">
      <c r="A18" s="32" t="s">
        <v>516</v>
      </c>
      <c r="B18" s="32" t="s">
        <v>517</v>
      </c>
      <c r="C18" s="32" t="s">
        <v>518</v>
      </c>
      <c r="D18" s="33">
        <v>498000</v>
      </c>
      <c r="E18" s="33">
        <v>245000</v>
      </c>
      <c r="F18" s="34">
        <v>49.19</v>
      </c>
      <c r="G18" s="33"/>
      <c r="H18" s="33">
        <v>206000</v>
      </c>
      <c r="I18" s="36">
        <v>206000</v>
      </c>
      <c r="J18" s="37">
        <v>40892</v>
      </c>
      <c r="K18" s="109">
        <v>0.375</v>
      </c>
      <c r="L18" s="40" t="s">
        <v>873</v>
      </c>
      <c r="M18" s="134"/>
      <c r="N18" s="134"/>
      <c r="O18" s="77"/>
      <c r="P18" s="77"/>
      <c r="Q18" s="77"/>
    </row>
    <row r="19" spans="1:17" ht="38.25">
      <c r="A19" s="32" t="s">
        <v>519</v>
      </c>
      <c r="B19" s="32" t="s">
        <v>520</v>
      </c>
      <c r="C19" s="32" t="s">
        <v>521</v>
      </c>
      <c r="D19" s="110">
        <v>660000</v>
      </c>
      <c r="E19" s="33">
        <v>250000</v>
      </c>
      <c r="F19" s="34">
        <v>37.87</v>
      </c>
      <c r="G19" s="110">
        <v>210000</v>
      </c>
      <c r="H19" s="110"/>
      <c r="I19" s="36">
        <v>210000</v>
      </c>
      <c r="J19" s="37">
        <v>40879</v>
      </c>
      <c r="K19" s="109">
        <v>0.4930555555555556</v>
      </c>
      <c r="L19" s="40"/>
      <c r="M19" s="134"/>
      <c r="N19" s="134"/>
      <c r="O19" s="77"/>
      <c r="P19" s="77"/>
      <c r="Q19" s="77"/>
    </row>
    <row r="20" spans="1:17" ht="63.75">
      <c r="A20" s="32" t="s">
        <v>522</v>
      </c>
      <c r="B20" s="32" t="s">
        <v>523</v>
      </c>
      <c r="C20" s="32" t="s">
        <v>524</v>
      </c>
      <c r="D20" s="33">
        <v>600000</v>
      </c>
      <c r="E20" s="33">
        <v>250000</v>
      </c>
      <c r="F20" s="34">
        <v>41.66</v>
      </c>
      <c r="G20" s="33">
        <v>0</v>
      </c>
      <c r="H20" s="33">
        <v>210000</v>
      </c>
      <c r="I20" s="36">
        <v>210000</v>
      </c>
      <c r="J20" s="37">
        <v>40856</v>
      </c>
      <c r="K20" s="109">
        <v>0.45694444444444443</v>
      </c>
      <c r="L20" s="40" t="s">
        <v>874</v>
      </c>
      <c r="M20" s="134"/>
      <c r="N20" s="134"/>
      <c r="O20" s="77"/>
      <c r="P20" s="77"/>
      <c r="Q20" s="77"/>
    </row>
    <row r="21" spans="1:17" ht="63.75">
      <c r="A21" s="32" t="s">
        <v>525</v>
      </c>
      <c r="B21" s="32" t="s">
        <v>526</v>
      </c>
      <c r="C21" s="41" t="s">
        <v>527</v>
      </c>
      <c r="D21" s="33">
        <v>560000</v>
      </c>
      <c r="E21" s="33">
        <v>250000</v>
      </c>
      <c r="F21" s="34">
        <v>44.64</v>
      </c>
      <c r="G21" s="33">
        <v>210000</v>
      </c>
      <c r="H21" s="33">
        <v>0</v>
      </c>
      <c r="I21" s="36">
        <v>210000</v>
      </c>
      <c r="J21" s="37">
        <v>40856</v>
      </c>
      <c r="K21" s="109">
        <v>0.45694444444444443</v>
      </c>
      <c r="L21" s="40"/>
      <c r="M21" s="134"/>
      <c r="N21" s="134"/>
      <c r="O21" s="77"/>
      <c r="P21" s="77"/>
      <c r="Q21" s="77"/>
    </row>
    <row r="22" spans="1:17" ht="76.5">
      <c r="A22" s="32" t="s">
        <v>528</v>
      </c>
      <c r="B22" s="32" t="s">
        <v>529</v>
      </c>
      <c r="C22" s="32" t="s">
        <v>530</v>
      </c>
      <c r="D22" s="33">
        <v>540000</v>
      </c>
      <c r="E22" s="33">
        <v>250000</v>
      </c>
      <c r="F22" s="34">
        <v>46.29</v>
      </c>
      <c r="G22" s="33">
        <v>0</v>
      </c>
      <c r="H22" s="33">
        <v>210000</v>
      </c>
      <c r="I22" s="36">
        <v>210000</v>
      </c>
      <c r="J22" s="37">
        <v>40856</v>
      </c>
      <c r="K22" s="109">
        <v>0.45694444444444443</v>
      </c>
      <c r="L22" s="40"/>
      <c r="M22" s="134"/>
      <c r="N22" s="134"/>
      <c r="O22" s="77"/>
      <c r="P22" s="77"/>
      <c r="Q22" s="77"/>
    </row>
    <row r="23" spans="1:17" ht="25.5">
      <c r="A23" s="40" t="s">
        <v>591</v>
      </c>
      <c r="B23" s="40" t="s">
        <v>592</v>
      </c>
      <c r="C23" s="40" t="s">
        <v>593</v>
      </c>
      <c r="D23" s="33">
        <v>250000</v>
      </c>
      <c r="E23" s="33">
        <v>125000</v>
      </c>
      <c r="F23" s="34">
        <v>50</v>
      </c>
      <c r="G23" s="33">
        <v>105000</v>
      </c>
      <c r="H23" s="33">
        <v>0</v>
      </c>
      <c r="I23" s="36">
        <v>105000</v>
      </c>
      <c r="J23" s="37">
        <v>40891</v>
      </c>
      <c r="K23" s="137">
        <v>0.40972222222222227</v>
      </c>
      <c r="L23" s="40"/>
      <c r="M23" s="134"/>
      <c r="N23" s="134"/>
      <c r="O23" s="77"/>
      <c r="P23" s="77"/>
      <c r="Q23" s="77"/>
    </row>
    <row r="24" spans="1:17" ht="25.5">
      <c r="A24" s="40" t="s">
        <v>594</v>
      </c>
      <c r="B24" s="40" t="s">
        <v>595</v>
      </c>
      <c r="C24" s="40" t="s">
        <v>596</v>
      </c>
      <c r="D24" s="33">
        <v>252000</v>
      </c>
      <c r="E24" s="33">
        <v>126000</v>
      </c>
      <c r="F24" s="34">
        <v>50</v>
      </c>
      <c r="G24" s="33">
        <v>0</v>
      </c>
      <c r="H24" s="33">
        <v>106000</v>
      </c>
      <c r="I24" s="36">
        <v>106000</v>
      </c>
      <c r="J24" s="37">
        <v>40885</v>
      </c>
      <c r="K24" s="137">
        <v>0.5833333333333334</v>
      </c>
      <c r="L24" s="40"/>
      <c r="M24" s="134"/>
      <c r="N24" s="134"/>
      <c r="O24" s="77"/>
      <c r="P24" s="77"/>
      <c r="Q24" s="77"/>
    </row>
    <row r="25" spans="1:17" ht="38.25">
      <c r="A25" s="32" t="s">
        <v>617</v>
      </c>
      <c r="B25" s="32" t="s">
        <v>618</v>
      </c>
      <c r="C25" s="32" t="s">
        <v>619</v>
      </c>
      <c r="D25" s="33">
        <v>500000</v>
      </c>
      <c r="E25" s="33">
        <v>250000</v>
      </c>
      <c r="F25" s="34">
        <v>50</v>
      </c>
      <c r="G25" s="33">
        <v>0</v>
      </c>
      <c r="H25" s="33">
        <v>210000</v>
      </c>
      <c r="I25" s="36">
        <v>210000</v>
      </c>
      <c r="J25" s="37">
        <v>40879</v>
      </c>
      <c r="K25" s="138">
        <v>0.4166666666666667</v>
      </c>
      <c r="L25" s="40" t="s">
        <v>875</v>
      </c>
      <c r="M25" s="134"/>
      <c r="N25" s="134"/>
      <c r="O25" s="77"/>
      <c r="P25" s="77"/>
      <c r="Q25" s="77"/>
    </row>
    <row r="26" spans="1:17" ht="25.5">
      <c r="A26" s="40" t="s">
        <v>626</v>
      </c>
      <c r="B26" s="40" t="s">
        <v>627</v>
      </c>
      <c r="C26" s="40" t="s">
        <v>628</v>
      </c>
      <c r="D26" s="33">
        <v>324000</v>
      </c>
      <c r="E26" s="33">
        <v>162000</v>
      </c>
      <c r="F26" s="34">
        <v>50</v>
      </c>
      <c r="G26" s="33">
        <v>136000</v>
      </c>
      <c r="H26" s="33">
        <v>0</v>
      </c>
      <c r="I26" s="36">
        <v>136000</v>
      </c>
      <c r="J26" s="37">
        <v>40892</v>
      </c>
      <c r="K26" s="137">
        <v>0.5104166666666666</v>
      </c>
      <c r="L26" s="40" t="s">
        <v>876</v>
      </c>
      <c r="M26" s="134"/>
      <c r="N26" s="134"/>
      <c r="O26" s="77"/>
      <c r="P26" s="77"/>
      <c r="Q26" s="77"/>
    </row>
    <row r="27" spans="1:17" ht="25.5">
      <c r="A27" s="32" t="s">
        <v>667</v>
      </c>
      <c r="B27" s="32" t="s">
        <v>668</v>
      </c>
      <c r="C27" s="32" t="s">
        <v>669</v>
      </c>
      <c r="D27" s="33">
        <v>221250</v>
      </c>
      <c r="E27" s="33">
        <v>108000</v>
      </c>
      <c r="F27" s="34">
        <f>E27/D27*100</f>
        <v>48.8135593220339</v>
      </c>
      <c r="G27" s="33"/>
      <c r="H27" s="33">
        <v>91000</v>
      </c>
      <c r="I27" s="36">
        <v>91000</v>
      </c>
      <c r="J27" s="37">
        <v>40876</v>
      </c>
      <c r="K27" s="137">
        <v>0.6354166666666666</v>
      </c>
      <c r="L27" s="40" t="s">
        <v>877</v>
      </c>
      <c r="M27" s="134"/>
      <c r="N27" s="134"/>
      <c r="O27" s="77"/>
      <c r="P27" s="77"/>
      <c r="Q27" s="77"/>
    </row>
    <row r="28" spans="1:17" ht="12.75">
      <c r="A28" s="32" t="s">
        <v>670</v>
      </c>
      <c r="B28" s="32" t="s">
        <v>671</v>
      </c>
      <c r="C28" s="32" t="s">
        <v>672</v>
      </c>
      <c r="D28" s="33">
        <v>500000</v>
      </c>
      <c r="E28" s="33">
        <v>250000</v>
      </c>
      <c r="F28" s="34">
        <f>E28/D28*100</f>
        <v>50</v>
      </c>
      <c r="G28" s="33"/>
      <c r="H28" s="33">
        <v>210000</v>
      </c>
      <c r="I28" s="36">
        <v>210000</v>
      </c>
      <c r="J28" s="37">
        <v>40892</v>
      </c>
      <c r="K28" s="137">
        <v>0.5291666666666667</v>
      </c>
      <c r="L28" s="40"/>
      <c r="M28" s="134"/>
      <c r="N28" s="134"/>
      <c r="O28" s="77"/>
      <c r="P28" s="77"/>
      <c r="Q28" s="77"/>
    </row>
    <row r="29" spans="1:17" ht="25.5">
      <c r="A29" s="32" t="s">
        <v>673</v>
      </c>
      <c r="B29" s="32" t="s">
        <v>674</v>
      </c>
      <c r="C29" s="32" t="s">
        <v>675</v>
      </c>
      <c r="D29" s="33">
        <v>416000</v>
      </c>
      <c r="E29" s="33">
        <v>208000</v>
      </c>
      <c r="F29" s="34">
        <f>E29/D29*100</f>
        <v>50</v>
      </c>
      <c r="G29" s="33">
        <v>175000</v>
      </c>
      <c r="H29" s="33"/>
      <c r="I29" s="36">
        <v>175000</v>
      </c>
      <c r="J29" s="37">
        <v>40892</v>
      </c>
      <c r="K29" s="137">
        <v>0.4479166666666667</v>
      </c>
      <c r="L29" s="40" t="s">
        <v>873</v>
      </c>
      <c r="M29" s="134"/>
      <c r="N29" s="134"/>
      <c r="O29" s="77"/>
      <c r="P29" s="77"/>
      <c r="Q29" s="77"/>
    </row>
    <row r="30" spans="1:17" ht="12.75">
      <c r="A30" s="32" t="s">
        <v>716</v>
      </c>
      <c r="B30" s="32" t="s">
        <v>717</v>
      </c>
      <c r="C30" s="32" t="s">
        <v>718</v>
      </c>
      <c r="D30" s="33">
        <v>600000</v>
      </c>
      <c r="E30" s="33">
        <v>250000</v>
      </c>
      <c r="F30" s="34">
        <v>41.66</v>
      </c>
      <c r="G30" s="33">
        <v>0</v>
      </c>
      <c r="H30" s="33">
        <v>210000</v>
      </c>
      <c r="I30" s="36">
        <v>210000</v>
      </c>
      <c r="J30" s="37">
        <v>40891</v>
      </c>
      <c r="K30" s="109">
        <v>0.3854166666666667</v>
      </c>
      <c r="L30" s="40" t="s">
        <v>879</v>
      </c>
      <c r="M30" s="134"/>
      <c r="N30" s="134"/>
      <c r="O30" s="77"/>
      <c r="P30" s="77"/>
      <c r="Q30" s="77"/>
    </row>
    <row r="31" spans="1:17" ht="38.25">
      <c r="A31" s="32" t="s">
        <v>719</v>
      </c>
      <c r="B31" s="32" t="s">
        <v>720</v>
      </c>
      <c r="C31" s="32" t="s">
        <v>721</v>
      </c>
      <c r="D31" s="33">
        <v>103500</v>
      </c>
      <c r="E31" s="33">
        <v>50000</v>
      </c>
      <c r="F31" s="34">
        <v>48.31</v>
      </c>
      <c r="G31" s="33">
        <v>0</v>
      </c>
      <c r="H31" s="33">
        <v>50000</v>
      </c>
      <c r="I31" s="36">
        <v>50000</v>
      </c>
      <c r="J31" s="37">
        <v>40891</v>
      </c>
      <c r="K31" s="109">
        <v>0.4375</v>
      </c>
      <c r="L31" s="40"/>
      <c r="M31" s="134"/>
      <c r="N31" s="134"/>
      <c r="O31" s="77"/>
      <c r="P31" s="77"/>
      <c r="Q31" s="77"/>
    </row>
    <row r="32" spans="1:17" ht="25.5">
      <c r="A32" s="32" t="s">
        <v>722</v>
      </c>
      <c r="B32" s="32" t="s">
        <v>723</v>
      </c>
      <c r="C32" s="41" t="s">
        <v>724</v>
      </c>
      <c r="D32" s="33">
        <v>600000</v>
      </c>
      <c r="E32" s="33">
        <v>250000</v>
      </c>
      <c r="F32" s="34">
        <v>41.66</v>
      </c>
      <c r="G32" s="33">
        <v>210000</v>
      </c>
      <c r="H32" s="33">
        <v>0</v>
      </c>
      <c r="I32" s="36">
        <v>210000</v>
      </c>
      <c r="J32" s="37">
        <v>40892</v>
      </c>
      <c r="K32" s="109">
        <v>0.5069444444444444</v>
      </c>
      <c r="L32" s="40" t="s">
        <v>878</v>
      </c>
      <c r="M32" s="134"/>
      <c r="N32" s="134"/>
      <c r="O32" s="77"/>
      <c r="P32" s="77"/>
      <c r="Q32" s="77"/>
    </row>
    <row r="33" spans="1:17" ht="25.5">
      <c r="A33" s="32" t="s">
        <v>766</v>
      </c>
      <c r="B33" s="32" t="s">
        <v>767</v>
      </c>
      <c r="C33" s="32" t="s">
        <v>768</v>
      </c>
      <c r="D33" s="33">
        <v>540000</v>
      </c>
      <c r="E33" s="33">
        <v>250000</v>
      </c>
      <c r="F33" s="34">
        <v>46.3</v>
      </c>
      <c r="G33" s="33">
        <v>0</v>
      </c>
      <c r="H33" s="33">
        <v>210000</v>
      </c>
      <c r="I33" s="36">
        <v>210000</v>
      </c>
      <c r="J33" s="37">
        <v>40890</v>
      </c>
      <c r="K33" s="137">
        <v>0.34375</v>
      </c>
      <c r="L33" s="40"/>
      <c r="M33" s="134"/>
      <c r="N33" s="134"/>
      <c r="O33" s="77"/>
      <c r="P33" s="77"/>
      <c r="Q33" s="77"/>
    </row>
    <row r="34" spans="1:17" ht="25.5">
      <c r="A34" s="40" t="s">
        <v>827</v>
      </c>
      <c r="B34" s="40" t="s">
        <v>828</v>
      </c>
      <c r="C34" s="40" t="s">
        <v>829</v>
      </c>
      <c r="D34" s="33">
        <v>500000</v>
      </c>
      <c r="E34" s="33">
        <v>250000</v>
      </c>
      <c r="F34" s="34">
        <f>E34/D34*100</f>
        <v>50</v>
      </c>
      <c r="G34" s="33">
        <v>0</v>
      </c>
      <c r="H34" s="33">
        <v>210000</v>
      </c>
      <c r="I34" s="36">
        <v>210000</v>
      </c>
      <c r="J34" s="37">
        <v>40891</v>
      </c>
      <c r="K34" s="109">
        <v>0.6770833333333334</v>
      </c>
      <c r="L34" s="40" t="s">
        <v>880</v>
      </c>
      <c r="M34" s="134"/>
      <c r="N34" s="134"/>
      <c r="O34" s="77"/>
      <c r="P34" s="77"/>
      <c r="Q34" s="77"/>
    </row>
    <row r="35" spans="1:12" ht="12.75">
      <c r="A35" s="39"/>
      <c r="B35" s="39"/>
      <c r="C35" s="39"/>
      <c r="D35" s="33"/>
      <c r="E35" s="33"/>
      <c r="F35" s="34"/>
      <c r="G35" s="33"/>
      <c r="H35" s="33"/>
      <c r="I35" s="36"/>
      <c r="J35" s="39"/>
      <c r="K35" s="139"/>
      <c r="L35" s="39"/>
    </row>
    <row r="36" spans="1:14" s="18" customFormat="1" ht="12.75">
      <c r="A36" s="75" t="s">
        <v>846</v>
      </c>
      <c r="B36" s="70"/>
      <c r="C36" s="70"/>
      <c r="D36" s="69">
        <f>SUM(D3:D35)</f>
        <v>15117952</v>
      </c>
      <c r="E36" s="69">
        <f>SUM(E3:E35)</f>
        <v>7168500</v>
      </c>
      <c r="F36" s="72"/>
      <c r="G36" s="69">
        <f>SUM(G3:G35)</f>
        <v>1587000</v>
      </c>
      <c r="H36" s="69">
        <f>SUM(H3:H35)</f>
        <v>4443000</v>
      </c>
      <c r="I36" s="36">
        <f>SUM(I3:I35)</f>
        <v>6030000</v>
      </c>
      <c r="J36" s="70"/>
      <c r="K36" s="140"/>
      <c r="L36" s="70"/>
      <c r="M36" s="17"/>
      <c r="N36" s="17"/>
    </row>
    <row r="38" ht="12.75">
      <c r="H38" s="178"/>
    </row>
    <row r="39" ht="12.75">
      <c r="I39" s="180"/>
    </row>
    <row r="43" ht="12.75">
      <c r="I43" s="2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27.00390625" style="9" customWidth="1"/>
    <col min="2" max="2" width="17.57421875" style="9" customWidth="1"/>
    <col min="3" max="3" width="36.57421875" style="9" customWidth="1"/>
    <col min="4" max="4" width="12.28125" style="7" customWidth="1"/>
    <col min="5" max="5" width="12.421875" style="7" customWidth="1"/>
    <col min="6" max="6" width="8.8515625" style="12" customWidth="1"/>
    <col min="7" max="7" width="10.140625" style="7" customWidth="1"/>
    <col min="8" max="8" width="12.140625" style="7" customWidth="1"/>
    <col min="9" max="9" width="11.8515625" style="13" customWidth="1"/>
    <col min="10" max="10" width="11.00390625" style="7" customWidth="1"/>
    <col min="11" max="11" width="7.421875" style="15" customWidth="1"/>
    <col min="12" max="12" width="14.7109375" style="1" customWidth="1"/>
    <col min="13" max="13" width="10.140625" style="1" bestFit="1" customWidth="1"/>
    <col min="14" max="14" width="11.00390625" style="1" customWidth="1"/>
    <col min="15" max="16384" width="9.140625" style="2" customWidth="1"/>
  </cols>
  <sheetData>
    <row r="1" spans="1:2" ht="29.25" customHeight="1">
      <c r="A1" s="27" t="s">
        <v>904</v>
      </c>
      <c r="B1" s="27"/>
    </row>
    <row r="2" spans="1:14" s="4" customFormat="1" ht="36">
      <c r="A2" s="28" t="s">
        <v>0</v>
      </c>
      <c r="B2" s="28" t="s">
        <v>1</v>
      </c>
      <c r="C2" s="28" t="s">
        <v>2</v>
      </c>
      <c r="D2" s="29" t="s">
        <v>3</v>
      </c>
      <c r="E2" s="29" t="s">
        <v>4</v>
      </c>
      <c r="F2" s="135" t="s">
        <v>5</v>
      </c>
      <c r="G2" s="29" t="s">
        <v>6</v>
      </c>
      <c r="H2" s="29" t="s">
        <v>7</v>
      </c>
      <c r="I2" s="136" t="s">
        <v>912</v>
      </c>
      <c r="J2" s="29" t="s">
        <v>9</v>
      </c>
      <c r="K2" s="28" t="s">
        <v>10</v>
      </c>
      <c r="L2" s="28" t="s">
        <v>905</v>
      </c>
      <c r="M2" s="3"/>
      <c r="N2" s="3"/>
    </row>
    <row r="3" spans="1:17" ht="30.75" customHeight="1">
      <c r="A3" s="32" t="s">
        <v>531</v>
      </c>
      <c r="B3" s="32" t="s">
        <v>532</v>
      </c>
      <c r="C3" s="32" t="s">
        <v>533</v>
      </c>
      <c r="D3" s="33">
        <v>296379</v>
      </c>
      <c r="E3" s="33">
        <v>148187</v>
      </c>
      <c r="F3" s="34">
        <v>49.99</v>
      </c>
      <c r="G3" s="67"/>
      <c r="H3" s="67">
        <v>148000</v>
      </c>
      <c r="I3" s="36">
        <v>148000</v>
      </c>
      <c r="J3" s="37">
        <v>40868</v>
      </c>
      <c r="K3" s="139"/>
      <c r="L3" s="40"/>
      <c r="M3" s="134"/>
      <c r="N3" s="134"/>
      <c r="O3" s="77"/>
      <c r="P3" s="77"/>
      <c r="Q3" s="77"/>
    </row>
    <row r="4" spans="1:17" ht="25.5">
      <c r="A4" s="32" t="s">
        <v>676</v>
      </c>
      <c r="B4" s="32" t="s">
        <v>677</v>
      </c>
      <c r="C4" s="32" t="s">
        <v>678</v>
      </c>
      <c r="D4" s="33">
        <v>156410</v>
      </c>
      <c r="E4" s="33">
        <v>76000</v>
      </c>
      <c r="F4" s="34">
        <f>E4/D4*100</f>
        <v>48.59024359056326</v>
      </c>
      <c r="G4" s="67"/>
      <c r="H4" s="33">
        <v>76000</v>
      </c>
      <c r="I4" s="36">
        <f>E4</f>
        <v>76000</v>
      </c>
      <c r="J4" s="37">
        <v>40889</v>
      </c>
      <c r="K4" s="137">
        <v>0.5833333333333334</v>
      </c>
      <c r="L4" s="40"/>
      <c r="M4" s="134"/>
      <c r="N4" s="134"/>
      <c r="O4" s="77"/>
      <c r="P4" s="77"/>
      <c r="Q4" s="77"/>
    </row>
    <row r="5" spans="1:17" ht="33.75">
      <c r="A5" s="41" t="s">
        <v>200</v>
      </c>
      <c r="B5" s="40" t="s">
        <v>86</v>
      </c>
      <c r="C5" s="40" t="s">
        <v>201</v>
      </c>
      <c r="D5" s="33">
        <v>150000</v>
      </c>
      <c r="E5" s="33">
        <v>75000</v>
      </c>
      <c r="F5" s="34">
        <f>E5/D5*100</f>
        <v>50</v>
      </c>
      <c r="G5" s="67"/>
      <c r="H5" s="33">
        <v>66500</v>
      </c>
      <c r="I5" s="36">
        <v>66500</v>
      </c>
      <c r="J5" s="37">
        <v>40891</v>
      </c>
      <c r="K5" s="109">
        <v>0.3541666666666667</v>
      </c>
      <c r="L5" s="144" t="s">
        <v>845</v>
      </c>
      <c r="M5" s="134"/>
      <c r="N5" s="134"/>
      <c r="O5" s="77"/>
      <c r="P5" s="77"/>
      <c r="Q5" s="77"/>
    </row>
    <row r="6" spans="1:17" ht="12.75">
      <c r="A6" s="39" t="s">
        <v>437</v>
      </c>
      <c r="B6" s="39" t="s">
        <v>401</v>
      </c>
      <c r="C6" s="39" t="s">
        <v>438</v>
      </c>
      <c r="D6" s="33">
        <v>97060</v>
      </c>
      <c r="E6" s="33">
        <v>48060</v>
      </c>
      <c r="F6" s="34">
        <v>49.51576344529157</v>
      </c>
      <c r="G6" s="67">
        <v>0</v>
      </c>
      <c r="H6" s="33">
        <v>48000</v>
      </c>
      <c r="I6" s="36">
        <v>48000</v>
      </c>
      <c r="J6" s="37">
        <v>40884</v>
      </c>
      <c r="K6" s="109">
        <v>0.5</v>
      </c>
      <c r="L6" s="144"/>
      <c r="M6" s="134"/>
      <c r="N6" s="134"/>
      <c r="O6" s="77"/>
      <c r="P6" s="77"/>
      <c r="Q6" s="77"/>
    </row>
    <row r="7" spans="1:17" ht="12.75">
      <c r="A7" s="39" t="s">
        <v>439</v>
      </c>
      <c r="B7" s="39" t="s">
        <v>404</v>
      </c>
      <c r="C7" s="39" t="s">
        <v>440</v>
      </c>
      <c r="D7" s="33">
        <v>100000</v>
      </c>
      <c r="E7" s="33">
        <v>50000</v>
      </c>
      <c r="F7" s="34">
        <v>50</v>
      </c>
      <c r="G7" s="67">
        <v>0</v>
      </c>
      <c r="H7" s="33">
        <v>50000</v>
      </c>
      <c r="I7" s="36">
        <v>50000</v>
      </c>
      <c r="J7" s="37">
        <v>40890</v>
      </c>
      <c r="K7" s="109">
        <v>0.40277777777777773</v>
      </c>
      <c r="L7" s="144"/>
      <c r="M7" s="134"/>
      <c r="N7" s="134"/>
      <c r="O7" s="77"/>
      <c r="P7" s="77"/>
      <c r="Q7" s="77"/>
    </row>
    <row r="8" spans="1:17" ht="63.75">
      <c r="A8" s="32" t="s">
        <v>44</v>
      </c>
      <c r="B8" s="32" t="s">
        <v>45</v>
      </c>
      <c r="C8" s="32" t="s">
        <v>46</v>
      </c>
      <c r="D8" s="33">
        <v>76000</v>
      </c>
      <c r="E8" s="33">
        <v>38000</v>
      </c>
      <c r="F8" s="34">
        <v>50</v>
      </c>
      <c r="G8" s="67"/>
      <c r="H8" s="33">
        <v>0</v>
      </c>
      <c r="I8" s="36">
        <v>0</v>
      </c>
      <c r="J8" s="37">
        <v>40854</v>
      </c>
      <c r="K8" s="137">
        <v>0.4375</v>
      </c>
      <c r="L8" s="144" t="s">
        <v>842</v>
      </c>
      <c r="M8" s="134"/>
      <c r="N8" s="134"/>
      <c r="O8" s="77"/>
      <c r="P8" s="77"/>
      <c r="Q8" s="77"/>
    </row>
    <row r="9" spans="1:17" ht="25.5">
      <c r="A9" s="32" t="s">
        <v>769</v>
      </c>
      <c r="B9" s="32" t="s">
        <v>755</v>
      </c>
      <c r="C9" s="32" t="s">
        <v>770</v>
      </c>
      <c r="D9" s="33">
        <v>114805.71</v>
      </c>
      <c r="E9" s="33">
        <v>57402</v>
      </c>
      <c r="F9" s="34">
        <v>50</v>
      </c>
      <c r="G9" s="67">
        <v>0</v>
      </c>
      <c r="H9" s="33">
        <v>57000</v>
      </c>
      <c r="I9" s="36">
        <v>57000</v>
      </c>
      <c r="J9" s="37">
        <v>40875</v>
      </c>
      <c r="K9" s="137">
        <v>0.4166666666666667</v>
      </c>
      <c r="L9" s="144"/>
      <c r="M9" s="134"/>
      <c r="N9" s="134"/>
      <c r="O9" s="77"/>
      <c r="P9" s="77"/>
      <c r="Q9" s="77"/>
    </row>
    <row r="10" spans="1:17" ht="12.75">
      <c r="A10" s="39" t="s">
        <v>441</v>
      </c>
      <c r="B10" s="39" t="s">
        <v>392</v>
      </c>
      <c r="C10" s="39" t="s">
        <v>442</v>
      </c>
      <c r="D10" s="33">
        <v>167233</v>
      </c>
      <c r="E10" s="33">
        <v>81616</v>
      </c>
      <c r="F10" s="34">
        <v>48.80376480718518</v>
      </c>
      <c r="G10" s="67">
        <v>0</v>
      </c>
      <c r="H10" s="33">
        <v>81500</v>
      </c>
      <c r="I10" s="36">
        <v>81500</v>
      </c>
      <c r="J10" s="37">
        <v>40885</v>
      </c>
      <c r="K10" s="109">
        <v>0.3541666666666667</v>
      </c>
      <c r="L10" s="144"/>
      <c r="M10" s="134"/>
      <c r="N10" s="134"/>
      <c r="O10" s="77"/>
      <c r="P10" s="77"/>
      <c r="Q10" s="77"/>
    </row>
    <row r="11" spans="1:17" ht="25.5">
      <c r="A11" s="32" t="s">
        <v>679</v>
      </c>
      <c r="B11" s="32" t="s">
        <v>633</v>
      </c>
      <c r="C11" s="32" t="s">
        <v>680</v>
      </c>
      <c r="D11" s="33">
        <v>429361</v>
      </c>
      <c r="E11" s="33">
        <v>150000</v>
      </c>
      <c r="F11" s="34">
        <f>E11/D11*100</f>
        <v>34.93563691159653</v>
      </c>
      <c r="G11" s="67"/>
      <c r="H11" s="33">
        <v>150000</v>
      </c>
      <c r="I11" s="36">
        <v>150000</v>
      </c>
      <c r="J11" s="37">
        <v>40883</v>
      </c>
      <c r="K11" s="137">
        <v>0.4270833333333333</v>
      </c>
      <c r="L11" s="144"/>
      <c r="M11" s="134"/>
      <c r="N11" s="134"/>
      <c r="O11" s="77"/>
      <c r="P11" s="77"/>
      <c r="Q11" s="77"/>
    </row>
    <row r="12" spans="1:17" ht="38.25">
      <c r="A12" s="32" t="s">
        <v>374</v>
      </c>
      <c r="B12" s="32" t="s">
        <v>375</v>
      </c>
      <c r="C12" s="32" t="s">
        <v>376</v>
      </c>
      <c r="D12" s="33">
        <v>70106</v>
      </c>
      <c r="E12" s="33">
        <v>35050</v>
      </c>
      <c r="F12" s="34">
        <f>E12/D12*100</f>
        <v>49.99572076569766</v>
      </c>
      <c r="G12" s="67">
        <v>0</v>
      </c>
      <c r="H12" s="33">
        <v>35000</v>
      </c>
      <c r="I12" s="36">
        <v>35000</v>
      </c>
      <c r="J12" s="37">
        <v>40892</v>
      </c>
      <c r="K12" s="137">
        <v>0.548611111111111</v>
      </c>
      <c r="L12" s="144"/>
      <c r="M12" s="134"/>
      <c r="N12" s="134"/>
      <c r="O12" s="77"/>
      <c r="P12" s="77"/>
      <c r="Q12" s="77"/>
    </row>
    <row r="13" spans="1:17" ht="33.75">
      <c r="A13" s="40" t="s">
        <v>830</v>
      </c>
      <c r="B13" s="40" t="s">
        <v>805</v>
      </c>
      <c r="C13" s="40" t="s">
        <v>831</v>
      </c>
      <c r="D13" s="33">
        <v>81000</v>
      </c>
      <c r="E13" s="33">
        <v>40500</v>
      </c>
      <c r="F13" s="34">
        <f>E13/D13*100</f>
        <v>50</v>
      </c>
      <c r="G13" s="67">
        <v>0</v>
      </c>
      <c r="H13" s="33">
        <v>27500</v>
      </c>
      <c r="I13" s="36">
        <v>27500</v>
      </c>
      <c r="J13" s="37">
        <v>40854</v>
      </c>
      <c r="K13" s="109">
        <v>0.3333333333333333</v>
      </c>
      <c r="L13" s="144" t="s">
        <v>843</v>
      </c>
      <c r="M13" s="134"/>
      <c r="N13" s="134"/>
      <c r="O13" s="77"/>
      <c r="P13" s="77"/>
      <c r="Q13" s="77"/>
    </row>
    <row r="14" spans="1:17" ht="12.75">
      <c r="A14" s="32" t="s">
        <v>771</v>
      </c>
      <c r="B14" s="32" t="s">
        <v>772</v>
      </c>
      <c r="C14" s="32" t="s">
        <v>773</v>
      </c>
      <c r="D14" s="33">
        <v>185629.31</v>
      </c>
      <c r="E14" s="33">
        <v>92814</v>
      </c>
      <c r="F14" s="34">
        <v>50</v>
      </c>
      <c r="G14" s="67">
        <v>0</v>
      </c>
      <c r="H14" s="33">
        <v>92500</v>
      </c>
      <c r="I14" s="36">
        <v>92500</v>
      </c>
      <c r="J14" s="37">
        <v>40858</v>
      </c>
      <c r="K14" s="137">
        <v>0.3506944444444444</v>
      </c>
      <c r="L14" s="144"/>
      <c r="M14" s="134"/>
      <c r="N14" s="134"/>
      <c r="O14" s="77"/>
      <c r="P14" s="77"/>
      <c r="Q14" s="77"/>
    </row>
    <row r="15" spans="1:17" ht="12.75">
      <c r="A15" s="39" t="s">
        <v>443</v>
      </c>
      <c r="B15" s="39" t="s">
        <v>444</v>
      </c>
      <c r="C15" s="39" t="s">
        <v>445</v>
      </c>
      <c r="D15" s="33">
        <v>150000</v>
      </c>
      <c r="E15" s="33">
        <v>75000</v>
      </c>
      <c r="F15" s="34">
        <v>50</v>
      </c>
      <c r="G15" s="67">
        <v>75000</v>
      </c>
      <c r="H15" s="33">
        <v>0</v>
      </c>
      <c r="I15" s="36">
        <v>75000</v>
      </c>
      <c r="J15" s="37">
        <v>40890</v>
      </c>
      <c r="K15" s="109">
        <v>0.40625</v>
      </c>
      <c r="L15" s="144"/>
      <c r="M15" s="134"/>
      <c r="N15" s="134"/>
      <c r="O15" s="77"/>
      <c r="P15" s="77"/>
      <c r="Q15" s="77"/>
    </row>
    <row r="16" spans="1:17" ht="12.75">
      <c r="A16" s="41" t="s">
        <v>202</v>
      </c>
      <c r="B16" s="40" t="s">
        <v>89</v>
      </c>
      <c r="C16" s="40" t="s">
        <v>203</v>
      </c>
      <c r="D16" s="33">
        <v>123151</v>
      </c>
      <c r="E16" s="33">
        <v>61500</v>
      </c>
      <c r="F16" s="34">
        <f>E16/D16*100</f>
        <v>49.93869314906091</v>
      </c>
      <c r="G16" s="67"/>
      <c r="H16" s="33">
        <v>61500</v>
      </c>
      <c r="I16" s="36">
        <v>61500</v>
      </c>
      <c r="J16" s="37">
        <v>40891</v>
      </c>
      <c r="K16" s="109">
        <v>0.4166666666666667</v>
      </c>
      <c r="L16" s="144"/>
      <c r="M16" s="134"/>
      <c r="N16" s="134"/>
      <c r="O16" s="77"/>
      <c r="P16" s="77"/>
      <c r="Q16" s="77"/>
    </row>
    <row r="17" spans="1:17" ht="12.75">
      <c r="A17" s="41" t="s">
        <v>204</v>
      </c>
      <c r="B17" s="40" t="s">
        <v>205</v>
      </c>
      <c r="C17" s="41" t="s">
        <v>206</v>
      </c>
      <c r="D17" s="33">
        <v>72670</v>
      </c>
      <c r="E17" s="33">
        <v>36335</v>
      </c>
      <c r="F17" s="34">
        <f>E17/D17*100</f>
        <v>50</v>
      </c>
      <c r="G17" s="67"/>
      <c r="H17" s="33">
        <v>36000</v>
      </c>
      <c r="I17" s="36">
        <v>36000</v>
      </c>
      <c r="J17" s="37">
        <v>40892</v>
      </c>
      <c r="K17" s="109">
        <v>0.4930555555555556</v>
      </c>
      <c r="L17" s="144"/>
      <c r="M17" s="134"/>
      <c r="N17" s="134"/>
      <c r="O17" s="77"/>
      <c r="P17" s="77"/>
      <c r="Q17" s="77"/>
    </row>
    <row r="18" spans="1:17" ht="25.5">
      <c r="A18" s="32" t="s">
        <v>534</v>
      </c>
      <c r="B18" s="32" t="s">
        <v>454</v>
      </c>
      <c r="C18" s="32" t="s">
        <v>535</v>
      </c>
      <c r="D18" s="33">
        <v>410400</v>
      </c>
      <c r="E18" s="33">
        <v>150000</v>
      </c>
      <c r="F18" s="34">
        <v>36.54</v>
      </c>
      <c r="G18" s="67"/>
      <c r="H18" s="33">
        <v>150000</v>
      </c>
      <c r="I18" s="36">
        <v>150000</v>
      </c>
      <c r="J18" s="37">
        <v>40849</v>
      </c>
      <c r="K18" s="139"/>
      <c r="L18" s="144"/>
      <c r="M18" s="134"/>
      <c r="N18" s="134"/>
      <c r="O18" s="77"/>
      <c r="P18" s="77"/>
      <c r="Q18" s="77"/>
    </row>
    <row r="19" spans="1:17" ht="12.75">
      <c r="A19" s="39" t="s">
        <v>446</v>
      </c>
      <c r="B19" s="39" t="s">
        <v>396</v>
      </c>
      <c r="C19" s="39" t="s">
        <v>447</v>
      </c>
      <c r="D19" s="33">
        <v>56361.32</v>
      </c>
      <c r="E19" s="33">
        <v>28150</v>
      </c>
      <c r="F19" s="34">
        <v>49.94560099018263</v>
      </c>
      <c r="G19" s="67">
        <v>0</v>
      </c>
      <c r="H19" s="33">
        <v>28000</v>
      </c>
      <c r="I19" s="36">
        <v>28000</v>
      </c>
      <c r="J19" s="37">
        <v>40882</v>
      </c>
      <c r="K19" s="109">
        <v>0.6875</v>
      </c>
      <c r="L19" s="144"/>
      <c r="M19" s="134"/>
      <c r="N19" s="134"/>
      <c r="O19" s="77"/>
      <c r="P19" s="77"/>
      <c r="Q19" s="77"/>
    </row>
    <row r="20" spans="1:17" ht="12.75">
      <c r="A20" s="40" t="s">
        <v>832</v>
      </c>
      <c r="B20" s="40" t="s">
        <v>808</v>
      </c>
      <c r="C20" s="40" t="s">
        <v>833</v>
      </c>
      <c r="D20" s="33">
        <v>65000</v>
      </c>
      <c r="E20" s="33">
        <v>32500</v>
      </c>
      <c r="F20" s="34">
        <f>E20/D20*100</f>
        <v>50</v>
      </c>
      <c r="G20" s="67">
        <v>0</v>
      </c>
      <c r="H20" s="33">
        <v>32500</v>
      </c>
      <c r="I20" s="36">
        <v>32500</v>
      </c>
      <c r="J20" s="37">
        <v>40885</v>
      </c>
      <c r="K20" s="109">
        <v>0.5972222222222222</v>
      </c>
      <c r="L20" s="144"/>
      <c r="M20" s="134"/>
      <c r="N20" s="134"/>
      <c r="O20" s="77"/>
      <c r="P20" s="77"/>
      <c r="Q20" s="77"/>
    </row>
    <row r="21" spans="1:17" ht="25.5">
      <c r="A21" s="32" t="s">
        <v>25</v>
      </c>
      <c r="B21" s="32" t="s">
        <v>37</v>
      </c>
      <c r="C21" s="32" t="s">
        <v>26</v>
      </c>
      <c r="D21" s="33">
        <v>217446</v>
      </c>
      <c r="E21" s="33">
        <v>108000</v>
      </c>
      <c r="F21" s="34">
        <v>49.67</v>
      </c>
      <c r="G21" s="67"/>
      <c r="H21" s="33">
        <v>108000</v>
      </c>
      <c r="I21" s="36">
        <v>108000</v>
      </c>
      <c r="J21" s="37">
        <v>40890</v>
      </c>
      <c r="K21" s="137">
        <v>0.4166666666666667</v>
      </c>
      <c r="L21" s="144"/>
      <c r="M21" s="134"/>
      <c r="N21" s="134"/>
      <c r="O21" s="77"/>
      <c r="P21" s="77"/>
      <c r="Q21" s="77"/>
    </row>
    <row r="22" spans="1:17" ht="38.25">
      <c r="A22" s="40" t="s">
        <v>597</v>
      </c>
      <c r="B22" s="40" t="s">
        <v>587</v>
      </c>
      <c r="C22" s="40" t="s">
        <v>598</v>
      </c>
      <c r="D22" s="33">
        <v>249922</v>
      </c>
      <c r="E22" s="33">
        <v>124961</v>
      </c>
      <c r="F22" s="34">
        <v>50</v>
      </c>
      <c r="G22" s="67">
        <v>0</v>
      </c>
      <c r="H22" s="33">
        <v>124500</v>
      </c>
      <c r="I22" s="36">
        <v>124500</v>
      </c>
      <c r="J22" s="37">
        <v>40884</v>
      </c>
      <c r="K22" s="137">
        <v>0.34722222222222227</v>
      </c>
      <c r="L22" s="144"/>
      <c r="M22" s="134"/>
      <c r="N22" s="134"/>
      <c r="O22" s="77"/>
      <c r="P22" s="77"/>
      <c r="Q22" s="77"/>
    </row>
    <row r="23" spans="1:17" ht="25.5">
      <c r="A23" s="41" t="s">
        <v>207</v>
      </c>
      <c r="B23" s="40" t="s">
        <v>208</v>
      </c>
      <c r="C23" s="40" t="s">
        <v>209</v>
      </c>
      <c r="D23" s="33">
        <v>50985</v>
      </c>
      <c r="E23" s="33">
        <v>25490</v>
      </c>
      <c r="F23" s="34">
        <f>E23/D23*100</f>
        <v>49.99509659703835</v>
      </c>
      <c r="G23" s="67">
        <v>8000</v>
      </c>
      <c r="H23" s="33">
        <v>17000</v>
      </c>
      <c r="I23" s="36">
        <v>25000</v>
      </c>
      <c r="J23" s="37">
        <v>40892</v>
      </c>
      <c r="K23" s="109">
        <v>0.7083333333333334</v>
      </c>
      <c r="L23" s="144"/>
      <c r="M23" s="134"/>
      <c r="N23" s="134"/>
      <c r="O23" s="77"/>
      <c r="P23" s="77"/>
      <c r="Q23" s="77"/>
    </row>
    <row r="24" spans="1:17" ht="25.5">
      <c r="A24" s="41" t="s">
        <v>210</v>
      </c>
      <c r="B24" s="40" t="s">
        <v>211</v>
      </c>
      <c r="C24" s="40" t="s">
        <v>212</v>
      </c>
      <c r="D24" s="33">
        <v>116000</v>
      </c>
      <c r="E24" s="33">
        <v>58000</v>
      </c>
      <c r="F24" s="34">
        <f>E24/D24*100</f>
        <v>50</v>
      </c>
      <c r="G24" s="67"/>
      <c r="H24" s="33">
        <v>58000</v>
      </c>
      <c r="I24" s="36">
        <v>58000</v>
      </c>
      <c r="J24" s="37">
        <v>40884</v>
      </c>
      <c r="K24" s="109">
        <v>0.4583333333333333</v>
      </c>
      <c r="L24" s="144"/>
      <c r="M24" s="134"/>
      <c r="N24" s="134"/>
      <c r="O24" s="77"/>
      <c r="P24" s="77"/>
      <c r="Q24" s="77"/>
    </row>
    <row r="25" spans="1:17" ht="12.75">
      <c r="A25" s="32" t="s">
        <v>774</v>
      </c>
      <c r="B25" s="32" t="s">
        <v>728</v>
      </c>
      <c r="C25" s="32" t="s">
        <v>775</v>
      </c>
      <c r="D25" s="33">
        <v>64000</v>
      </c>
      <c r="E25" s="33">
        <v>32000</v>
      </c>
      <c r="F25" s="34">
        <v>50</v>
      </c>
      <c r="G25" s="67">
        <v>0</v>
      </c>
      <c r="H25" s="33">
        <v>32000</v>
      </c>
      <c r="I25" s="36">
        <v>32000</v>
      </c>
      <c r="J25" s="37">
        <v>40884</v>
      </c>
      <c r="K25" s="137">
        <v>0.4583333333333333</v>
      </c>
      <c r="L25" s="144"/>
      <c r="M25" s="134"/>
      <c r="N25" s="134"/>
      <c r="O25" s="77"/>
      <c r="P25" s="77"/>
      <c r="Q25" s="77"/>
    </row>
    <row r="26" spans="1:17" ht="12.75">
      <c r="A26" s="39" t="s">
        <v>448</v>
      </c>
      <c r="B26" s="39" t="s">
        <v>415</v>
      </c>
      <c r="C26" s="39" t="s">
        <v>449</v>
      </c>
      <c r="D26" s="33">
        <v>80000</v>
      </c>
      <c r="E26" s="33">
        <v>40000</v>
      </c>
      <c r="F26" s="34">
        <v>50</v>
      </c>
      <c r="G26" s="67">
        <v>0</v>
      </c>
      <c r="H26" s="33">
        <v>40000</v>
      </c>
      <c r="I26" s="36">
        <v>40000</v>
      </c>
      <c r="J26" s="37">
        <v>40871</v>
      </c>
      <c r="K26" s="109">
        <v>0.34375</v>
      </c>
      <c r="L26" s="144"/>
      <c r="M26" s="134"/>
      <c r="N26" s="134"/>
      <c r="O26" s="77"/>
      <c r="P26" s="77"/>
      <c r="Q26" s="77"/>
    </row>
    <row r="27" spans="1:17" ht="25.5">
      <c r="A27" s="41" t="s">
        <v>213</v>
      </c>
      <c r="B27" s="40" t="s">
        <v>214</v>
      </c>
      <c r="C27" s="40" t="s">
        <v>215</v>
      </c>
      <c r="D27" s="33">
        <v>75000</v>
      </c>
      <c r="E27" s="33">
        <v>35000</v>
      </c>
      <c r="F27" s="34">
        <f>E27/D27*100</f>
        <v>46.666666666666664</v>
      </c>
      <c r="G27" s="67"/>
      <c r="H27" s="33">
        <v>35000</v>
      </c>
      <c r="I27" s="36">
        <v>35000</v>
      </c>
      <c r="J27" s="37">
        <v>40891</v>
      </c>
      <c r="K27" s="109">
        <v>0.625</v>
      </c>
      <c r="L27" s="144"/>
      <c r="M27" s="134"/>
      <c r="N27" s="134"/>
      <c r="O27" s="77"/>
      <c r="P27" s="77"/>
      <c r="Q27" s="77"/>
    </row>
    <row r="28" spans="1:17" ht="25.5">
      <c r="A28" s="32" t="s">
        <v>681</v>
      </c>
      <c r="B28" s="32" t="s">
        <v>635</v>
      </c>
      <c r="C28" s="32" t="s">
        <v>682</v>
      </c>
      <c r="D28" s="33">
        <v>50000</v>
      </c>
      <c r="E28" s="33">
        <v>25000</v>
      </c>
      <c r="F28" s="34">
        <f>E28/D28*100</f>
        <v>50</v>
      </c>
      <c r="G28" s="67"/>
      <c r="H28" s="33">
        <v>25000</v>
      </c>
      <c r="I28" s="36">
        <v>25000</v>
      </c>
      <c r="J28" s="37">
        <v>40868</v>
      </c>
      <c r="K28" s="137">
        <v>0.4548611111111111</v>
      </c>
      <c r="L28" s="144"/>
      <c r="M28" s="134"/>
      <c r="N28" s="134"/>
      <c r="O28" s="77"/>
      <c r="P28" s="77"/>
      <c r="Q28" s="77"/>
    </row>
    <row r="29" spans="1:17" ht="25.5">
      <c r="A29" s="32" t="s">
        <v>377</v>
      </c>
      <c r="B29" s="32" t="s">
        <v>378</v>
      </c>
      <c r="C29" s="32" t="s">
        <v>379</v>
      </c>
      <c r="D29" s="33">
        <v>191570</v>
      </c>
      <c r="E29" s="33">
        <v>95785</v>
      </c>
      <c r="F29" s="34">
        <f>E29/D29*100</f>
        <v>50</v>
      </c>
      <c r="G29" s="67">
        <v>0</v>
      </c>
      <c r="H29" s="33">
        <v>95500</v>
      </c>
      <c r="I29" s="36">
        <v>95500</v>
      </c>
      <c r="J29" s="37">
        <v>40882</v>
      </c>
      <c r="K29" s="137">
        <v>0.6284722222222222</v>
      </c>
      <c r="L29" s="144"/>
      <c r="M29" s="134"/>
      <c r="N29" s="134"/>
      <c r="O29" s="77"/>
      <c r="P29" s="77"/>
      <c r="Q29" s="77"/>
    </row>
    <row r="30" spans="1:17" ht="25.5">
      <c r="A30" s="32" t="s">
        <v>683</v>
      </c>
      <c r="B30" s="32" t="s">
        <v>684</v>
      </c>
      <c r="C30" s="41" t="s">
        <v>685</v>
      </c>
      <c r="D30" s="33">
        <v>164863</v>
      </c>
      <c r="E30" s="33">
        <v>82430</v>
      </c>
      <c r="F30" s="34">
        <f>E30/D30*100</f>
        <v>49.999090153642726</v>
      </c>
      <c r="G30" s="67"/>
      <c r="H30" s="33">
        <v>82000</v>
      </c>
      <c r="I30" s="36">
        <v>82000</v>
      </c>
      <c r="J30" s="37">
        <v>40870</v>
      </c>
      <c r="K30" s="137">
        <v>0.3541666666666667</v>
      </c>
      <c r="L30" s="144"/>
      <c r="M30" s="134"/>
      <c r="N30" s="134"/>
      <c r="O30" s="77"/>
      <c r="P30" s="77"/>
      <c r="Q30" s="77"/>
    </row>
    <row r="31" spans="1:17" ht="12.75">
      <c r="A31" s="40" t="s">
        <v>81</v>
      </c>
      <c r="B31" s="40" t="s">
        <v>82</v>
      </c>
      <c r="C31" s="40" t="s">
        <v>83</v>
      </c>
      <c r="D31" s="33">
        <v>133700</v>
      </c>
      <c r="E31" s="33">
        <v>66800</v>
      </c>
      <c r="F31" s="34">
        <v>50</v>
      </c>
      <c r="G31" s="67">
        <v>0</v>
      </c>
      <c r="H31" s="33">
        <v>66500</v>
      </c>
      <c r="I31" s="36">
        <v>66500</v>
      </c>
      <c r="J31" s="37">
        <v>40879</v>
      </c>
      <c r="K31" s="137">
        <v>0.4166666666666667</v>
      </c>
      <c r="L31" s="144"/>
      <c r="M31" s="134"/>
      <c r="N31" s="134"/>
      <c r="O31" s="77"/>
      <c r="P31" s="77"/>
      <c r="Q31" s="77"/>
    </row>
    <row r="32" spans="1:17" ht="25.5">
      <c r="A32" s="32" t="s">
        <v>686</v>
      </c>
      <c r="B32" s="32" t="s">
        <v>638</v>
      </c>
      <c r="C32" s="32" t="s">
        <v>687</v>
      </c>
      <c r="D32" s="33">
        <v>218028</v>
      </c>
      <c r="E32" s="33">
        <v>109014</v>
      </c>
      <c r="F32" s="34">
        <f>E32/D32*100</f>
        <v>50</v>
      </c>
      <c r="G32" s="67"/>
      <c r="H32" s="33">
        <v>109000</v>
      </c>
      <c r="I32" s="36">
        <v>109000</v>
      </c>
      <c r="J32" s="37">
        <v>40889</v>
      </c>
      <c r="K32" s="137">
        <v>0.6458333333333334</v>
      </c>
      <c r="L32" s="144"/>
      <c r="M32" s="134"/>
      <c r="N32" s="134"/>
      <c r="O32" s="77"/>
      <c r="P32" s="77"/>
      <c r="Q32" s="77"/>
    </row>
    <row r="33" spans="1:17" ht="25.5">
      <c r="A33" s="32" t="s">
        <v>536</v>
      </c>
      <c r="B33" s="32" t="s">
        <v>537</v>
      </c>
      <c r="C33" s="32" t="s">
        <v>538</v>
      </c>
      <c r="D33" s="33">
        <v>50000</v>
      </c>
      <c r="E33" s="33">
        <v>25000</v>
      </c>
      <c r="F33" s="34">
        <v>50</v>
      </c>
      <c r="G33" s="67"/>
      <c r="H33" s="33">
        <v>25000</v>
      </c>
      <c r="I33" s="36">
        <v>25000</v>
      </c>
      <c r="J33" s="37">
        <v>40854</v>
      </c>
      <c r="K33" s="139"/>
      <c r="L33" s="144"/>
      <c r="M33" s="134"/>
      <c r="N33" s="134"/>
      <c r="O33" s="77"/>
      <c r="P33" s="77"/>
      <c r="Q33" s="77"/>
    </row>
    <row r="34" spans="1:17" ht="12.75">
      <c r="A34" s="40" t="s">
        <v>599</v>
      </c>
      <c r="B34" s="40" t="s">
        <v>605</v>
      </c>
      <c r="C34" s="40" t="s">
        <v>600</v>
      </c>
      <c r="D34" s="33">
        <v>241787</v>
      </c>
      <c r="E34" s="33">
        <v>120890</v>
      </c>
      <c r="F34" s="34">
        <v>50</v>
      </c>
      <c r="G34" s="67">
        <v>0</v>
      </c>
      <c r="H34" s="33">
        <v>120500</v>
      </c>
      <c r="I34" s="36">
        <v>120500</v>
      </c>
      <c r="J34" s="37">
        <v>40884</v>
      </c>
      <c r="K34" s="137">
        <v>0.7083333333333334</v>
      </c>
      <c r="L34" s="144"/>
      <c r="M34" s="134"/>
      <c r="N34" s="134"/>
      <c r="O34" s="77"/>
      <c r="P34" s="77"/>
      <c r="Q34" s="77"/>
    </row>
    <row r="35" spans="1:17" ht="12.75">
      <c r="A35" s="40" t="s">
        <v>834</v>
      </c>
      <c r="B35" s="40" t="s">
        <v>814</v>
      </c>
      <c r="C35" s="40" t="s">
        <v>835</v>
      </c>
      <c r="D35" s="33">
        <v>224545</v>
      </c>
      <c r="E35" s="33">
        <v>103291</v>
      </c>
      <c r="F35" s="34">
        <f>E35/D35*100</f>
        <v>46.00013360350932</v>
      </c>
      <c r="G35" s="67"/>
      <c r="H35" s="33">
        <v>103000</v>
      </c>
      <c r="I35" s="36">
        <v>103000</v>
      </c>
      <c r="J35" s="37">
        <v>40892</v>
      </c>
      <c r="K35" s="109">
        <v>0.53125</v>
      </c>
      <c r="L35" s="144"/>
      <c r="M35" s="134"/>
      <c r="N35" s="134"/>
      <c r="O35" s="77"/>
      <c r="P35" s="77"/>
      <c r="Q35" s="77"/>
    </row>
    <row r="36" spans="1:17" ht="25.5">
      <c r="A36" s="41" t="s">
        <v>216</v>
      </c>
      <c r="B36" s="40" t="s">
        <v>113</v>
      </c>
      <c r="C36" s="40" t="s">
        <v>217</v>
      </c>
      <c r="D36" s="33">
        <v>50000</v>
      </c>
      <c r="E36" s="33">
        <v>25000</v>
      </c>
      <c r="F36" s="34">
        <f>E36/D36*100</f>
        <v>50</v>
      </c>
      <c r="G36" s="67"/>
      <c r="H36" s="33">
        <v>25000</v>
      </c>
      <c r="I36" s="36">
        <v>25000</v>
      </c>
      <c r="J36" s="37">
        <v>40890</v>
      </c>
      <c r="K36" s="109">
        <v>0.75</v>
      </c>
      <c r="L36" s="144"/>
      <c r="M36" s="134"/>
      <c r="N36" s="134"/>
      <c r="O36" s="77"/>
      <c r="P36" s="77"/>
      <c r="Q36" s="77"/>
    </row>
    <row r="37" spans="1:17" ht="25.5">
      <c r="A37" s="41" t="s">
        <v>218</v>
      </c>
      <c r="B37" s="40" t="s">
        <v>219</v>
      </c>
      <c r="C37" s="40" t="s">
        <v>220</v>
      </c>
      <c r="D37" s="33">
        <v>116980</v>
      </c>
      <c r="E37" s="33">
        <v>58490</v>
      </c>
      <c r="F37" s="34">
        <f>E37/D37*100</f>
        <v>50</v>
      </c>
      <c r="G37" s="67">
        <v>58000</v>
      </c>
      <c r="H37" s="33"/>
      <c r="I37" s="36">
        <v>58000</v>
      </c>
      <c r="J37" s="37">
        <v>40892</v>
      </c>
      <c r="K37" s="109">
        <v>0.75</v>
      </c>
      <c r="L37" s="144"/>
      <c r="M37" s="134"/>
      <c r="N37" s="134"/>
      <c r="O37" s="77"/>
      <c r="P37" s="77"/>
      <c r="Q37" s="77"/>
    </row>
    <row r="38" spans="1:17" ht="51">
      <c r="A38" s="40" t="s">
        <v>601</v>
      </c>
      <c r="B38" s="40" t="s">
        <v>606</v>
      </c>
      <c r="C38" s="40" t="s">
        <v>602</v>
      </c>
      <c r="D38" s="33">
        <v>211301</v>
      </c>
      <c r="E38" s="33">
        <v>105000</v>
      </c>
      <c r="F38" s="34">
        <v>50</v>
      </c>
      <c r="G38" s="67">
        <v>0</v>
      </c>
      <c r="H38" s="33">
        <v>105000</v>
      </c>
      <c r="I38" s="36">
        <v>105000</v>
      </c>
      <c r="J38" s="37">
        <v>40886</v>
      </c>
      <c r="K38" s="137">
        <v>0.4513888888888889</v>
      </c>
      <c r="L38" s="144"/>
      <c r="M38" s="134"/>
      <c r="N38" s="134"/>
      <c r="O38" s="77"/>
      <c r="P38" s="77"/>
      <c r="Q38" s="77"/>
    </row>
    <row r="39" spans="1:17" ht="12.75">
      <c r="A39" s="32" t="s">
        <v>725</v>
      </c>
      <c r="B39" s="32" t="s">
        <v>887</v>
      </c>
      <c r="C39" s="32" t="s">
        <v>726</v>
      </c>
      <c r="D39" s="33">
        <v>210000</v>
      </c>
      <c r="E39" s="33">
        <v>100000</v>
      </c>
      <c r="F39" s="34">
        <v>47.6</v>
      </c>
      <c r="G39" s="67">
        <v>0</v>
      </c>
      <c r="H39" s="33">
        <v>100000</v>
      </c>
      <c r="I39" s="36">
        <v>100000</v>
      </c>
      <c r="J39" s="37">
        <v>40861</v>
      </c>
      <c r="K39" s="137">
        <v>0.579861111111111</v>
      </c>
      <c r="L39" s="144"/>
      <c r="M39" s="134"/>
      <c r="N39" s="134"/>
      <c r="O39" s="77"/>
      <c r="P39" s="77"/>
      <c r="Q39" s="77"/>
    </row>
    <row r="40" spans="1:17" ht="12.75">
      <c r="A40" s="41" t="s">
        <v>221</v>
      </c>
      <c r="B40" s="40" t="s">
        <v>117</v>
      </c>
      <c r="C40" s="40" t="s">
        <v>222</v>
      </c>
      <c r="D40" s="33">
        <v>78000</v>
      </c>
      <c r="E40" s="33">
        <v>39000</v>
      </c>
      <c r="F40" s="34">
        <v>50</v>
      </c>
      <c r="G40" s="67"/>
      <c r="H40" s="33">
        <v>39000</v>
      </c>
      <c r="I40" s="36">
        <v>39000</v>
      </c>
      <c r="J40" s="37">
        <v>40870</v>
      </c>
      <c r="K40" s="109">
        <v>0.4166666666666667</v>
      </c>
      <c r="L40" s="144"/>
      <c r="M40" s="134"/>
      <c r="N40" s="134"/>
      <c r="O40" s="77"/>
      <c r="P40" s="77"/>
      <c r="Q40" s="77"/>
    </row>
    <row r="41" spans="1:17" ht="51">
      <c r="A41" s="32" t="s">
        <v>776</v>
      </c>
      <c r="B41" s="32" t="s">
        <v>737</v>
      </c>
      <c r="C41" s="41" t="s">
        <v>777</v>
      </c>
      <c r="D41" s="33">
        <v>132000</v>
      </c>
      <c r="E41" s="33">
        <v>60000</v>
      </c>
      <c r="F41" s="34">
        <v>50</v>
      </c>
      <c r="G41" s="67">
        <v>0</v>
      </c>
      <c r="H41" s="33">
        <v>60000</v>
      </c>
      <c r="I41" s="36">
        <v>60000</v>
      </c>
      <c r="J41" s="37">
        <v>40890</v>
      </c>
      <c r="K41" s="137">
        <v>0.5</v>
      </c>
      <c r="L41" s="144"/>
      <c r="M41" s="134"/>
      <c r="N41" s="134"/>
      <c r="O41" s="77"/>
      <c r="P41" s="77"/>
      <c r="Q41" s="77"/>
    </row>
    <row r="42" spans="1:17" ht="38.25">
      <c r="A42" s="41" t="s">
        <v>223</v>
      </c>
      <c r="B42" s="40" t="s">
        <v>224</v>
      </c>
      <c r="C42" s="40" t="s">
        <v>225</v>
      </c>
      <c r="D42" s="33">
        <v>216000</v>
      </c>
      <c r="E42" s="33">
        <v>106000</v>
      </c>
      <c r="F42" s="34">
        <f>E42/D42*100</f>
        <v>49.074074074074076</v>
      </c>
      <c r="G42" s="67"/>
      <c r="H42" s="33">
        <v>106000</v>
      </c>
      <c r="I42" s="36">
        <v>106000</v>
      </c>
      <c r="J42" s="37">
        <v>40891</v>
      </c>
      <c r="K42" s="109">
        <v>0.47222222222222227</v>
      </c>
      <c r="L42" s="144"/>
      <c r="M42" s="134"/>
      <c r="N42" s="134"/>
      <c r="O42" s="77"/>
      <c r="P42" s="77"/>
      <c r="Q42" s="77"/>
    </row>
    <row r="43" spans="1:17" ht="38.25">
      <c r="A43" s="40" t="s">
        <v>629</v>
      </c>
      <c r="B43" s="40" t="s">
        <v>630</v>
      </c>
      <c r="C43" s="40" t="s">
        <v>631</v>
      </c>
      <c r="D43" s="33">
        <v>126112</v>
      </c>
      <c r="E43" s="33">
        <v>63056</v>
      </c>
      <c r="F43" s="34">
        <v>50</v>
      </c>
      <c r="G43" s="67">
        <v>0</v>
      </c>
      <c r="H43" s="33">
        <v>63000</v>
      </c>
      <c r="I43" s="36">
        <v>63000</v>
      </c>
      <c r="J43" s="37">
        <v>40886</v>
      </c>
      <c r="K43" s="137">
        <v>0.44097222222222227</v>
      </c>
      <c r="L43" s="144"/>
      <c r="M43" s="134"/>
      <c r="N43" s="134"/>
      <c r="O43" s="77"/>
      <c r="P43" s="77"/>
      <c r="Q43" s="77"/>
    </row>
    <row r="44" spans="1:17" ht="51">
      <c r="A44" s="32" t="s">
        <v>778</v>
      </c>
      <c r="B44" s="32" t="s">
        <v>740</v>
      </c>
      <c r="C44" s="32" t="s">
        <v>779</v>
      </c>
      <c r="D44" s="33">
        <v>194850</v>
      </c>
      <c r="E44" s="33">
        <v>97425</v>
      </c>
      <c r="F44" s="34">
        <v>50</v>
      </c>
      <c r="G44" s="67">
        <v>0</v>
      </c>
      <c r="H44" s="33">
        <v>97000</v>
      </c>
      <c r="I44" s="36">
        <v>97000</v>
      </c>
      <c r="J44" s="37">
        <v>40884</v>
      </c>
      <c r="K44" s="137">
        <v>0.5833333333333334</v>
      </c>
      <c r="L44" s="144"/>
      <c r="M44" s="134"/>
      <c r="N44" s="134"/>
      <c r="O44" s="77"/>
      <c r="P44" s="77"/>
      <c r="Q44" s="77"/>
    </row>
    <row r="45" spans="1:17" ht="12.75">
      <c r="A45" s="40" t="s">
        <v>603</v>
      </c>
      <c r="B45" s="40" t="s">
        <v>607</v>
      </c>
      <c r="C45" s="41" t="s">
        <v>604</v>
      </c>
      <c r="D45" s="33">
        <v>86598</v>
      </c>
      <c r="E45" s="33">
        <v>43000</v>
      </c>
      <c r="F45" s="34">
        <v>50</v>
      </c>
      <c r="G45" s="67">
        <v>0</v>
      </c>
      <c r="H45" s="33">
        <v>43000</v>
      </c>
      <c r="I45" s="36">
        <v>43000</v>
      </c>
      <c r="J45" s="37">
        <v>40869</v>
      </c>
      <c r="K45" s="137">
        <v>0.375</v>
      </c>
      <c r="L45" s="144"/>
      <c r="M45" s="134"/>
      <c r="N45" s="134"/>
      <c r="O45" s="77"/>
      <c r="P45" s="77"/>
      <c r="Q45" s="77"/>
    </row>
    <row r="46" spans="1:17" ht="51">
      <c r="A46" s="41" t="s">
        <v>226</v>
      </c>
      <c r="B46" s="40" t="s">
        <v>120</v>
      </c>
      <c r="C46" s="40" t="s">
        <v>227</v>
      </c>
      <c r="D46" s="33">
        <v>128217</v>
      </c>
      <c r="E46" s="33">
        <v>64000</v>
      </c>
      <c r="F46" s="34">
        <f>E46/D46*100</f>
        <v>49.91537783601239</v>
      </c>
      <c r="G46" s="67"/>
      <c r="H46" s="33">
        <v>64000</v>
      </c>
      <c r="I46" s="36">
        <v>64000</v>
      </c>
      <c r="J46" s="37">
        <v>40891</v>
      </c>
      <c r="K46" s="109">
        <v>0.4166666666666667</v>
      </c>
      <c r="L46" s="144"/>
      <c r="M46" s="134"/>
      <c r="N46" s="134"/>
      <c r="O46" s="77"/>
      <c r="P46" s="77"/>
      <c r="Q46" s="77"/>
    </row>
    <row r="47" spans="1:17" ht="12.75">
      <c r="A47" s="32" t="s">
        <v>380</v>
      </c>
      <c r="B47" s="115" t="s">
        <v>381</v>
      </c>
      <c r="C47" s="32" t="s">
        <v>382</v>
      </c>
      <c r="D47" s="33">
        <v>110900</v>
      </c>
      <c r="E47" s="33">
        <v>55450</v>
      </c>
      <c r="F47" s="34">
        <f>E47/D47*100</f>
        <v>50</v>
      </c>
      <c r="G47" s="67">
        <v>0</v>
      </c>
      <c r="H47" s="33">
        <v>55000</v>
      </c>
      <c r="I47" s="36">
        <v>55000</v>
      </c>
      <c r="J47" s="37">
        <v>40892</v>
      </c>
      <c r="K47" s="137">
        <v>0.5347222222222222</v>
      </c>
      <c r="L47" s="144"/>
      <c r="M47" s="134"/>
      <c r="N47" s="134"/>
      <c r="O47" s="77"/>
      <c r="P47" s="77"/>
      <c r="Q47" s="77"/>
    </row>
    <row r="48" spans="1:17" ht="25.5">
      <c r="A48" s="32" t="s">
        <v>780</v>
      </c>
      <c r="B48" s="32" t="s">
        <v>781</v>
      </c>
      <c r="C48" s="32" t="s">
        <v>782</v>
      </c>
      <c r="D48" s="33">
        <v>108863</v>
      </c>
      <c r="E48" s="33">
        <v>54431</v>
      </c>
      <c r="F48" s="34">
        <v>50</v>
      </c>
      <c r="G48" s="67">
        <v>0</v>
      </c>
      <c r="H48" s="33">
        <v>54000</v>
      </c>
      <c r="I48" s="36">
        <v>54000</v>
      </c>
      <c r="J48" s="37">
        <v>40891</v>
      </c>
      <c r="K48" s="137">
        <v>0.625</v>
      </c>
      <c r="L48" s="144"/>
      <c r="M48" s="134"/>
      <c r="N48" s="134"/>
      <c r="O48" s="77"/>
      <c r="P48" s="77"/>
      <c r="Q48" s="77"/>
    </row>
    <row r="49" spans="1:17" ht="12.75">
      <c r="A49" s="32" t="s">
        <v>688</v>
      </c>
      <c r="B49" s="32" t="s">
        <v>647</v>
      </c>
      <c r="C49" s="32" t="s">
        <v>689</v>
      </c>
      <c r="D49" s="33">
        <v>72992</v>
      </c>
      <c r="E49" s="33">
        <v>36400</v>
      </c>
      <c r="F49" s="34">
        <f>E49/D49*100</f>
        <v>49.868478737395876</v>
      </c>
      <c r="G49" s="67"/>
      <c r="H49" s="33">
        <v>36000</v>
      </c>
      <c r="I49" s="36">
        <v>36000</v>
      </c>
      <c r="J49" s="37">
        <v>40876</v>
      </c>
      <c r="K49" s="137">
        <v>0.6354166666666666</v>
      </c>
      <c r="L49" s="144"/>
      <c r="M49" s="134"/>
      <c r="N49" s="134"/>
      <c r="O49" s="77"/>
      <c r="P49" s="77"/>
      <c r="Q49" s="77"/>
    </row>
    <row r="50" spans="1:17" ht="25.5">
      <c r="A50" s="32" t="s">
        <v>383</v>
      </c>
      <c r="B50" s="32" t="s">
        <v>384</v>
      </c>
      <c r="C50" s="41" t="s">
        <v>385</v>
      </c>
      <c r="D50" s="33">
        <v>84000</v>
      </c>
      <c r="E50" s="33">
        <v>42000</v>
      </c>
      <c r="F50" s="34">
        <f>E50/D50*100</f>
        <v>50</v>
      </c>
      <c r="G50" s="67">
        <v>0</v>
      </c>
      <c r="H50" s="33">
        <v>42000</v>
      </c>
      <c r="I50" s="36">
        <v>42000</v>
      </c>
      <c r="J50" s="37">
        <v>40885</v>
      </c>
      <c r="K50" s="137">
        <v>0.4375</v>
      </c>
      <c r="L50" s="144"/>
      <c r="M50" s="134"/>
      <c r="N50" s="134"/>
      <c r="O50" s="77"/>
      <c r="P50" s="77"/>
      <c r="Q50" s="77"/>
    </row>
    <row r="51" spans="1:17" ht="12.75">
      <c r="A51" s="40" t="s">
        <v>836</v>
      </c>
      <c r="B51" s="40" t="s">
        <v>837</v>
      </c>
      <c r="C51" s="41" t="s">
        <v>838</v>
      </c>
      <c r="D51" s="33">
        <v>116103</v>
      </c>
      <c r="E51" s="33">
        <v>58051</v>
      </c>
      <c r="F51" s="34">
        <f>E51/D51*100</f>
        <v>49.9995693479066</v>
      </c>
      <c r="G51" s="67">
        <v>0</v>
      </c>
      <c r="H51" s="33">
        <v>58000</v>
      </c>
      <c r="I51" s="36">
        <v>58000</v>
      </c>
      <c r="J51" s="37">
        <v>40868</v>
      </c>
      <c r="K51" s="109">
        <v>0.6527777777777778</v>
      </c>
      <c r="L51" s="144"/>
      <c r="M51" s="134"/>
      <c r="N51" s="134"/>
      <c r="O51" s="77"/>
      <c r="P51" s="77"/>
      <c r="Q51" s="77"/>
    </row>
    <row r="52" spans="1:17" ht="38.25">
      <c r="A52" s="32" t="s">
        <v>27</v>
      </c>
      <c r="B52" s="32" t="s">
        <v>84</v>
      </c>
      <c r="C52" s="32" t="s">
        <v>28</v>
      </c>
      <c r="D52" s="33">
        <v>111184.6</v>
      </c>
      <c r="E52" s="33">
        <v>27796</v>
      </c>
      <c r="F52" s="34">
        <v>25</v>
      </c>
      <c r="G52" s="67"/>
      <c r="H52" s="33">
        <v>25000</v>
      </c>
      <c r="I52" s="36">
        <v>25000</v>
      </c>
      <c r="J52" s="37">
        <v>40892</v>
      </c>
      <c r="K52" s="137">
        <v>0.3333333333333333</v>
      </c>
      <c r="L52" s="144" t="s">
        <v>844</v>
      </c>
      <c r="M52" s="134"/>
      <c r="N52" s="134"/>
      <c r="O52" s="77"/>
      <c r="P52" s="77"/>
      <c r="Q52" s="77"/>
    </row>
    <row r="53" spans="1:17" ht="12.75">
      <c r="A53" s="32" t="s">
        <v>539</v>
      </c>
      <c r="B53" s="32" t="s">
        <v>496</v>
      </c>
      <c r="C53" s="41" t="s">
        <v>540</v>
      </c>
      <c r="D53" s="33">
        <v>118397</v>
      </c>
      <c r="E53" s="33">
        <v>59198</v>
      </c>
      <c r="F53" s="34">
        <v>50</v>
      </c>
      <c r="G53" s="67"/>
      <c r="H53" s="33">
        <v>59000</v>
      </c>
      <c r="I53" s="36">
        <v>59000</v>
      </c>
      <c r="J53" s="37">
        <v>40875</v>
      </c>
      <c r="K53" s="139"/>
      <c r="L53" s="144"/>
      <c r="M53" s="134"/>
      <c r="N53" s="134"/>
      <c r="O53" s="77"/>
      <c r="P53" s="77"/>
      <c r="Q53" s="77"/>
    </row>
    <row r="54" spans="1:17" ht="25.5">
      <c r="A54" s="32" t="s">
        <v>541</v>
      </c>
      <c r="B54" s="32" t="s">
        <v>468</v>
      </c>
      <c r="C54" s="32" t="s">
        <v>542</v>
      </c>
      <c r="D54" s="33">
        <v>114649.38</v>
      </c>
      <c r="E54" s="33">
        <v>56649</v>
      </c>
      <c r="F54" s="34">
        <v>49.41</v>
      </c>
      <c r="G54" s="67"/>
      <c r="H54" s="33">
        <v>56500</v>
      </c>
      <c r="I54" s="36">
        <v>56500</v>
      </c>
      <c r="J54" s="37">
        <v>40878</v>
      </c>
      <c r="K54" s="139"/>
      <c r="L54" s="144"/>
      <c r="M54" s="134"/>
      <c r="N54" s="134"/>
      <c r="O54" s="77"/>
      <c r="P54" s="77"/>
      <c r="Q54" s="77"/>
    </row>
    <row r="55" spans="1:17" ht="25.5">
      <c r="A55" s="32" t="s">
        <v>47</v>
      </c>
      <c r="B55" s="32" t="s">
        <v>48</v>
      </c>
      <c r="C55" s="32" t="s">
        <v>49</v>
      </c>
      <c r="D55" s="33">
        <v>102000</v>
      </c>
      <c r="E55" s="33">
        <v>51000</v>
      </c>
      <c r="F55" s="34">
        <v>50</v>
      </c>
      <c r="G55" s="67"/>
      <c r="H55" s="33">
        <v>51000</v>
      </c>
      <c r="I55" s="36">
        <v>51000</v>
      </c>
      <c r="J55" s="37">
        <v>40890</v>
      </c>
      <c r="K55" s="137">
        <v>0.5833333333333334</v>
      </c>
      <c r="L55" s="144"/>
      <c r="M55" s="134"/>
      <c r="N55" s="134"/>
      <c r="O55" s="77"/>
      <c r="P55" s="77"/>
      <c r="Q55" s="77"/>
    </row>
    <row r="56" spans="1:17" ht="25.5">
      <c r="A56" s="32" t="s">
        <v>29</v>
      </c>
      <c r="B56" s="32" t="s">
        <v>38</v>
      </c>
      <c r="C56" s="32" t="s">
        <v>30</v>
      </c>
      <c r="D56" s="33">
        <v>180000</v>
      </c>
      <c r="E56" s="33">
        <v>90000</v>
      </c>
      <c r="F56" s="34">
        <v>50</v>
      </c>
      <c r="G56" s="67"/>
      <c r="H56" s="33">
        <v>90000</v>
      </c>
      <c r="I56" s="36">
        <v>90000</v>
      </c>
      <c r="J56" s="37">
        <v>40882</v>
      </c>
      <c r="K56" s="137">
        <v>0.4166666666666667</v>
      </c>
      <c r="L56" s="144"/>
      <c r="M56" s="134"/>
      <c r="N56" s="134"/>
      <c r="O56" s="77"/>
      <c r="P56" s="77"/>
      <c r="Q56" s="77"/>
    </row>
    <row r="57" spans="1:17" ht="38.25">
      <c r="A57" s="32" t="s">
        <v>50</v>
      </c>
      <c r="B57" s="32" t="s">
        <v>51</v>
      </c>
      <c r="C57" s="32" t="s">
        <v>52</v>
      </c>
      <c r="D57" s="33">
        <v>172000</v>
      </c>
      <c r="E57" s="33">
        <v>86000</v>
      </c>
      <c r="F57" s="34">
        <v>50</v>
      </c>
      <c r="G57" s="67"/>
      <c r="H57" s="33">
        <v>86000</v>
      </c>
      <c r="I57" s="36">
        <v>86000</v>
      </c>
      <c r="J57" s="37">
        <v>40857</v>
      </c>
      <c r="K57" s="137">
        <v>0.3541666666666667</v>
      </c>
      <c r="L57" s="144"/>
      <c r="M57" s="134"/>
      <c r="N57" s="134"/>
      <c r="O57" s="77"/>
      <c r="P57" s="77"/>
      <c r="Q57" s="77"/>
    </row>
    <row r="58" spans="1:17" ht="25.5">
      <c r="A58" s="41" t="s">
        <v>228</v>
      </c>
      <c r="B58" s="40" t="s">
        <v>229</v>
      </c>
      <c r="C58" s="40" t="s">
        <v>230</v>
      </c>
      <c r="D58" s="33">
        <v>85000</v>
      </c>
      <c r="E58" s="33">
        <v>42500</v>
      </c>
      <c r="F58" s="34">
        <f>E58/D58*100</f>
        <v>50</v>
      </c>
      <c r="G58" s="67">
        <v>42500</v>
      </c>
      <c r="H58" s="33"/>
      <c r="I58" s="36">
        <v>42500</v>
      </c>
      <c r="J58" s="37">
        <v>40882</v>
      </c>
      <c r="K58" s="109">
        <v>0.6180555555555556</v>
      </c>
      <c r="L58" s="144"/>
      <c r="M58" s="134"/>
      <c r="N58" s="134"/>
      <c r="O58" s="77"/>
      <c r="P58" s="77"/>
      <c r="Q58" s="77"/>
    </row>
    <row r="59" spans="1:17" ht="51">
      <c r="A59" s="32" t="s">
        <v>543</v>
      </c>
      <c r="B59" s="32" t="s">
        <v>499</v>
      </c>
      <c r="C59" s="32" t="s">
        <v>544</v>
      </c>
      <c r="D59" s="33">
        <v>130000</v>
      </c>
      <c r="E59" s="33">
        <v>60000</v>
      </c>
      <c r="F59" s="34">
        <v>46.15</v>
      </c>
      <c r="G59" s="67"/>
      <c r="H59" s="33">
        <v>30000</v>
      </c>
      <c r="I59" s="36">
        <v>30000</v>
      </c>
      <c r="J59" s="37">
        <v>40871</v>
      </c>
      <c r="K59" s="139"/>
      <c r="L59" s="144" t="s">
        <v>893</v>
      </c>
      <c r="M59" s="134"/>
      <c r="N59" s="134"/>
      <c r="O59" s="77"/>
      <c r="P59" s="77"/>
      <c r="Q59" s="77"/>
    </row>
    <row r="60" spans="1:17" ht="38.25">
      <c r="A60" s="32" t="s">
        <v>545</v>
      </c>
      <c r="B60" s="32" t="s">
        <v>502</v>
      </c>
      <c r="C60" s="32" t="s">
        <v>546</v>
      </c>
      <c r="D60" s="33">
        <v>60373</v>
      </c>
      <c r="E60" s="33">
        <v>30000</v>
      </c>
      <c r="F60" s="34">
        <v>49.69</v>
      </c>
      <c r="G60" s="67"/>
      <c r="H60" s="33">
        <v>30000</v>
      </c>
      <c r="I60" s="36">
        <v>30000</v>
      </c>
      <c r="J60" s="37">
        <v>40889</v>
      </c>
      <c r="K60" s="139"/>
      <c r="L60" s="144"/>
      <c r="M60" s="134"/>
      <c r="N60" s="134"/>
      <c r="O60" s="77"/>
      <c r="P60" s="77"/>
      <c r="Q60" s="77"/>
    </row>
    <row r="61" spans="1:17" ht="25.5">
      <c r="A61" s="40" t="s">
        <v>256</v>
      </c>
      <c r="B61" s="32" t="s">
        <v>248</v>
      </c>
      <c r="C61" s="32" t="s">
        <v>254</v>
      </c>
      <c r="D61" s="33">
        <v>100672</v>
      </c>
      <c r="E61" s="33">
        <v>50000</v>
      </c>
      <c r="F61" s="34">
        <v>49.666</v>
      </c>
      <c r="G61" s="67"/>
      <c r="H61" s="33">
        <v>50000</v>
      </c>
      <c r="I61" s="36">
        <v>50000</v>
      </c>
      <c r="J61" s="37">
        <v>40882</v>
      </c>
      <c r="K61" s="137">
        <v>0.4375</v>
      </c>
      <c r="L61" s="144"/>
      <c r="M61" s="134"/>
      <c r="N61" s="134"/>
      <c r="O61" s="77"/>
      <c r="P61" s="77"/>
      <c r="Q61" s="77"/>
    </row>
    <row r="62" spans="1:17" ht="25.5">
      <c r="A62" s="32" t="s">
        <v>690</v>
      </c>
      <c r="B62" s="32" t="s">
        <v>691</v>
      </c>
      <c r="C62" s="32" t="s">
        <v>692</v>
      </c>
      <c r="D62" s="33">
        <v>160100</v>
      </c>
      <c r="E62" s="33">
        <v>80050</v>
      </c>
      <c r="F62" s="34">
        <f>E62/D62*100</f>
        <v>50</v>
      </c>
      <c r="G62" s="67"/>
      <c r="H62" s="33">
        <v>80000</v>
      </c>
      <c r="I62" s="36">
        <v>80000</v>
      </c>
      <c r="J62" s="37">
        <v>40879</v>
      </c>
      <c r="K62" s="137">
        <v>0.4375</v>
      </c>
      <c r="L62" s="144"/>
      <c r="M62" s="134"/>
      <c r="N62" s="134"/>
      <c r="O62" s="77"/>
      <c r="P62" s="77"/>
      <c r="Q62" s="77"/>
    </row>
    <row r="63" spans="1:17" ht="12.75">
      <c r="A63" s="41" t="s">
        <v>547</v>
      </c>
      <c r="B63" s="32" t="s">
        <v>471</v>
      </c>
      <c r="C63" s="32" t="s">
        <v>898</v>
      </c>
      <c r="D63" s="33">
        <v>268094</v>
      </c>
      <c r="E63" s="33">
        <v>132000</v>
      </c>
      <c r="F63" s="34">
        <v>49.28</v>
      </c>
      <c r="G63" s="67"/>
      <c r="H63" s="33">
        <v>132000</v>
      </c>
      <c r="I63" s="36">
        <v>132000</v>
      </c>
      <c r="J63" s="37">
        <v>40861</v>
      </c>
      <c r="K63" s="139"/>
      <c r="L63" s="144"/>
      <c r="M63" s="141"/>
      <c r="N63" s="141"/>
      <c r="O63" s="77"/>
      <c r="P63" s="77"/>
      <c r="Q63" s="77"/>
    </row>
    <row r="64" spans="1:17" ht="25.5">
      <c r="A64" s="32" t="s">
        <v>548</v>
      </c>
      <c r="B64" s="32" t="s">
        <v>549</v>
      </c>
      <c r="C64" s="32" t="s">
        <v>550</v>
      </c>
      <c r="D64" s="33">
        <v>158150</v>
      </c>
      <c r="E64" s="33">
        <v>79075</v>
      </c>
      <c r="F64" s="34">
        <v>50</v>
      </c>
      <c r="G64" s="67"/>
      <c r="H64" s="33">
        <v>79000</v>
      </c>
      <c r="I64" s="36">
        <v>79000</v>
      </c>
      <c r="J64" s="37">
        <v>40886</v>
      </c>
      <c r="K64" s="139"/>
      <c r="L64" s="144"/>
      <c r="M64" s="134"/>
      <c r="N64" s="134"/>
      <c r="O64" s="77"/>
      <c r="P64" s="77"/>
      <c r="Q64" s="77"/>
    </row>
    <row r="65" spans="1:17" ht="25.5">
      <c r="A65" s="32" t="s">
        <v>386</v>
      </c>
      <c r="B65" s="32" t="s">
        <v>357</v>
      </c>
      <c r="C65" s="32" t="s">
        <v>387</v>
      </c>
      <c r="D65" s="33">
        <v>70000</v>
      </c>
      <c r="E65" s="33">
        <v>35000</v>
      </c>
      <c r="F65" s="34">
        <f>E65/D65*100</f>
        <v>50</v>
      </c>
      <c r="G65" s="67">
        <v>0</v>
      </c>
      <c r="H65" s="33">
        <v>35000</v>
      </c>
      <c r="I65" s="36">
        <v>35000</v>
      </c>
      <c r="J65" s="37">
        <v>40868</v>
      </c>
      <c r="K65" s="137">
        <v>0.3888888888888889</v>
      </c>
      <c r="L65" s="144"/>
      <c r="M65" s="134"/>
      <c r="N65" s="134"/>
      <c r="O65" s="77"/>
      <c r="P65" s="77"/>
      <c r="Q65" s="77"/>
    </row>
    <row r="66" spans="1:17" ht="38.25">
      <c r="A66" s="32" t="s">
        <v>551</v>
      </c>
      <c r="B66" s="32" t="s">
        <v>474</v>
      </c>
      <c r="C66" s="32" t="s">
        <v>552</v>
      </c>
      <c r="D66" s="33">
        <v>50520</v>
      </c>
      <c r="E66" s="33">
        <v>25000</v>
      </c>
      <c r="F66" s="34">
        <v>49.48</v>
      </c>
      <c r="G66" s="67"/>
      <c r="H66" s="33">
        <v>25000</v>
      </c>
      <c r="I66" s="36">
        <v>25000</v>
      </c>
      <c r="J66" s="37">
        <v>40891</v>
      </c>
      <c r="K66" s="139"/>
      <c r="L66" s="144"/>
      <c r="M66" s="134"/>
      <c r="N66" s="134"/>
      <c r="O66" s="77"/>
      <c r="P66" s="77"/>
      <c r="Q66" s="77"/>
    </row>
    <row r="67" spans="1:17" ht="12.75">
      <c r="A67" s="39"/>
      <c r="B67" s="39"/>
      <c r="C67" s="39"/>
      <c r="D67" s="33"/>
      <c r="E67" s="33"/>
      <c r="F67" s="34"/>
      <c r="G67" s="67"/>
      <c r="H67" s="33"/>
      <c r="I67" s="36"/>
      <c r="J67" s="67"/>
      <c r="K67" s="139"/>
      <c r="L67" s="40"/>
      <c r="M67" s="134"/>
      <c r="N67" s="134"/>
      <c r="O67" s="77"/>
      <c r="P67" s="77"/>
      <c r="Q67" s="77"/>
    </row>
    <row r="68" spans="1:17" s="18" customFormat="1" ht="12.75">
      <c r="A68" s="75" t="s">
        <v>846</v>
      </c>
      <c r="B68" s="70"/>
      <c r="C68" s="70"/>
      <c r="D68" s="69">
        <f>SUM(D3:D67)</f>
        <v>8853468.32</v>
      </c>
      <c r="E68" s="69">
        <f>SUM(E3:E67)</f>
        <v>4239346</v>
      </c>
      <c r="F68" s="145"/>
      <c r="G68" s="72">
        <f>SUM(G3:G67)</f>
        <v>183500</v>
      </c>
      <c r="H68" s="69">
        <f>SUM(H3:H67)</f>
        <v>3956500</v>
      </c>
      <c r="I68" s="36">
        <f>SUM(I3:I67)</f>
        <v>4140000</v>
      </c>
      <c r="J68" s="72"/>
      <c r="K68" s="72"/>
      <c r="L68" s="71"/>
      <c r="M68" s="142"/>
      <c r="N68" s="142"/>
      <c r="O68" s="143"/>
      <c r="P68" s="143"/>
      <c r="Q68" s="143"/>
    </row>
    <row r="70" spans="1:12" ht="22.5">
      <c r="A70" s="40" t="s">
        <v>257</v>
      </c>
      <c r="B70" s="32" t="s">
        <v>244</v>
      </c>
      <c r="C70" s="32" t="s">
        <v>255</v>
      </c>
      <c r="D70" s="33">
        <v>140000</v>
      </c>
      <c r="E70" s="33">
        <v>98000</v>
      </c>
      <c r="F70" s="34">
        <v>70</v>
      </c>
      <c r="G70" s="67"/>
      <c r="H70" s="33">
        <v>98000</v>
      </c>
      <c r="I70" s="36">
        <v>0</v>
      </c>
      <c r="J70" s="37">
        <v>40892</v>
      </c>
      <c r="K70" s="137">
        <v>0.3819444444444444</v>
      </c>
      <c r="L70" s="144" t="s">
        <v>909</v>
      </c>
    </row>
    <row r="73" ht="12.75">
      <c r="G73" s="17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23.28125" style="9" customWidth="1"/>
    <col min="2" max="2" width="22.57421875" style="9" customWidth="1"/>
    <col min="3" max="3" width="25.28125" style="9" customWidth="1"/>
    <col min="4" max="4" width="13.421875" style="7" customWidth="1"/>
    <col min="5" max="5" width="12.57421875" style="7" customWidth="1"/>
    <col min="6" max="6" width="8.8515625" style="12" customWidth="1"/>
    <col min="7" max="7" width="8.57421875" style="7" customWidth="1"/>
    <col min="8" max="8" width="11.00390625" style="7" customWidth="1"/>
    <col min="9" max="9" width="11.00390625" style="13" customWidth="1"/>
    <col min="10" max="10" width="11.140625" style="10" customWidth="1"/>
    <col min="11" max="11" width="9.140625" style="11" customWidth="1"/>
    <col min="12" max="12" width="18.28125" style="1" customWidth="1"/>
    <col min="13" max="14" width="9.140625" style="1" customWidth="1"/>
    <col min="15" max="16384" width="9.140625" style="2" customWidth="1"/>
  </cols>
  <sheetData>
    <row r="1" ht="27.75" customHeight="1">
      <c r="A1" s="27" t="s">
        <v>906</v>
      </c>
    </row>
    <row r="2" spans="1:14" s="4" customFormat="1" ht="36">
      <c r="A2" s="28" t="s">
        <v>0</v>
      </c>
      <c r="B2" s="28" t="s">
        <v>1</v>
      </c>
      <c r="C2" s="28" t="s">
        <v>2</v>
      </c>
      <c r="D2" s="29" t="s">
        <v>3</v>
      </c>
      <c r="E2" s="29" t="s">
        <v>4</v>
      </c>
      <c r="F2" s="135" t="s">
        <v>5</v>
      </c>
      <c r="G2" s="29" t="s">
        <v>6</v>
      </c>
      <c r="H2" s="29" t="s">
        <v>7</v>
      </c>
      <c r="I2" s="136" t="s">
        <v>912</v>
      </c>
      <c r="J2" s="30" t="s">
        <v>9</v>
      </c>
      <c r="K2" s="31" t="s">
        <v>10</v>
      </c>
      <c r="L2" s="28" t="s">
        <v>905</v>
      </c>
      <c r="M2" s="3"/>
      <c r="N2" s="3"/>
    </row>
    <row r="3" spans="1:12" ht="38.25">
      <c r="A3" s="32" t="s">
        <v>31</v>
      </c>
      <c r="B3" s="32" t="s">
        <v>32</v>
      </c>
      <c r="C3" s="32" t="s">
        <v>33</v>
      </c>
      <c r="D3" s="33">
        <v>247000</v>
      </c>
      <c r="E3" s="33">
        <v>234000</v>
      </c>
      <c r="F3" s="34">
        <v>94.74</v>
      </c>
      <c r="G3" s="67"/>
      <c r="H3" s="33">
        <v>0</v>
      </c>
      <c r="I3" s="36">
        <v>0</v>
      </c>
      <c r="J3" s="37">
        <v>40890</v>
      </c>
      <c r="K3" s="38">
        <v>0.4166666666666667</v>
      </c>
      <c r="L3" s="39"/>
    </row>
    <row r="4" spans="1:12" ht="63.75">
      <c r="A4" s="32" t="s">
        <v>41</v>
      </c>
      <c r="B4" s="32" t="s">
        <v>42</v>
      </c>
      <c r="C4" s="32" t="s">
        <v>43</v>
      </c>
      <c r="D4" s="33">
        <v>250000</v>
      </c>
      <c r="E4" s="33">
        <v>200000</v>
      </c>
      <c r="F4" s="34">
        <v>80</v>
      </c>
      <c r="G4" s="67"/>
      <c r="H4" s="33">
        <v>0</v>
      </c>
      <c r="I4" s="36">
        <v>0</v>
      </c>
      <c r="J4" s="37">
        <v>40892</v>
      </c>
      <c r="K4" s="38">
        <v>0.40625</v>
      </c>
      <c r="L4" s="40" t="s">
        <v>857</v>
      </c>
    </row>
    <row r="5" spans="1:12" ht="12.75">
      <c r="A5" s="40" t="s">
        <v>231</v>
      </c>
      <c r="B5" s="40" t="s">
        <v>189</v>
      </c>
      <c r="C5" s="40" t="s">
        <v>232</v>
      </c>
      <c r="D5" s="33">
        <v>186000</v>
      </c>
      <c r="E5" s="33">
        <v>176700</v>
      </c>
      <c r="F5" s="34">
        <f>E5/D5*100</f>
        <v>95</v>
      </c>
      <c r="G5" s="67"/>
      <c r="H5" s="33">
        <v>176700</v>
      </c>
      <c r="I5" s="36">
        <v>176700</v>
      </c>
      <c r="J5" s="37">
        <v>40892</v>
      </c>
      <c r="K5" s="38">
        <v>0.46527777777777773</v>
      </c>
      <c r="L5" s="39"/>
    </row>
    <row r="6" spans="1:12" ht="38.25">
      <c r="A6" s="32" t="s">
        <v>553</v>
      </c>
      <c r="B6" s="32" t="s">
        <v>554</v>
      </c>
      <c r="C6" s="32" t="s">
        <v>452</v>
      </c>
      <c r="D6" s="33">
        <v>280000</v>
      </c>
      <c r="E6" s="33">
        <v>250000</v>
      </c>
      <c r="F6" s="34">
        <v>89.29</v>
      </c>
      <c r="G6" s="67"/>
      <c r="H6" s="33"/>
      <c r="I6" s="36">
        <v>250000</v>
      </c>
      <c r="J6" s="37">
        <v>40892</v>
      </c>
      <c r="K6" s="38">
        <v>0.53125</v>
      </c>
      <c r="L6" s="39"/>
    </row>
    <row r="7" spans="1:12" ht="25.5">
      <c r="A7" s="40" t="s">
        <v>839</v>
      </c>
      <c r="B7" s="40" t="s">
        <v>828</v>
      </c>
      <c r="C7" s="40" t="s">
        <v>840</v>
      </c>
      <c r="D7" s="33">
        <v>222000</v>
      </c>
      <c r="E7" s="33">
        <v>199800</v>
      </c>
      <c r="F7" s="34">
        <f>+E7/D7*100</f>
        <v>90</v>
      </c>
      <c r="G7" s="33">
        <v>0</v>
      </c>
      <c r="H7" s="33">
        <v>222000</v>
      </c>
      <c r="I7" s="36">
        <v>199800</v>
      </c>
      <c r="J7" s="37">
        <v>40891</v>
      </c>
      <c r="K7" s="38">
        <v>0.6770833333333334</v>
      </c>
      <c r="L7" s="39"/>
    </row>
    <row r="8" spans="1:12" ht="12.75">
      <c r="A8" s="40"/>
      <c r="B8" s="40"/>
      <c r="C8" s="40"/>
      <c r="D8" s="33"/>
      <c r="E8" s="33"/>
      <c r="F8" s="34"/>
      <c r="G8" s="67"/>
      <c r="H8" s="33"/>
      <c r="I8" s="36"/>
      <c r="J8" s="37"/>
      <c r="K8" s="38"/>
      <c r="L8" s="39"/>
    </row>
    <row r="9" spans="1:14" s="18" customFormat="1" ht="12.75">
      <c r="A9" s="146" t="s">
        <v>846</v>
      </c>
      <c r="B9" s="71"/>
      <c r="C9" s="71"/>
      <c r="D9" s="69">
        <f>SUM(D3:D8)</f>
        <v>1185000</v>
      </c>
      <c r="E9" s="69">
        <f>SUM(E3:E8)</f>
        <v>1060500</v>
      </c>
      <c r="F9" s="72"/>
      <c r="G9" s="69">
        <f>SUM(G3:G8)</f>
        <v>0</v>
      </c>
      <c r="H9" s="69">
        <f>SUM(H3:H8)</f>
        <v>398700</v>
      </c>
      <c r="I9" s="36">
        <f>SUM(I3:I8)</f>
        <v>626500</v>
      </c>
      <c r="J9" s="73"/>
      <c r="K9" s="74"/>
      <c r="L9" s="70"/>
      <c r="M9" s="17"/>
      <c r="N9" s="17"/>
    </row>
    <row r="10" spans="1:3" ht="12.75">
      <c r="A10" s="5"/>
      <c r="B10" s="6"/>
      <c r="C10" s="6"/>
    </row>
    <row r="11" spans="1:3" ht="12.75">
      <c r="A11" s="6"/>
      <c r="B11" s="6"/>
      <c r="C11" s="6"/>
    </row>
    <row r="12" spans="1:3" ht="12.75">
      <c r="A12" s="6"/>
      <c r="B12" s="6"/>
      <c r="C12" s="6"/>
    </row>
    <row r="13" spans="1:3" ht="12.75">
      <c r="A13" s="6"/>
      <c r="B13" s="6"/>
      <c r="C13" s="6"/>
    </row>
    <row r="14" spans="1:3" ht="12.75">
      <c r="A14" s="6"/>
      <c r="B14" s="6"/>
      <c r="C14" s="6"/>
    </row>
    <row r="15" spans="1:3" ht="12.75">
      <c r="A15" s="6"/>
      <c r="B15" s="6"/>
      <c r="C15" s="6"/>
    </row>
    <row r="16" spans="1:3" ht="12.75">
      <c r="A16" s="6"/>
      <c r="B16" s="6"/>
      <c r="C16" s="6"/>
    </row>
    <row r="17" spans="1:3" ht="12.75">
      <c r="A17" s="5"/>
      <c r="B17" s="6"/>
      <c r="C17" s="5"/>
    </row>
    <row r="18" spans="1:3" ht="12.75">
      <c r="A18" s="6"/>
      <c r="B18" s="6"/>
      <c r="C18" s="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Holanová Mirka</dc:creator>
  <cp:keywords/>
  <dc:description/>
  <cp:lastModifiedBy>Renata Pitrmanová</cp:lastModifiedBy>
  <cp:lastPrinted>2012-03-02T09:14:07Z</cp:lastPrinted>
  <dcterms:created xsi:type="dcterms:W3CDTF">2010-11-03T10:05:32Z</dcterms:created>
  <dcterms:modified xsi:type="dcterms:W3CDTF">2012-04-23T12:23:32Z</dcterms:modified>
  <cp:category/>
  <cp:version/>
  <cp:contentType/>
  <cp:contentStatus/>
</cp:coreProperties>
</file>