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710" activeTab="0"/>
  </bookViews>
  <sheets>
    <sheet name="shrnutí" sheetId="1" r:id="rId1"/>
    <sheet name="dt 1" sheetId="2" r:id="rId2"/>
    <sheet name="dt 2" sheetId="3" r:id="rId3"/>
    <sheet name="dt 3" sheetId="4" r:id="rId4"/>
    <sheet name="dt 4" sheetId="5" r:id="rId5"/>
    <sheet name="dt 5" sheetId="6" r:id="rId6"/>
  </sheets>
  <externalReferences>
    <externalReference r:id="rId9"/>
  </externalReferences>
  <definedNames>
    <definedName name="Excel_BuiltIn__FilterDatabase_1" localSheetId="4">'[1]Bačetín'!#REF!</definedName>
    <definedName name="Excel_BuiltIn__FilterDatabase_1">'[1]Bačetín'!#REF!</definedName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<sst xmlns="http://schemas.openxmlformats.org/spreadsheetml/2006/main" count="1342" uniqueCount="938">
  <si>
    <t>ORP</t>
  </si>
  <si>
    <t>Hradec Králové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</si>
  <si>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</si>
  <si>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</si>
  <si>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</si>
  <si>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</si>
  <si>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</si>
  <si>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</si>
  <si>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</si>
  <si>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</si>
  <si>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datum přijetí žádosti</t>
  </si>
  <si>
    <t>čas přijetí žádosti</t>
  </si>
  <si>
    <t>POV2011/401/HK/NEINV</t>
  </si>
  <si>
    <t>Boharyně</t>
  </si>
  <si>
    <t>Výstavba technické infrastury pro 17 RD v Homyli</t>
  </si>
  <si>
    <t>14.40</t>
  </si>
  <si>
    <t>POV2011/402/HK/NEINV</t>
  </si>
  <si>
    <t>Dobřenice</t>
  </si>
  <si>
    <t>Kanalizace a ČOV Dobřenice</t>
  </si>
  <si>
    <t>12.00</t>
  </si>
  <si>
    <t>POV2011/403/HK/NEINV</t>
  </si>
  <si>
    <t>Dolní Přím</t>
  </si>
  <si>
    <t>Úhrada úroků z úvěru</t>
  </si>
  <si>
    <t>17.00</t>
  </si>
  <si>
    <t>POV2011/404/HK/NEINV</t>
  </si>
  <si>
    <t>Hvozdnice</t>
  </si>
  <si>
    <t>Plynofikace, kanalizace a vodovod - úroky z úvěru</t>
  </si>
  <si>
    <t>17.30</t>
  </si>
  <si>
    <t>POV2011/405/HK/NEINV</t>
  </si>
  <si>
    <t>Chudeřice</t>
  </si>
  <si>
    <t>Výstavba čističky odpadních vod a inženýrských sítí v obci Chudeřice</t>
  </si>
  <si>
    <t>POV2011/406/HK/NEINV</t>
  </si>
  <si>
    <t>Kosice</t>
  </si>
  <si>
    <t>Financování výstavby ČOV a kanalizace v obci Kosice a místní komunikace</t>
  </si>
  <si>
    <t>POV2011/407/HK/INV</t>
  </si>
  <si>
    <t>Libníkovice</t>
  </si>
  <si>
    <t>Zlepšení dopravní a technické infrastruktury a vzhledu obce Libníkovice</t>
  </si>
  <si>
    <t>POV2011/408/HK/NEINV</t>
  </si>
  <si>
    <t>Mokrovousy</t>
  </si>
  <si>
    <t>Úroky z úvěrů - kanalizace, komunikace pro pěší</t>
  </si>
  <si>
    <t>16.00</t>
  </si>
  <si>
    <t>POV2011/409/HK/NEINV</t>
  </si>
  <si>
    <t>Obědovice</t>
  </si>
  <si>
    <t>Obědovice, Polyfunkční dům u Vavřicen</t>
  </si>
  <si>
    <t>POV2011/410/HK/INV</t>
  </si>
  <si>
    <t>Osice</t>
  </si>
  <si>
    <t>Dotace úroků z úvěru na akci "COV" a kanalizace v obcích Osice, Polizy, Trávník - I. etapa</t>
  </si>
  <si>
    <t>10.00</t>
  </si>
  <si>
    <t>POV2011/411/HK/NEINV</t>
  </si>
  <si>
    <t>Praskačka</t>
  </si>
  <si>
    <t>Krásnice-kanalizace splašková a ČOV, Sedlice - kanalizace splačková a Dešťová kanalizace Praskačka - místní část Sedlice</t>
  </si>
  <si>
    <t>15.00</t>
  </si>
  <si>
    <t>POV2011/412/HK/NEINV</t>
  </si>
  <si>
    <t>Radíkovice</t>
  </si>
  <si>
    <t xml:space="preserve">Dotace na úroky z úvěrů k financování projektu Multifunkční dům a jeho okolí Radíkovice </t>
  </si>
  <si>
    <t>POV2011/413/HK/INV</t>
  </si>
  <si>
    <t>Stěžery</t>
  </si>
  <si>
    <t>Dotace z úroků výstavby Centra integrovaných služeb</t>
  </si>
  <si>
    <t>POV2011/414/HK/NEINV</t>
  </si>
  <si>
    <t>Vysoká nad Labem</t>
  </si>
  <si>
    <t>Oprava chodníku, sportovního areálu a terénní úpravy v obci      Rekonstrukce vozovky, oprava MŠ, opatření pro zvýšení bezpečnosti</t>
  </si>
  <si>
    <t>POV/2011/401/BR/NEINV</t>
  </si>
  <si>
    <t>Božanov</t>
  </si>
  <si>
    <t>Dotace úroku z úvěru na výstavbu bytového domu pro příjmově vymezené osoby, na výstavbu domu pro seniory a na rekonstrukce VO a sálu KD</t>
  </si>
  <si>
    <t>POV/2011/402/BR/NEINV</t>
  </si>
  <si>
    <t>Šonov</t>
  </si>
  <si>
    <t>Rekonstrukce nemovitosti čp. 334 a čp. 79 na bytové jednotky</t>
  </si>
  <si>
    <t>POV/2011/403/BR/NEINV</t>
  </si>
  <si>
    <t>Teplice nad Metují</t>
  </si>
  <si>
    <t>Výstavba domu s pečovatelskou službou a rekonstrukce stravovacího zařízení pro základní a mateřsou školu v Teplicích nad Metují</t>
  </si>
  <si>
    <t>Broumov</t>
  </si>
  <si>
    <t>POV2011/401DO/NEINV.</t>
  </si>
  <si>
    <t>Bystré</t>
  </si>
  <si>
    <t>Úroky z úvěru na dofinancování výstavby třech bytových jednotek v obci Bystré</t>
  </si>
  <si>
    <t>POV2011/402DO/NEINV.</t>
  </si>
  <si>
    <t>Dobré</t>
  </si>
  <si>
    <t>Úhrada úroků z úvěru - registrační číslo:0551109200267 Dotace úroků z úveru.</t>
  </si>
  <si>
    <t>POV2011/403DO/NEINV.</t>
  </si>
  <si>
    <t>Kounov</t>
  </si>
  <si>
    <t>Kanalizace vč. ČOV v Obci Kounov</t>
  </si>
  <si>
    <t>POV2011/404DO/NEINV.</t>
  </si>
  <si>
    <t>Králova Lhota</t>
  </si>
  <si>
    <t>Úvěry na plošnou plynofikaci obce a opravy chodníků</t>
  </si>
  <si>
    <t>POV2011/405DO/NEINV.</t>
  </si>
  <si>
    <t>Olešnice v O. h.</t>
  </si>
  <si>
    <t>Dotace úroků z úvěru na akci: "Výstavba čistírny odpadních vod a kanalizace"</t>
  </si>
  <si>
    <t>neuveden*</t>
  </si>
  <si>
    <t>POV2011/406DO/NEINV.</t>
  </si>
  <si>
    <t>Podbřezí</t>
  </si>
  <si>
    <t>Dotace na výstavbu bytových domů v Podbřezí a dotace z úroků na 2. etapu akce: Rekonstrukce šatny, jídelny a výdejny jídel se zázemím ZŠ v Podbřezí čp. 3</t>
  </si>
  <si>
    <t>POV2011/407DO/NEINV.</t>
  </si>
  <si>
    <t>Sedloňov</t>
  </si>
  <si>
    <t>Úvěrová smlouva na rekonstrukci budovy č.p. 159 Sedloňov</t>
  </si>
  <si>
    <t>POV2011/408DO/NEINV.</t>
  </si>
  <si>
    <t>Trnov</t>
  </si>
  <si>
    <t>Úroky z úvěru - financování plynofikace a infrastruktury obcí spadajících pod obec Trnov</t>
  </si>
  <si>
    <t>Dobruška</t>
  </si>
  <si>
    <t>POV/2011/401/MZ/NEINV</t>
  </si>
  <si>
    <t>Radim</t>
  </si>
  <si>
    <t>Přestavba obecních bytů</t>
  </si>
  <si>
    <t>POV/2011/402/MZ/NEINV</t>
  </si>
  <si>
    <t>Markvartice</t>
  </si>
  <si>
    <t>Výstavba vodovodu a ČOV, rekonstrukce kanalizace v obci Markvartice</t>
  </si>
  <si>
    <t>POV/2011/403/MZ/NEINV</t>
  </si>
  <si>
    <t>Staré Místo</t>
  </si>
  <si>
    <t>Financování koupě "Nemovitosti" - Obecní úřad</t>
  </si>
  <si>
    <t>POV/2011/404/MZ/NEINV</t>
  </si>
  <si>
    <t>Železnice</t>
  </si>
  <si>
    <t>Stavební úpravy a půdní vestavba v č.p.85, Šimonova ulice, Železnice</t>
  </si>
  <si>
    <t>Jičín</t>
  </si>
  <si>
    <t>POV/2011/401/NB/NEINV</t>
  </si>
  <si>
    <t>Nákup pozemků, splašková kanalizace I: a II. etapa, infrastruktura pro stavební pozemky</t>
  </si>
  <si>
    <t>POV/2011/402/NB/NEINV</t>
  </si>
  <si>
    <t>Dotace úroků z úvěru</t>
  </si>
  <si>
    <t>POV/2011/403/NB/NEINV</t>
  </si>
  <si>
    <t>Financování splácení závazků klienta vyplývajících ze smluv o účelovém úvěru na výstavbu obecního domu, kanalizace a ČOV</t>
  </si>
  <si>
    <t>POV/2011/404/NB/NEINV</t>
  </si>
  <si>
    <t>ČOV a kanalizace Prasek</t>
  </si>
  <si>
    <t>Nový Bydžov</t>
  </si>
  <si>
    <t>POV/2011/401/NP/NEINV</t>
  </si>
  <si>
    <t>Dům s pečovatelskou službou</t>
  </si>
  <si>
    <t>Nová Paka</t>
  </si>
  <si>
    <t>POV/2011/401/VR/NEINV</t>
  </si>
  <si>
    <t>Financování úroků z úvěru a půjčky</t>
  </si>
  <si>
    <t>POV/2011/402/VR/NEINV</t>
  </si>
  <si>
    <t>Rekonstrukce MŠ Horní Kalná, úroky z úvěru</t>
  </si>
  <si>
    <t>POV/2011/403/VR/NEINV</t>
  </si>
  <si>
    <t>Úvěr na financování výměny lyž. Vleku vč. vybudování infrastruktury a rekonstr. budovy horské služby</t>
  </si>
  <si>
    <t>POV/2011/404/VR/NEINV</t>
  </si>
  <si>
    <t>Intenzifikace ČOV ve Šp. Mlýně - splácení úroků z úvěru 2011</t>
  </si>
  <si>
    <t>Vrchlabí</t>
  </si>
  <si>
    <t>POV/2011/401/NA</t>
  </si>
  <si>
    <t>Bezděkov nad Metují</t>
  </si>
  <si>
    <t>Dotace úroků z úvěru- komunální rozvoj obce Bezděkov nad Metují</t>
  </si>
  <si>
    <t>POV/2011/402/NA</t>
  </si>
  <si>
    <t>Dolní Radechová</t>
  </si>
  <si>
    <t xml:space="preserve">Kanalizace Dolní Radechová II.etapa                                                               Plynofikace Obce Dolní Radechová      </t>
  </si>
  <si>
    <t>POV/2011/403/NA</t>
  </si>
  <si>
    <t>DSO  Podborsko</t>
  </si>
  <si>
    <t xml:space="preserve">   Úroky z úvěru na Plynofikaci obcí Žďárky, Vysoká Srbská a její místní část Zlíčko</t>
  </si>
  <si>
    <t>POV/2011/404/NA</t>
  </si>
  <si>
    <t>Machov</t>
  </si>
  <si>
    <t>Čistírna odpadních vod Machov a stavba kanalizačních sběračů</t>
  </si>
  <si>
    <t>POV/2011/405/NA</t>
  </si>
  <si>
    <t>Suchý Důl</t>
  </si>
  <si>
    <t>Úroky z úvěru poskytnutého na akci "Rozšíření volnočasové,vzdělávací a kulturní spolupráce Radków-Suchý Důl"</t>
  </si>
  <si>
    <t>POV/2011/406/NA</t>
  </si>
  <si>
    <t>Velká Jesenice</t>
  </si>
  <si>
    <t>Splátka úroků úvěru pro přístavbu tělocvičny při ZŠ Velká Jeseenice, na úpravu školní jídelny a na dofinancování šplaškové kanalizace</t>
  </si>
  <si>
    <t>POV/2011/407/NA</t>
  </si>
  <si>
    <t>Vysokov</t>
  </si>
  <si>
    <t xml:space="preserve">ÚROKY Z ÚVĚRU OBCE VYSOKOV NA PLOŠNOU PLYNOFIKACI   </t>
  </si>
  <si>
    <t>POV/2011/408/NA</t>
  </si>
  <si>
    <t>Žďár nad Metují</t>
  </si>
  <si>
    <t>Nástavba a přístavba č. p. 78 Žďár nad Metují</t>
  </si>
  <si>
    <t>POV/2011/409/NA</t>
  </si>
  <si>
    <t>Žďárky</t>
  </si>
  <si>
    <t xml:space="preserve">   Úroky z úvěru na projekt "Infrastruktura sídliště RD Žďárky - Kalabon" </t>
  </si>
  <si>
    <t>Náchod</t>
  </si>
  <si>
    <t>POV2011/401/RK/NEINV</t>
  </si>
  <si>
    <t>Černíkovice</t>
  </si>
  <si>
    <t>TI v lokalitě RD Záhumna Černíkovice"</t>
  </si>
  <si>
    <t>POV2011/402/RK/NEINV</t>
  </si>
  <si>
    <t>Lhoty u Potštejna</t>
  </si>
  <si>
    <t>Úroky z úvěrů - plynofikace</t>
  </si>
  <si>
    <t>POV2011/403/RK/NEINV</t>
  </si>
  <si>
    <t>Lično</t>
  </si>
  <si>
    <t xml:space="preserve">Nákup pozemků pro byt. výstavbu a realizace ZTV </t>
  </si>
  <si>
    <t>POV2011/404/RK/NEINV</t>
  </si>
  <si>
    <t>Lukavice</t>
  </si>
  <si>
    <t>Obecní nájemné byty</t>
  </si>
  <si>
    <t>POV2011/405/RK/NEINV</t>
  </si>
  <si>
    <t>Skuhrov n. Bělou</t>
  </si>
  <si>
    <t>Úvěry pro rozvoj obce</t>
  </si>
  <si>
    <t>Rychnov nad Kněžnou</t>
  </si>
  <si>
    <t>POV2011/401/HO</t>
  </si>
  <si>
    <t>Dobrá Voda u Hořic</t>
  </si>
  <si>
    <t>Úroky z realizace akce Zateplení ZŠ a MŠ Dobrá Voda u Hořic</t>
  </si>
  <si>
    <t>POV2011/402/HO</t>
  </si>
  <si>
    <t>Holovousy</t>
  </si>
  <si>
    <t>Úroky z úvěru investičních akcí obce</t>
  </si>
  <si>
    <t>POV2011/403/HO</t>
  </si>
  <si>
    <t>Staré Smrkovice</t>
  </si>
  <si>
    <t xml:space="preserve">Dotace úroků z úvěru "Rekonstrukce pohostinství" </t>
  </si>
  <si>
    <t>Hořice</t>
  </si>
  <si>
    <t>POV2011/401/DK/NEINV</t>
  </si>
  <si>
    <t>Litíč</t>
  </si>
  <si>
    <t>úroky z úvěru-vodovod</t>
  </si>
  <si>
    <t>Dvůr Králové nad Labem</t>
  </si>
  <si>
    <t>POV/2011/401/JA/INV</t>
  </si>
  <si>
    <t>Velichovky</t>
  </si>
  <si>
    <t>kanalizace a ČOV Hustířany, obnova víceúčelového domu č.p.1 ve Velichovkách</t>
  </si>
  <si>
    <t>POV/2011/402/JA/INV</t>
  </si>
  <si>
    <t>Velký Třebešov</t>
  </si>
  <si>
    <t>Velký Třebešov - oddílná splašková kanalizace</t>
  </si>
  <si>
    <t>Jaroměř</t>
  </si>
  <si>
    <t>POV2011/401KO/NEINV</t>
  </si>
  <si>
    <t>Plynofikace obce a občanská vybavenost, úroky z úvěru</t>
  </si>
  <si>
    <t>POV2011/402KO/NEINV</t>
  </si>
  <si>
    <t>Častolovice</t>
  </si>
  <si>
    <t>Úroky z úvěru na výstavbu technické a dopravní infrastruktury pro výstavbu RD Polnodvorská v Častolovicích</t>
  </si>
  <si>
    <t>POV2011/403KO/NEINV</t>
  </si>
  <si>
    <t>Čermná nad Orlicí</t>
  </si>
  <si>
    <t>Poskytnutý úvěr od KB a.s., na plynofikace obce Čermná nad Orlicí</t>
  </si>
  <si>
    <t>POV2011/404KO/NEINV</t>
  </si>
  <si>
    <t>Čestice</t>
  </si>
  <si>
    <t>Vodovod Čestice</t>
  </si>
  <si>
    <t>POV2011/405KO/NEINV</t>
  </si>
  <si>
    <t>Doudleby nad Orlicí</t>
  </si>
  <si>
    <t>Rekonstrukce a přístavba ZŠ Doudleby nad Orlicí - etapa "Dostavba tělocvičny včetně vybavení"</t>
  </si>
  <si>
    <t>Kostelec nad Orlicí</t>
  </si>
  <si>
    <t>13:10</t>
  </si>
  <si>
    <t>19.11.2010</t>
  </si>
  <si>
    <t>celkem</t>
  </si>
  <si>
    <t>bodové hodnocení</t>
  </si>
  <si>
    <t>POV2011/102/DK/INV/NEINV</t>
  </si>
  <si>
    <t>Doubravice</t>
  </si>
  <si>
    <t>07.55</t>
  </si>
  <si>
    <t>POV2011/103/DK/NEINV</t>
  </si>
  <si>
    <t>Hřibojedy</t>
  </si>
  <si>
    <t>12.45</t>
  </si>
  <si>
    <t>POV2011/105/DK/NEINV</t>
  </si>
  <si>
    <t>Kohoutov</t>
  </si>
  <si>
    <t>13.30</t>
  </si>
  <si>
    <t>POV2011/104/DK/INV/NEINV</t>
  </si>
  <si>
    <t>Libotov</t>
  </si>
  <si>
    <t>POV2011/101/DK/INV</t>
  </si>
  <si>
    <t>Vilantice</t>
  </si>
  <si>
    <t>09.30</t>
  </si>
  <si>
    <t>14.12.2010</t>
  </si>
  <si>
    <t>15.12.2010</t>
  </si>
  <si>
    <t>10.12.2010</t>
  </si>
  <si>
    <t>POV2011/202/DK/INV</t>
  </si>
  <si>
    <t>Borovnice</t>
  </si>
  <si>
    <t>09.15</t>
  </si>
  <si>
    <t>POV2011/201/DK/NEINV</t>
  </si>
  <si>
    <t>Lanžov</t>
  </si>
  <si>
    <t>oprava požární nádrže</t>
  </si>
  <si>
    <t>11.05</t>
  </si>
  <si>
    <t>POV/2011/101/JA/NEINV</t>
  </si>
  <si>
    <t>Jasenná</t>
  </si>
  <si>
    <t>Oprava střechy na hasičské zbrojnici v Jasenné</t>
  </si>
  <si>
    <t>POV/2011/102/JA/INV</t>
  </si>
  <si>
    <t>Šestajovice</t>
  </si>
  <si>
    <t>Oprava sakrálních staveb</t>
  </si>
  <si>
    <t>POV/2011/103/JA/INV</t>
  </si>
  <si>
    <t>Základní škola - výměna střešní krytiny, okapů, šlabů a oken</t>
  </si>
  <si>
    <t>POV/2011/201/JA/NEINV</t>
  </si>
  <si>
    <t>Dolany</t>
  </si>
  <si>
    <t>Komplesní oprava místních komunikací v Čáslavky, Dolany, Svinišťany</t>
  </si>
  <si>
    <t>POV/2011/202/JA/INV</t>
  </si>
  <si>
    <t>Rasošky</t>
  </si>
  <si>
    <t>Chodník "Ve Vsi" Rasošky</t>
  </si>
  <si>
    <t>POV/2011/203/JA/NEINV</t>
  </si>
  <si>
    <t>Rychnovek</t>
  </si>
  <si>
    <t>Oprava chodníku v obci Rychnovek</t>
  </si>
  <si>
    <t>POV/2011/204/JA/NEINV</t>
  </si>
  <si>
    <t>Oprava místních komunikací po realizaci kanalizace</t>
  </si>
  <si>
    <t>Oprava a údržba hřbitovní zdi na místním hřbitově v části obce Malá Čermná</t>
  </si>
  <si>
    <t>Tutleky</t>
  </si>
  <si>
    <t>Výměna oken na budově sídla obecního úřadu, knihovny a kulturního domu</t>
  </si>
  <si>
    <t>Vrbice</t>
  </si>
  <si>
    <t>Oprava fasády zvoničky a renovace sochy Marie Cellenské na zvoničce</t>
  </si>
  <si>
    <t>POV2011/101KO/NEINV</t>
  </si>
  <si>
    <t>POV2011/102KO/NEINV</t>
  </si>
  <si>
    <t>POV2011/103KO/NEINV</t>
  </si>
  <si>
    <t>Bolehošť</t>
  </si>
  <si>
    <t>Revitalizace centra obce Bolehošť</t>
  </si>
  <si>
    <t>Úprava a rekonstrukce Zahradní ulice v Častolovicích</t>
  </si>
  <si>
    <t>Hřibiny-Ledská</t>
  </si>
  <si>
    <t>Oprava propustku přes náhon</t>
  </si>
  <si>
    <t>Kostelecké Horky</t>
  </si>
  <si>
    <t>Oprava havarijního stavu místních komunikací - II.etapa</t>
  </si>
  <si>
    <t>Krchleby</t>
  </si>
  <si>
    <t>Orientační osvětlení v Krchlebách</t>
  </si>
  <si>
    <t>Lípa nad Orlicí</t>
  </si>
  <si>
    <t>Komunikace K II - Lípa nad Orlicí</t>
  </si>
  <si>
    <t>Olešnice</t>
  </si>
  <si>
    <t>Oprava místní komunikace sídliště Vrbka a oprava místní komunikace spojující část obce Olešnice a Rašovice ve směru na Týniště nad Orlicí</t>
  </si>
  <si>
    <t>Svídnice</t>
  </si>
  <si>
    <t>Rekonstrukce veřejného osvětlení</t>
  </si>
  <si>
    <t>Žďár nad Orlicí</t>
  </si>
  <si>
    <t>Oprava asfaltového povrchu na komunikaci v místní části Horní Žďár</t>
  </si>
  <si>
    <t>DSO Mikroregionu Brodec</t>
  </si>
  <si>
    <t>Vesnice pro život - III. Etapa</t>
  </si>
  <si>
    <t>DSO Obecní voda</t>
  </si>
  <si>
    <t>Úprava návsí obcí Obecní voda</t>
  </si>
  <si>
    <t>DSO Orlice</t>
  </si>
  <si>
    <t>Společný rozvoj obcí mezi Orlicemi</t>
  </si>
  <si>
    <t>POV2011/501KO/NEINV</t>
  </si>
  <si>
    <t>NAD ORLICÍ, o.p.s.</t>
  </si>
  <si>
    <t>Středoevropské cesty architektury venkovských sídel a posilování identity obyvatel</t>
  </si>
  <si>
    <t>POV2011/502KO/NEINV</t>
  </si>
  <si>
    <t>ŠOV Čermná nad Orlicí</t>
  </si>
  <si>
    <t>Vzdělávání a poradenství v oblasti rozvoje venkova a obnovy vesnice prostřednictvím Školy obnovy venkova Královéhradeckého kraje</t>
  </si>
  <si>
    <t>POV2011/101/HK/NEINV</t>
  </si>
  <si>
    <t>Izolace vlhkého zdivana objektu Mateřské školy v obci Dobřenice</t>
  </si>
  <si>
    <t>POV2011/102/HK/INV</t>
  </si>
  <si>
    <t>Rekonstrukce sociálního zařízení v obecním hostinci na Dolním Přímě</t>
  </si>
  <si>
    <t>POV2011/103/HK/NEINV</t>
  </si>
  <si>
    <t>Hořiněves</t>
  </si>
  <si>
    <t>Střecha ZŠ Hořiněves</t>
  </si>
  <si>
    <t>POV2011/104/HK/NEINV</t>
  </si>
  <si>
    <t>Káranice</t>
  </si>
  <si>
    <t>Oprava objektu pro volnočasové aktivity mládeže</t>
  </si>
  <si>
    <t>POV2011/105/HK/INV</t>
  </si>
  <si>
    <t>Klamoš</t>
  </si>
  <si>
    <t>Rekonstrukce hasičské zbrojnice</t>
  </si>
  <si>
    <t>POV2011/106/HK/INV</t>
  </si>
  <si>
    <t>Kratonohy</t>
  </si>
  <si>
    <t>MŠ Kratonohy - 4. etapa - rekontrukce kuchyně a jejího zázemí</t>
  </si>
  <si>
    <t>POV2011/107/HK/NEINV</t>
  </si>
  <si>
    <t>Lejšovka</t>
  </si>
  <si>
    <t>Revitalizace a obnova hřbitova v obci Lejšovka</t>
  </si>
  <si>
    <t>POV2011/108/HK/INV</t>
  </si>
  <si>
    <t>Obědovice-hasičská zbrojnice</t>
  </si>
  <si>
    <t>POV2011/109/HK/INV</t>
  </si>
  <si>
    <t>Zpracování projektové dokumentace a odborných posudků na rekonstrukci Škroupova domu v Osicích</t>
  </si>
  <si>
    <t>POV2011/110/HK/NEINV</t>
  </si>
  <si>
    <t>Osičky</t>
  </si>
  <si>
    <t>Oprava vnitřních omístek a vybavení (obnova) kancelářského nábytku v prostorách domu obecního úřadu Osičky</t>
  </si>
  <si>
    <t>POV2011/111/HK/NEINV</t>
  </si>
  <si>
    <t>Převýšov</t>
  </si>
  <si>
    <t>Rekonstrukce střechy a sociálního zařízení sportovních kabin</t>
  </si>
  <si>
    <t>POV2011/112/HK/INV</t>
  </si>
  <si>
    <t>Sadová</t>
  </si>
  <si>
    <t>Sociální zázemí k veřejnému sportovišti</t>
  </si>
  <si>
    <t>POV2011/113/HK/NEINV</t>
  </si>
  <si>
    <t>Skalice</t>
  </si>
  <si>
    <t>Oprava budovy Mateřské školy Čibuz</t>
  </si>
  <si>
    <t>POV2011/114/HK/INV</t>
  </si>
  <si>
    <t>Řešení havarijní situace kuchyně v MŠ a střechy v ZŠ</t>
  </si>
  <si>
    <t>POV2011/115/HK/NEINV</t>
  </si>
  <si>
    <t>Střezetice</t>
  </si>
  <si>
    <t>VISO Střezetice - 12 ks bezdrátových hlásičů</t>
  </si>
  <si>
    <t>POV2011/116/HK/NEINV</t>
  </si>
  <si>
    <t>Těchlovice</t>
  </si>
  <si>
    <t>Oprava hasičské zbrojnice Těchlovice</t>
  </si>
  <si>
    <t>POV2011/117/HK/NEINV</t>
  </si>
  <si>
    <t>Výrava</t>
  </si>
  <si>
    <t>Varovný a informační systém obyvatelstva - obnova veřejného rozhlasu</t>
  </si>
  <si>
    <t>POV2011/201/HK/NEINV</t>
  </si>
  <si>
    <t>Oprava místních komunikací ve Zvíkově a v Boharyni, zřízení bezbariérových nájezdů na chodníky v Boharyni</t>
  </si>
  <si>
    <t>14.30</t>
  </si>
  <si>
    <t>POV2011/202/HK/NEINV</t>
  </si>
  <si>
    <t>Holohlavy</t>
  </si>
  <si>
    <t>Oprava chodníku v ul. Zadní</t>
  </si>
  <si>
    <t>POV2011/203/HK/INV</t>
  </si>
  <si>
    <t>Jeníkovice</t>
  </si>
  <si>
    <t>Jeníkovice-chodník podél silnice III-2992-III. a IV.etapa</t>
  </si>
  <si>
    <t>POV2011/204/HK/INV</t>
  </si>
  <si>
    <t>Jílovice</t>
  </si>
  <si>
    <t>Infrastruktura pro 11 RD Jílovice "Na Mrštníku"</t>
  </si>
  <si>
    <t>POV2011/205/HK/NEINV</t>
  </si>
  <si>
    <t>Ledce</t>
  </si>
  <si>
    <t>Oprava místní komunikace v části obce Ledce - Klášter nad Dědinou</t>
  </si>
  <si>
    <t>14.00</t>
  </si>
  <si>
    <t>POV2011/206/HK/INV</t>
  </si>
  <si>
    <t>Lovčice</t>
  </si>
  <si>
    <t>Chodník podél místní komunikace v Lovčicích</t>
  </si>
  <si>
    <t>POV2011/207/HK/NEINV</t>
  </si>
  <si>
    <t>Neděliště</t>
  </si>
  <si>
    <t>Rekonstrukce povrchu chodníků a části místních komunikací - etapa č. 2</t>
  </si>
  <si>
    <t>POV2011/208/HK/NEINV</t>
  </si>
  <si>
    <t>Písek</t>
  </si>
  <si>
    <t>Rekonstrukce veřejného osvětlení v obci</t>
  </si>
  <si>
    <t xml:space="preserve"> 8.50</t>
  </si>
  <si>
    <t>POV2011/209/HK/NEINV</t>
  </si>
  <si>
    <t>Pšánky</t>
  </si>
  <si>
    <t xml:space="preserve">Oprava místní komunikace </t>
  </si>
  <si>
    <t>POV2011/210/HK/INV</t>
  </si>
  <si>
    <t>Račice nad Trotinou</t>
  </si>
  <si>
    <t>Zatrubnění příkopu v Račicích nad Trotinou</t>
  </si>
  <si>
    <t>POV2011/211/HK/INV</t>
  </si>
  <si>
    <t>Sovětice</t>
  </si>
  <si>
    <t>Rekonstrukce účelové komunikace v obci Sovětice</t>
  </si>
  <si>
    <t>13.00</t>
  </si>
  <si>
    <t>POV2011/212/HK/INV</t>
  </si>
  <si>
    <t>Syrovátka</t>
  </si>
  <si>
    <t>Syrovátka střed - stavební úpravy sítě VO a MR</t>
  </si>
  <si>
    <t>POV2011/213/HK/NEINV</t>
  </si>
  <si>
    <t>Všestary</t>
  </si>
  <si>
    <t>Úprava veřejného prostranství u II. stupně ZŠ Všestary</t>
  </si>
  <si>
    <t>POV2011/214/HK/INV</t>
  </si>
  <si>
    <t>Rozšíření silnice u parkoviště v lokalitě u bytovek</t>
  </si>
  <si>
    <t>POV2011/201KO/INV/NEINV</t>
  </si>
  <si>
    <t>POV2011/202KO/NEINV</t>
  </si>
  <si>
    <t>POV2011/203KO/NEINV</t>
  </si>
  <si>
    <t>POV2011/204KO/NEINV</t>
  </si>
  <si>
    <t>POV2011/205KO/INV</t>
  </si>
  <si>
    <t>POV2011/206KO/INV</t>
  </si>
  <si>
    <t>POV2011/207KO/NEINV</t>
  </si>
  <si>
    <t>POV2011/208KO/INV</t>
  </si>
  <si>
    <t>POV2011/209KO/NEINV</t>
  </si>
  <si>
    <t>POV2011/301KO/INV/NEINV</t>
  </si>
  <si>
    <t>POV2011/302KO/INV/NEINV</t>
  </si>
  <si>
    <t>POV2011/303KO/INV/NEINV</t>
  </si>
  <si>
    <t>POV2011/301/HK/INV/NEINV</t>
  </si>
  <si>
    <t>Mikroregion Černilovsko</t>
  </si>
  <si>
    <t>Spolupráce v Mikroregionu Černilovsko - 2. etapa</t>
  </si>
  <si>
    <t>POV2011/302/HK/INV</t>
  </si>
  <si>
    <t>Mikroregion Nechanicko</t>
  </si>
  <si>
    <t>Aktivní život v regionu</t>
  </si>
  <si>
    <t>POV2011/303/HK/INV</t>
  </si>
  <si>
    <t>Mikroregion obcí památkové zóny 1866</t>
  </si>
  <si>
    <t>Vytvoření venkovních posezení pro společná setkávání občanů</t>
  </si>
  <si>
    <t>POV2011/304/HK/INV/NEINV</t>
  </si>
  <si>
    <t>Mikroregion Třebechovicko</t>
  </si>
  <si>
    <t>Zvýšení bezpečnosti a doplnění mobiliáře veřejného prostranství v Mikroregionu Třebechovicko</t>
  </si>
  <si>
    <t>POV2011/305/HK/INV/NEINV</t>
  </si>
  <si>
    <t>Mikroregion Urbanická brázda</t>
  </si>
  <si>
    <t>Společně pro příjemné čekání</t>
  </si>
  <si>
    <t>POV2011/501/HK/NEINV</t>
  </si>
  <si>
    <t>Nechanicko</t>
  </si>
  <si>
    <t>Vzdělaný venkov III.</t>
  </si>
  <si>
    <t xml:space="preserve">POV/2011/101/BR/INV </t>
  </si>
  <si>
    <t>Adršpach</t>
  </si>
  <si>
    <t>Stavební úpravy - urnový hřbitov na parcele č. kat. 43 Horní Adršpach</t>
  </si>
  <si>
    <t>POV/2011/102/BR/INV</t>
  </si>
  <si>
    <t>Křinice</t>
  </si>
  <si>
    <t>POV/2011/103/BR/INV</t>
  </si>
  <si>
    <t>Martínkovice</t>
  </si>
  <si>
    <t xml:space="preserve">Rekonstrukce sociálních zařízení a vstupního schodiště kulturního domu </t>
  </si>
  <si>
    <t>POV/2011/104/BR/INV</t>
  </si>
  <si>
    <t>Otovice</t>
  </si>
  <si>
    <t>Oprava požární zbrojnice</t>
  </si>
  <si>
    <t>POV/2011/201/BR/NEINV</t>
  </si>
  <si>
    <t>Rekonstrukce pěší zóny ve středu obce</t>
  </si>
  <si>
    <t>POV2011/101DO/NEINV.</t>
  </si>
  <si>
    <t>Oprava havarijního stavu - výměna kotle na obecním úřadě v Kounově čp. 51</t>
  </si>
  <si>
    <t>POV2011/102DO/NEINV.</t>
  </si>
  <si>
    <t>Ohnišov</t>
  </si>
  <si>
    <t>Oprava stropu kostela v Ohnišově</t>
  </si>
  <si>
    <t>POV2011/103DO/INV.+NEINV.</t>
  </si>
  <si>
    <t>Stavební úpravy ZŠ č.p. 120 Olešnice v Orlických horách a rekonstrukce sociálních zařízení ve škole Olešnice v Orlických horách</t>
  </si>
  <si>
    <t>POV2011/104DO/INV+NEINV</t>
  </si>
  <si>
    <t>Vybavení výdejny jídel včetně montáže, dopravy a sestavení v Základní škole Podbřezí čp. 3</t>
  </si>
  <si>
    <t>POV2011/105DO/NEINV.</t>
  </si>
  <si>
    <t>Pohoří</t>
  </si>
  <si>
    <t>Oprava Přírodního kulturního střediska v Pohoří</t>
  </si>
  <si>
    <t>POV2011/106DO/INV.</t>
  </si>
  <si>
    <t>Rohenice</t>
  </si>
  <si>
    <t>Sportovní areál Rohenice</t>
  </si>
  <si>
    <t>POV2011/107DO/INV.+NEINV.</t>
  </si>
  <si>
    <t>Val</t>
  </si>
  <si>
    <t>Stavební úpravy budovy Val 26 (OÚ) - IV. etapa</t>
  </si>
  <si>
    <t>POV2011/201DO/NEINV.</t>
  </si>
  <si>
    <t>Bohdašín</t>
  </si>
  <si>
    <t>Oprava místní komunikace na parcelách 1020/1 a 1017/1</t>
  </si>
  <si>
    <t>POV2011/202DO/NEINV.</t>
  </si>
  <si>
    <t>Dobřany</t>
  </si>
  <si>
    <t>Oprava místní komunikace na návsi v Dobřanech</t>
  </si>
  <si>
    <t>POV2011/203DO/NEINV.</t>
  </si>
  <si>
    <t>Oprava částí místních komunikací</t>
  </si>
  <si>
    <t>POV2011/301DO/NEINV.</t>
  </si>
  <si>
    <t>DSO Region Orlické hory</t>
  </si>
  <si>
    <t>Zvýšení bezpečnosti v obcích DSO Region Orlické hory III</t>
  </si>
  <si>
    <t>POV/2011/101/MZ/INV</t>
  </si>
  <si>
    <t>Bukvice</t>
  </si>
  <si>
    <t>Stavební úpravy bývalé zemědělské usedlosti č.p.28 v Bukvici</t>
  </si>
  <si>
    <t>POV/2011/102/MZ/INV</t>
  </si>
  <si>
    <t>Chyjice</t>
  </si>
  <si>
    <t xml:space="preserve">Dokončení výstavby víceúčelového hřiště </t>
  </si>
  <si>
    <t>POV/2011/103/MZ/NEINV</t>
  </si>
  <si>
    <t>Jinolice</t>
  </si>
  <si>
    <t>Odstranění havarijního stavu oken v budově Mateřské školy v Jinolici</t>
  </si>
  <si>
    <t>POV/2011/104/MZ/NEINV</t>
  </si>
  <si>
    <t>Kněžnice</t>
  </si>
  <si>
    <t>Komplexní oprava střechy a výměna oken u budovy Mateřské školy</t>
  </si>
  <si>
    <t>POV/2011/105/MZ/NEINV</t>
  </si>
  <si>
    <t>Mlázovice</t>
  </si>
  <si>
    <t>Výměna oken a vchodových dveří na budově společensko - správního centra - Radnice (V. etapa)</t>
  </si>
  <si>
    <t>POV/2011/106/MZ/NEINV</t>
  </si>
  <si>
    <t>Ostružno</t>
  </si>
  <si>
    <t>Oprava a udržovací práce na obecní stodole</t>
  </si>
  <si>
    <t>POV/2011/107/MZ/INV,NEINV</t>
  </si>
  <si>
    <t>Stavební úpravy a výměna vybavení školní kuchyně Radim</t>
  </si>
  <si>
    <t>POV/2011/108/MZ/INV,NEINV</t>
  </si>
  <si>
    <t>Sběř</t>
  </si>
  <si>
    <t>Vybudování sociálního zařízení a výměna oken v budově OÚ</t>
  </si>
  <si>
    <t>POV/2011/109/MZ/NEINV</t>
  </si>
  <si>
    <t>Slatiny</t>
  </si>
  <si>
    <t>Výměna oken a vstupních dveří v mateřské škole Milíčeves</t>
  </si>
  <si>
    <t>POV/2011/110/MZ/INV</t>
  </si>
  <si>
    <t>Střevač</t>
  </si>
  <si>
    <t>Rekonstrukce střechy na obslužném objektu  čp. 25 na víceúčelovém sportovišti ve Střevači</t>
  </si>
  <si>
    <t>POV/2011/111/MZ/INV</t>
  </si>
  <si>
    <t>Údrnice</t>
  </si>
  <si>
    <t>Bezdrátový rozhlas</t>
  </si>
  <si>
    <t>POV/2011/112MZ//NEINV</t>
  </si>
  <si>
    <t>Újezd pod Troskami</t>
  </si>
  <si>
    <t>Oprava hřbitovní zdi a schodů</t>
  </si>
  <si>
    <t>POV/2011/113/MZ/INV</t>
  </si>
  <si>
    <t>Valdice</t>
  </si>
  <si>
    <t>POV/2011/114/MZ/NEINV</t>
  </si>
  <si>
    <t>Vysoké Veselí</t>
  </si>
  <si>
    <t>Varovný a informační systém Vysoké Veselí</t>
  </si>
  <si>
    <t>POV/2011/115/MZ/NEINV</t>
  </si>
  <si>
    <t>Zelenecká Lhota</t>
  </si>
  <si>
    <t>Zelenecká Lhota - Oprava hřbitovních zdí a márnice</t>
  </si>
  <si>
    <t>POV/2011/116/MZ/INV</t>
  </si>
  <si>
    <t>Žlunice</t>
  </si>
  <si>
    <t>Víceúčelové dětské hřiště</t>
  </si>
  <si>
    <t>POV/2011/117/MZ/NEINV</t>
  </si>
  <si>
    <t>Židovice</t>
  </si>
  <si>
    <t xml:space="preserve">Oprava sokolovny (č.p.7) - 1. etapa - oprava venkovní fasády, venkovního schodiště, oprava komínu a střechy. </t>
  </si>
  <si>
    <t>POV/2011/201/MZ/NEINV</t>
  </si>
  <si>
    <t>Bystřice</t>
  </si>
  <si>
    <t>Demolice bývalých zemědělských staveb a oprava vodoteče</t>
  </si>
  <si>
    <t>POV/2011/202/MZ/INV</t>
  </si>
  <si>
    <t>Dětenice</t>
  </si>
  <si>
    <t>Výstavba nového chodníku Dětenice-Osenice</t>
  </si>
  <si>
    <t>POV/2011/203/MZ/INV</t>
  </si>
  <si>
    <t>Dolní Lochov</t>
  </si>
  <si>
    <t>Obnova veřejného osvětlení</t>
  </si>
  <si>
    <t>POV/2011/204/MZ/INV</t>
  </si>
  <si>
    <t>Holín</t>
  </si>
  <si>
    <t xml:space="preserve">Akce Holín - Prachov - veřejné osvětlení </t>
  </si>
  <si>
    <t>POV/2011/205/MZ/INV</t>
  </si>
  <si>
    <t>Rekonstrukce veřejného osvětlení Příchvoj</t>
  </si>
  <si>
    <t>POV/2011/206/MZ/INV</t>
  </si>
  <si>
    <t>Podhradí</t>
  </si>
  <si>
    <t>Veřejné osvětlení v místní části  Šlikova Ves</t>
  </si>
  <si>
    <t>POV/2011/207/MZ/NEINV</t>
  </si>
  <si>
    <t>Podůlší</t>
  </si>
  <si>
    <t>Oprava komunikace v Horním a Dolním Podůlší</t>
  </si>
  <si>
    <t>POV/2011/208/MZ/INV</t>
  </si>
  <si>
    <t>Rokytňany</t>
  </si>
  <si>
    <t>Rekonstrukce veřejného osvětlení v Dolních Rokytňanech</t>
  </si>
  <si>
    <t>POV/2011/209/MZ/INV</t>
  </si>
  <si>
    <t>Slavhostice</t>
  </si>
  <si>
    <t>Autobusová čekárna - Slavhostice</t>
  </si>
  <si>
    <t>POV/2011/210/MZ/INV</t>
  </si>
  <si>
    <t>Novostavba chodníku a prodloužení kanalizace</t>
  </si>
  <si>
    <t>POV/2011/211/MZ/INV</t>
  </si>
  <si>
    <t xml:space="preserve">Úprava hráze vodní nádrže "Vrbice" </t>
  </si>
  <si>
    <t>POV/2011/212/MZ/NEINV</t>
  </si>
  <si>
    <t>Železnice - ulice Nádražní - úprava chodníku</t>
  </si>
  <si>
    <t>POV/2011/301/MZ/NEINV</t>
  </si>
  <si>
    <t>Svazek obcí Brada</t>
  </si>
  <si>
    <t>Českým rájem přes upravený Svazek obcí Brada</t>
  </si>
  <si>
    <t>POV/2011/302/MZ/INV,NEINV</t>
  </si>
  <si>
    <t>Mikroregion Český ráj</t>
  </si>
  <si>
    <t>Budeme mít možnost se potkávat více</t>
  </si>
  <si>
    <t>POV/2011/303/MZ/NEINV</t>
  </si>
  <si>
    <t>Lázeňský mikroregion</t>
  </si>
  <si>
    <t>Zvýšení bezpečnosti a zlepšení podmínek pro pořádání kulturních akcí v Lázeňském mikroregionu.</t>
  </si>
  <si>
    <t>POV/2011/304/MZ/NEINV</t>
  </si>
  <si>
    <t>DSO Mariánská zahrada</t>
  </si>
  <si>
    <t>Zvýšení povědomí o Mariánské zahradě</t>
  </si>
  <si>
    <t>POV/2011/305/MZ/INV,NEINV</t>
  </si>
  <si>
    <t>Mikroregion Tábor</t>
  </si>
  <si>
    <t>Zkvalitnění kulturního života v mikroregionu</t>
  </si>
  <si>
    <t>POV/2011/501/MZ/NEINV</t>
  </si>
  <si>
    <t>POV/2011/101/NB/INV</t>
  </si>
  <si>
    <t>Oprava části střechy vč. zateplení řásti obvodových stěn kulturního domu Barchov</t>
  </si>
  <si>
    <t>POV/2011/102/NB/INV</t>
  </si>
  <si>
    <t>Projektová dokumentace Multifunkčního domu Kobylice</t>
  </si>
  <si>
    <t>POV/2011/103/NB/NEINV</t>
  </si>
  <si>
    <t>Oprava zateplení střechy a oprava krytiny střechy na Kulturním domě v Králíkách</t>
  </si>
  <si>
    <t>POV/2011/104/NB/NEINV</t>
  </si>
  <si>
    <t xml:space="preserve">Oprava hasičské zbrojnice </t>
  </si>
  <si>
    <t>POV/2011/105/NB/NEINV</t>
  </si>
  <si>
    <t>Nákup nábytku a vybavení do Mateřské školy Nepolisy</t>
  </si>
  <si>
    <t>POV/2011/106/NB/NEINV</t>
  </si>
  <si>
    <t>Oprava podlahy sálu a podia sokolovny ve Smidarech</t>
  </si>
  <si>
    <t>POV/2011/107/NB/NEINV</t>
  </si>
  <si>
    <t xml:space="preserve">Oprava sociálního zařízení MŠ Starý Bydžov </t>
  </si>
  <si>
    <t>POV/2011/201/NB/NEINV</t>
  </si>
  <si>
    <t>Oprava krytu části místní komunikace v KÚ Velké Babice - 1. etapa</t>
  </si>
  <si>
    <t>POV/2011/202/NB/INV</t>
  </si>
  <si>
    <t>Rozšíření veřejného osvětlení a místního rozhlasu</t>
  </si>
  <si>
    <t>POV/2011/203/NB/NEINV</t>
  </si>
  <si>
    <t>Obnova zeleně a přilehlého veřejného prostranství v obci Libeň</t>
  </si>
  <si>
    <t>POV/2011/204/NB/NEINV</t>
  </si>
  <si>
    <t xml:space="preserve">Oprava chodníků  a vjezdů v obci Myštěves - 2. etapa </t>
  </si>
  <si>
    <t>POV/2011/205/NB/NEINV</t>
  </si>
  <si>
    <t xml:space="preserve">Oprava místních komunikací </t>
  </si>
  <si>
    <t>POV/2011/206/NB/NEINV</t>
  </si>
  <si>
    <t>Vydláždění nádvoří ZŠ a MŠ Skřivany</t>
  </si>
  <si>
    <t>POV/2011/207/NB/NEINV</t>
  </si>
  <si>
    <t>Oprava hráze požární nádrže U kapličky v obci Smidarská Lhota</t>
  </si>
  <si>
    <t>POV/2011/208/NB/INV</t>
  </si>
  <si>
    <t>Výměna svítidel veřejného osvětlení</t>
  </si>
  <si>
    <t>POV/2011/301/NB/INV/NEINV</t>
  </si>
  <si>
    <t xml:space="preserve">Cidlina, svazek obcí </t>
  </si>
  <si>
    <t>Materiální vybavení svazku</t>
  </si>
  <si>
    <t>POV/2011/302/NB/NEINV</t>
  </si>
  <si>
    <t>Mikroregion Novobydžovsko</t>
  </si>
  <si>
    <t>Informovaná veřejnost</t>
  </si>
  <si>
    <t>POV/2011/101/NM/NEINV</t>
  </si>
  <si>
    <t>Mezilesí</t>
  </si>
  <si>
    <t>Oprava izolace, fasády a oplechování včetně nátěrů na obecní hospodě</t>
  </si>
  <si>
    <t>POV/2011/102/NM/NEINV</t>
  </si>
  <si>
    <t>Nahořany</t>
  </si>
  <si>
    <t>Dovybavení Základní a Mateřské školy v Nahořanech</t>
  </si>
  <si>
    <t>9.00 hod.</t>
  </si>
  <si>
    <t>Nové Město nad Metují</t>
  </si>
  <si>
    <t>POV/2011/201/NM/NEINV</t>
  </si>
  <si>
    <t>Provodov-Šonov</t>
  </si>
  <si>
    <t>Oprava místních komunikací 3.a 4. třídy - rekonstrukce živičného povrchu "bytovky" obec Provodov - Šonov</t>
  </si>
  <si>
    <t>POV/2011/202/NM/NEINV</t>
  </si>
  <si>
    <t>Přibyslav</t>
  </si>
  <si>
    <t xml:space="preserve">Oprava místních komunikací  </t>
  </si>
  <si>
    <t>POV/2011/203/NM/NEINV</t>
  </si>
  <si>
    <t>Slavětín nad Metují</t>
  </si>
  <si>
    <t>Oprava místní komunikace</t>
  </si>
  <si>
    <t>POV/2011/301/NM/NEINV</t>
  </si>
  <si>
    <t>DSO Region Novoměstsko</t>
  </si>
  <si>
    <t>Nákup drobné techniky na údržbu veřejných prostranství v obcích DSO Regionu Novoměstsko</t>
  </si>
  <si>
    <t>POV/2011/101/NP/NEINV</t>
  </si>
  <si>
    <t>Výměna střešní krytiny obecního domu v Úbislavicích</t>
  </si>
  <si>
    <t>POV/2011/301/NP/INV/NEINV</t>
  </si>
  <si>
    <t>DSO Novopacko</t>
  </si>
  <si>
    <t>Modernizace hřišť na Novopacku</t>
  </si>
  <si>
    <t>POV/2011/101/VR/NEINV</t>
  </si>
  <si>
    <t>Výměna okem v komplexu budov ZŠ a MŠ Dolní Kalná</t>
  </si>
  <si>
    <t>POV/2011/102/VR/INV-NEINV</t>
  </si>
  <si>
    <t>Rekonstrukce objektu Kulturního domu obce Dolní Lánov</t>
  </si>
  <si>
    <t>POV/2011/103/VR/INV-NEINV</t>
  </si>
  <si>
    <t>Vybavení OÚ Lánov a společenské místnosti nábytkem</t>
  </si>
  <si>
    <t>POV/2011/201/VR/NEINV</t>
  </si>
  <si>
    <t>Oprava zpevněných a přístupových ploch a mostku k požární nádrži</t>
  </si>
  <si>
    <t>POV/2011/202/VR/INV</t>
  </si>
  <si>
    <t>Dolní Branná silnice III/2953 PĚŠÍ KOMUNIKACE - I.etapa</t>
  </si>
  <si>
    <t>POV/2011/203/VR/NEINV</t>
  </si>
  <si>
    <t>POV/2011/204/VR/NEINV</t>
  </si>
  <si>
    <t>Obnova asfaltového krytu komunikace - v k.ú. Labská p.p.č. 863</t>
  </si>
  <si>
    <t>POV/2011/301/VR/NEINV</t>
  </si>
  <si>
    <t>KRKONOŠE - SVAZEK MĚST A OBCÍ</t>
  </si>
  <si>
    <t>Společná prezentace Krkonoš</t>
  </si>
  <si>
    <t>POV/2011/302/VR/NEINV</t>
  </si>
  <si>
    <t>SVAZEK OBCÍ HORNÍ LABE</t>
  </si>
  <si>
    <t>Projekt. Dokumentace Labské cyklotrasy mezi Vrchlabím a Hostinným</t>
  </si>
  <si>
    <t>POV2011/101/TR/INV</t>
  </si>
  <si>
    <t>Rekonstrukce hasičské zbrojnice v obci Suchovršice - etapa I.</t>
  </si>
  <si>
    <t>POV2011/102/TR/NEINV</t>
  </si>
  <si>
    <t>Pokračování oprav hřbitovní zdi u severního vstupu u kostela sv. Bartoloměje</t>
  </si>
  <si>
    <t>POV2011/103/TR/NEINV</t>
  </si>
  <si>
    <t>Provedení izolace obvodového zdiva na budově čp. 131</t>
  </si>
  <si>
    <t>Trutnov</t>
  </si>
  <si>
    <t>POV2011/201/TR/INV</t>
  </si>
  <si>
    <t>Rekonstrukce veřejného osvětlení Chotěvice Karlov</t>
  </si>
  <si>
    <t>POV2011/202/TR/INV</t>
  </si>
  <si>
    <t>Místní obslužná komunikace, U urnového háje</t>
  </si>
  <si>
    <t>POV2011/203/TR/INV</t>
  </si>
  <si>
    <t>Výstavba chodníků II. Etapa</t>
  </si>
  <si>
    <t>POV2011/204/TR/NEINV</t>
  </si>
  <si>
    <t>Úprava veřejného prostranství před Základní školou Radvanice</t>
  </si>
  <si>
    <t>POV2011/205/TR/NEINV</t>
  </si>
  <si>
    <t>Město Pilníkov</t>
  </si>
  <si>
    <t>Rekonstrukce komunikace a zřízení parkovacích míst v obci Pilníkov na p.p.1197/1 a 1204 v k.ú. Pilníkov I</t>
  </si>
  <si>
    <t>POV2011/206/TR/NEINV</t>
  </si>
  <si>
    <t>Oprava povrchu místní komunikace p.p.č.978/1 kat. území Horní Olešnice</t>
  </si>
  <si>
    <t>POV2011/207/TR/INV</t>
  </si>
  <si>
    <t>Výstavba veřejného osvětlení a rekonstrukce místní komunikace I. a II. Staré Buky - osada Dolníky</t>
  </si>
  <si>
    <t>POV2011/208/TR/INV</t>
  </si>
  <si>
    <t>Rekonstrukce povrchu části místní komunikace na p.p.č. 1053/19</t>
  </si>
  <si>
    <t>POV2011/209/TR/NEINV</t>
  </si>
  <si>
    <t>Oprava místní komunikace na p.p.č. 582/1 v k.ú. Dolní Olešnice Pod Zahradnictvím - lokalita nové výstavby</t>
  </si>
  <si>
    <t>POV2011/301/TR/INV/NEINV</t>
  </si>
  <si>
    <t>DSO Jestřebí hory</t>
  </si>
  <si>
    <t>Slavnosti pod Jestřebími horami</t>
  </si>
  <si>
    <t>POV2011/302/TR/INV/NEINV</t>
  </si>
  <si>
    <t>DSO Podkrkonoší</t>
  </si>
  <si>
    <t>Sejdeme se pod horami</t>
  </si>
  <si>
    <t>POV2011/303/TR/NEINV</t>
  </si>
  <si>
    <t>DSO Východní Krkonoše</t>
  </si>
  <si>
    <t>Aparatura SOVK</t>
  </si>
  <si>
    <t>POV/2011/101/NA/NEINV</t>
  </si>
  <si>
    <t>Bukovice</t>
  </si>
  <si>
    <t>Výměna oken Obecní úřad čp.78 Bukovice</t>
  </si>
  <si>
    <t>POV/2011/102/NA/NEINV</t>
  </si>
  <si>
    <t>Česká Čermná</t>
  </si>
  <si>
    <t>Rekonstrukce veřejného osvětlení I.</t>
  </si>
  <si>
    <t>POV/2011/103/NA/NEINV</t>
  </si>
  <si>
    <t>Hořičky</t>
  </si>
  <si>
    <t>Oprava havarijního stavu  hřbitovní zdi</t>
  </si>
  <si>
    <t>POV/2011/104/NA/INV</t>
  </si>
  <si>
    <t>Velké Petrovice</t>
  </si>
  <si>
    <t>Stavební úpravy domu čp. 17 k.ú. Velké Petrovice - prodejna</t>
  </si>
  <si>
    <t>Vysoká Srbská</t>
  </si>
  <si>
    <t>Oprava místní komunikace 839/1, dlážděný kopec.</t>
  </si>
  <si>
    <t>POV/2011/106/NA/NEINV</t>
  </si>
  <si>
    <t>Zábrodí</t>
  </si>
  <si>
    <t>Oprava kabin ve sportovním areálu Zábrodí</t>
  </si>
  <si>
    <t>POV/2011/107/NA/NEINV</t>
  </si>
  <si>
    <t>Zateplení půdního prostoru ZŠ Žďár nad Metují</t>
  </si>
  <si>
    <t>POV/2011/201/NA/NEINV</t>
  </si>
  <si>
    <t>Brzice</t>
  </si>
  <si>
    <t xml:space="preserve">Rekonstrukce veřejného osvětlení Proruby. </t>
  </si>
  <si>
    <t>POV/2011/202/NA/INV</t>
  </si>
  <si>
    <t>Česká Metuje</t>
  </si>
  <si>
    <t>Propojení místní komunikace od č.p. 4 k č.p. 74 a k místnímu hřišti Česká Metuje</t>
  </si>
  <si>
    <t>POV/2011/203/NA/INV</t>
  </si>
  <si>
    <t>Veřejné osvětlení podél cyklostezky Náchod-Dolní Radechová úsek 1b, 1c - dokončení</t>
  </si>
  <si>
    <t>POV/2011/204/NA/INV</t>
  </si>
  <si>
    <t>Horní Radechová</t>
  </si>
  <si>
    <t>Odvodnění a rekonstrukce povrchu nádvoří u multifunkční budovy č.p. 162 (MŠ, knihovna, ..)</t>
  </si>
  <si>
    <t>POV/2011/205/NA/NEINV</t>
  </si>
  <si>
    <t>Kramolna</t>
  </si>
  <si>
    <t>Oprava autobusových zastávek v obci Kramolna  a jejích částí</t>
  </si>
  <si>
    <t>POV2011/206/NA/NEINV</t>
  </si>
  <si>
    <t>Litoboř</t>
  </si>
  <si>
    <t>Oprava přelivu a výtokového kanálu z rybníka na návsi</t>
  </si>
  <si>
    <t>POV/2011/207/NA/INV</t>
  </si>
  <si>
    <t>Rekonstrukce a optimalizace veřejného osvětlení v městysu Machov</t>
  </si>
  <si>
    <t>POV/2011/208/NA/INV</t>
  </si>
  <si>
    <t>Mezilečí</t>
  </si>
  <si>
    <t>POV/2011/209/NA/NEINV</t>
  </si>
  <si>
    <t>Nový Hrádek</t>
  </si>
  <si>
    <t xml:space="preserve"> Čekárna a mobiliář Nový Hrádek</t>
  </si>
  <si>
    <t>POV/2011/210/NA/NEINV</t>
  </si>
  <si>
    <t>Studnice</t>
  </si>
  <si>
    <t>Oprava místní komunikace Třtice</t>
  </si>
  <si>
    <t>POV/2011/211/NA/NEINV</t>
  </si>
  <si>
    <t>Oprava místních komunikací obce</t>
  </si>
  <si>
    <t>POV/2011/212/NA/NEINV</t>
  </si>
  <si>
    <t>Údržba zeleně v obci</t>
  </si>
  <si>
    <t>POV/2011/213/NA/NEINV</t>
  </si>
  <si>
    <t>Vestec</t>
  </si>
  <si>
    <t>POV/2011/214/NA/NEINV</t>
  </si>
  <si>
    <t>POV/2011/215/NA/INV</t>
  </si>
  <si>
    <t>Infrastruktura sídliště RD Žďárky - Kalabon, SO 05 - Veřejné osvětlení</t>
  </si>
  <si>
    <t>POV/2011/216/NA/INV</t>
  </si>
  <si>
    <t>Žernov</t>
  </si>
  <si>
    <t>Výměna svítidel veřejného osvětlení v obci Žernov</t>
  </si>
  <si>
    <t>POV/2011/301/NA/NEINV</t>
  </si>
  <si>
    <t>Dobrovolný svazek obcí Policka</t>
  </si>
  <si>
    <t xml:space="preserve">Drobné památky Policka </t>
  </si>
  <si>
    <t>POV/2011/302/NA/INV/NEINV</t>
  </si>
  <si>
    <t>Stráně Hořičky</t>
  </si>
  <si>
    <t>Vybavení veřejných prostranství mobiliářem -4. etapa 2011</t>
  </si>
  <si>
    <t>POV/2011/303/NA/INV/NEINV</t>
  </si>
  <si>
    <t>SVAZEK OBCÍ 1866</t>
  </si>
  <si>
    <t>POV/2011/304/NA/INV/NEINV</t>
  </si>
  <si>
    <t>Svazek obcí Metuje</t>
  </si>
  <si>
    <t xml:space="preserve">Obnova mobiliáře a opravy havarijních stavů střech obecních budov, rekonstrukce dopravního značení v obcích mikroregionu. </t>
  </si>
  <si>
    <t>POV/2011/305/NA/INV/NEINV</t>
  </si>
  <si>
    <t>SVAZEK OBCÍ ÚPA</t>
  </si>
  <si>
    <t>"Dovybavení obcí potřebným mobiliářem" (jedná se o mobiliář do obcí na veřejná prostranstvi  i na pořádané akce, bezpečnostní prvky, kamery apod.)</t>
  </si>
  <si>
    <t>POV/2011/501/NA</t>
  </si>
  <si>
    <t>Centrum rozvoje Česká Skalice</t>
  </si>
  <si>
    <t>Studnice vzdělávání 2011
klíčové kompetence v oblastech rozvoje venkova</t>
  </si>
  <si>
    <t>POV2011/101/RK/NEINV</t>
  </si>
  <si>
    <t>Bílý Újezd</t>
  </si>
  <si>
    <t>Nové inf. tabule v průchodu zvonice kostela</t>
  </si>
  <si>
    <t>POV2011/102/RK/INV</t>
  </si>
  <si>
    <t>Byzhradec</t>
  </si>
  <si>
    <t>Bezdrátový rozhlas pro obec Byzhradec</t>
  </si>
  <si>
    <t>POV2011/103/RK/INV</t>
  </si>
  <si>
    <t>Rekonstrukce II. NP pro rozšíření MŠ</t>
  </si>
  <si>
    <t>POV2011/104/RK/INV</t>
  </si>
  <si>
    <t>Javornice</t>
  </si>
  <si>
    <t>Rekonstrukce rozhlasu v obci Javornice</t>
  </si>
  <si>
    <t>POV2011/105/RK/NEINV</t>
  </si>
  <si>
    <t>Lhoty u Potš.</t>
  </si>
  <si>
    <t>Oprava hasičské zbrojnice</t>
  </si>
  <si>
    <t>POV2011/106/RK/NEINV</t>
  </si>
  <si>
    <t>Liberk</t>
  </si>
  <si>
    <t>Oprava střechy a fasády, Hláska čp. 61</t>
  </si>
  <si>
    <t>POV2011/107/RK/NEINV</t>
  </si>
  <si>
    <t>Výměna oken v budově MŠ čp. 1</t>
  </si>
  <si>
    <t>POV2011/108/RK/NEINV</t>
  </si>
  <si>
    <t>Výměna oken a dveří v kulturním domě</t>
  </si>
  <si>
    <t>POV2011/109/RK/NEINV</t>
  </si>
  <si>
    <t>Orlické Záhoří</t>
  </si>
  <si>
    <t>Oprava hřbitovní zdi a hodin kostela</t>
  </si>
  <si>
    <t>POV2011/110/RK/NEINV</t>
  </si>
  <si>
    <t>Polom</t>
  </si>
  <si>
    <t>Stavební úpravy budovy čp. 34 v Polomi</t>
  </si>
  <si>
    <t>POV2011/111/RK/NEINV</t>
  </si>
  <si>
    <t>Výměna oken a dveří na obecních budovách</t>
  </si>
  <si>
    <t>POV2011/112/RK/INV</t>
  </si>
  <si>
    <t>Slatina n. Zd.</t>
  </si>
  <si>
    <t>Výměna vrat u has. zbrojnice v hav. stavu</t>
  </si>
  <si>
    <t>POV2011/113/RK/NEINV</t>
  </si>
  <si>
    <t>Záměl</t>
  </si>
  <si>
    <t>Oprava střechy budovy čp. 126 ZŠ+tělocv.</t>
  </si>
  <si>
    <t>POV2011/201/RK/INV</t>
  </si>
  <si>
    <t>Potštejn</t>
  </si>
  <si>
    <t>Chodník pro pěší v ulici Doudlebská</t>
  </si>
  <si>
    <t>POV2011/202/RK/NEINV</t>
  </si>
  <si>
    <t>Synkov - Slemeno</t>
  </si>
  <si>
    <t>Komplexní úprava obecních komunikací</t>
  </si>
  <si>
    <t>POV2011/203/RK/INV</t>
  </si>
  <si>
    <t>Zdobnice</t>
  </si>
  <si>
    <t>Rekonstrukce a rozšíření veř. osvětlení</t>
  </si>
  <si>
    <t>POV2011/301/RK/NEINV</t>
  </si>
  <si>
    <t>DSO Bělá</t>
  </si>
  <si>
    <t>Dopravní bezpečnost a orientace v obcích</t>
  </si>
  <si>
    <t>POV2011/302/RK/INV/NEINV</t>
  </si>
  <si>
    <t>DSO Bio Top</t>
  </si>
  <si>
    <t>Nákup drobné techniky na údržbu krajiny</t>
  </si>
  <si>
    <t>POV2011/303/RK/INV</t>
  </si>
  <si>
    <t>DSO Rychnovsko</t>
  </si>
  <si>
    <t>Mobilní pódium pro pořádání kult. akcí</t>
  </si>
  <si>
    <t>POV2011/501/RK/NEINV</t>
  </si>
  <si>
    <t>Sdružení Splav</t>
  </si>
  <si>
    <t>Noví zastupitelé - nové informace</t>
  </si>
  <si>
    <t>POV2011/502/RK/NEINV</t>
  </si>
  <si>
    <t>Svazek Dolní Bělá</t>
  </si>
  <si>
    <t>Profesionalizace činností a aktivit</t>
  </si>
  <si>
    <t>POV2011/101/HO/neinv</t>
  </si>
  <si>
    <t>Boháňka</t>
  </si>
  <si>
    <t xml:space="preserve">Oprava objektu prodejny smíšeného zboží </t>
  </si>
  <si>
    <t>POV2011/102/HO/neinv</t>
  </si>
  <si>
    <t>Cerekvice nad Bystřicí</t>
  </si>
  <si>
    <t>Oprava budovy obecního úřadu v Cerekvici nad Bystřicí</t>
  </si>
  <si>
    <t>POV2011/103/HO/inv</t>
  </si>
  <si>
    <t>Miletín</t>
  </si>
  <si>
    <t>Rekonstrukce budovy zdravotního střediska a zázemí kulturního domu</t>
  </si>
  <si>
    <t>POV2011/104/HO/neinv</t>
  </si>
  <si>
    <t>Milovice u Hořic</t>
  </si>
  <si>
    <t>Oprava budov ve vlastnictví obce  Milovice u Hořic v roce 2011</t>
  </si>
  <si>
    <t>POV2011/105/HO/neinv,inv</t>
  </si>
  <si>
    <t>Lískovice</t>
  </si>
  <si>
    <t>Rekonstrukce a přístavba obecního domu čp.72 v Lískovicích</t>
  </si>
  <si>
    <t>POV2011/106/HO/neinv</t>
  </si>
  <si>
    <t>Rašín</t>
  </si>
  <si>
    <t>Instalace mobiliáře s hracími prvky v obci Rašín</t>
  </si>
  <si>
    <t>POV2011/107/HO/neinv</t>
  </si>
  <si>
    <t>Rohoznice</t>
  </si>
  <si>
    <t>Oprava objetku MŠ Rohoznice</t>
  </si>
  <si>
    <t>POV2011/108/HO/neinv</t>
  </si>
  <si>
    <t>Úhlejov</t>
  </si>
  <si>
    <t>Stavební úpravy víceúčelového objektu čp.50 Úhlejov</t>
  </si>
  <si>
    <t>POV2011/201/HO/inv</t>
  </si>
  <si>
    <t>Komunikace pod kostelem - I.etapa</t>
  </si>
  <si>
    <t>POV2011/202/HO/neinv</t>
  </si>
  <si>
    <t>Chomutice</t>
  </si>
  <si>
    <t>POV2011/203/HO/inv,neinv</t>
  </si>
  <si>
    <t>Jeřice</t>
  </si>
  <si>
    <t>Nová autobusová čekárna v Jeřicích</t>
  </si>
  <si>
    <t>POV2011/204/HO/neinv</t>
  </si>
  <si>
    <t>Sukorady</t>
  </si>
  <si>
    <t>Údržba chodníků II. etapa</t>
  </si>
  <si>
    <t>POV2011/205/HO/neinv</t>
  </si>
  <si>
    <t>Tetín</t>
  </si>
  <si>
    <t>Oprava parkoviště</t>
  </si>
  <si>
    <t>POV2011/206/HO/inv</t>
  </si>
  <si>
    <t xml:space="preserve">Vřesník </t>
  </si>
  <si>
    <t>Úprava veřejného prostranství pro autobusovou zastávku</t>
  </si>
  <si>
    <t>POV2011/301/HO/inv,neinv</t>
  </si>
  <si>
    <t>Mikroregion Podchlumí</t>
  </si>
  <si>
    <t>Dovybavení veřejných prostranství Podchlumí s návazností na bezpečnost obyvatel!</t>
  </si>
  <si>
    <t>POV2011/501/HO</t>
  </si>
  <si>
    <t>Podchlumí o.s.</t>
  </si>
  <si>
    <t>Podpora regionálních výrobků a produktů v Královéhradeckém kraji</t>
  </si>
  <si>
    <t xml:space="preserve"> 10:00</t>
  </si>
  <si>
    <t>POV2011/502/HO</t>
  </si>
  <si>
    <t>Podzvičinsko</t>
  </si>
  <si>
    <t>Vzdělávání k problematice rozvoje cestovního ruchu na venkově</t>
  </si>
  <si>
    <t>POV2011/503/HO</t>
  </si>
  <si>
    <t>Spolek pro obnovu venkova Královéhradeckého kraje</t>
  </si>
  <si>
    <t>Vesnice roku - inspirace pro rozvoj venkova</t>
  </si>
  <si>
    <t>Barchov</t>
  </si>
  <si>
    <t xml:space="preserve">Kobylice </t>
  </si>
  <si>
    <t xml:space="preserve">Králíky </t>
  </si>
  <si>
    <t xml:space="preserve">Mlékosrby </t>
  </si>
  <si>
    <t xml:space="preserve">Nepolisy </t>
  </si>
  <si>
    <t>Smidary</t>
  </si>
  <si>
    <t>Starý Bydžov</t>
  </si>
  <si>
    <t>Úbislavice</t>
  </si>
  <si>
    <t>Dolní Kalná</t>
  </si>
  <si>
    <t>Dolní Lánov</t>
  </si>
  <si>
    <t>Lánov</t>
  </si>
  <si>
    <t>Suchovršice</t>
  </si>
  <si>
    <t>Batňovice</t>
  </si>
  <si>
    <t>Malé Svatoňovice</t>
  </si>
  <si>
    <t>dt1</t>
  </si>
  <si>
    <t>dt2</t>
  </si>
  <si>
    <t>dt3</t>
  </si>
  <si>
    <t>dt4</t>
  </si>
  <si>
    <t>dt5</t>
  </si>
  <si>
    <t>počet podaných žádostí</t>
  </si>
  <si>
    <t>celková hodnota projektů Kč</t>
  </si>
  <si>
    <t>doporučená dotace</t>
  </si>
  <si>
    <t>09.12.2010</t>
  </si>
  <si>
    <t xml:space="preserve">Měník </t>
  </si>
  <si>
    <t>Babice</t>
  </si>
  <si>
    <t>Horní Olešnice</t>
  </si>
  <si>
    <t>Staré Buky</t>
  </si>
  <si>
    <t>Humburky</t>
  </si>
  <si>
    <t>Myštěves</t>
  </si>
  <si>
    <t>Vinary</t>
  </si>
  <si>
    <t>Zachrašťany</t>
  </si>
  <si>
    <t>Dolní Branná</t>
  </si>
  <si>
    <t>Špindlerův Mlýn</t>
  </si>
  <si>
    <t>Havlovice</t>
  </si>
  <si>
    <t>Radvanice</t>
  </si>
  <si>
    <t>Skřivany</t>
  </si>
  <si>
    <t>Čermná</t>
  </si>
  <si>
    <t>Klášterská Lhota</t>
  </si>
  <si>
    <t>Libňatov</t>
  </si>
  <si>
    <t>Dolní Olešnice</t>
  </si>
  <si>
    <t>Nepolisy</t>
  </si>
  <si>
    <t xml:space="preserve">Prasek </t>
  </si>
  <si>
    <t>Pecka</t>
  </si>
  <si>
    <t>Černý Důl</t>
  </si>
  <si>
    <t>Horní Kalná</t>
  </si>
  <si>
    <t>Strážné</t>
  </si>
  <si>
    <t>Vzdělávání v Mariánské zahradě III</t>
  </si>
  <si>
    <t>Poznámka</t>
  </si>
  <si>
    <t>Dle vyjádření ORP Hořice řeší akce obce Vřesník krizovou situaci. Žádost byla nicméně ohodnocena 40 body.</t>
  </si>
  <si>
    <t>počet bodů</t>
  </si>
  <si>
    <t>počet zahájených projektů</t>
  </si>
  <si>
    <t>vazba na jiný projekt</t>
  </si>
  <si>
    <t>investované prostředky /obyv.</t>
  </si>
  <si>
    <t>body za investice</t>
  </si>
  <si>
    <t>počet obcí v KHK - body</t>
  </si>
  <si>
    <t>Neinvestice</t>
  </si>
  <si>
    <t>Investice</t>
  </si>
  <si>
    <t>Snížení  energetické  náročnosti  provozu sociálního a zdravotního centra čp.54</t>
  </si>
  <si>
    <t>Dokončení rekonstrukce čp.36</t>
  </si>
  <si>
    <t>Zřízení hřiště + úprava WC</t>
  </si>
  <si>
    <t>Zlepšení akustiky v tělocvičně</t>
  </si>
  <si>
    <t>Regenerace památek místního významu v Křinicích</t>
  </si>
  <si>
    <t>Víceúčelové hřiště v areálu základní školy ve Valdicích</t>
  </si>
  <si>
    <t>Oprava střechy OU</t>
  </si>
  <si>
    <t>Chotěvice</t>
  </si>
  <si>
    <t>Hajnice</t>
  </si>
  <si>
    <t xml:space="preserve">Oprava povrchu místních komunikací po uložení sítí technické infrastruktury </t>
  </si>
  <si>
    <t>Rekonstrukce  místní komunikace u bytovky SBD v Mezilečí</t>
  </si>
  <si>
    <t>Rekonstrukce zeleně v obci</t>
  </si>
  <si>
    <t>Oprava MK "Za Humny"</t>
  </si>
  <si>
    <t>Stabilita a rozvoj venkovského mikroregionu - realizací rozvojových plánů míříme k udržitelnému rozvoji</t>
  </si>
  <si>
    <t>INV</t>
  </si>
  <si>
    <t>NEINV</t>
  </si>
  <si>
    <t>Rezerva</t>
  </si>
  <si>
    <t>Olešnice v Orl. horách</t>
  </si>
  <si>
    <t>POV/2011/217/NA/NEINV</t>
  </si>
  <si>
    <t>schválené dotace Kč po zaokrouhlení</t>
  </si>
  <si>
    <t>počet schválených žádostí</t>
  </si>
  <si>
    <t>doporučené dotace</t>
  </si>
  <si>
    <t>schválená dotace Kč po zaokrouhlení</t>
  </si>
  <si>
    <t>schválená dotace</t>
  </si>
  <si>
    <t>Schválené dotace z POV 2011 Královéhradeckého kraje, usnesení ZK/19/ 1346/2011 ze dne 24. 3. 2011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</si>
</sst>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m&quot;ont&quot;h&quot; &quot;d&quot;, yyyy&quot;"/>
    <numFmt numFmtId="166" formatCode="#,##0.00&quot; &quot;[$Kč-405];[Red]&quot;-&quot;#,##0.00&quot; &quot;[$Kč-405]"/>
    <numFmt numFmtId="167" formatCode="h:mm;@"/>
    <numFmt numFmtId="168" formatCode="#,##0.00\ &quot;Kč&quot;"/>
    <numFmt numFmtId="169" formatCode="m&quot;ont&quot;h\ d&quot;, yyyy&quot;"/>
    <numFmt numFmtId="170" formatCode="d/m/yy;@"/>
    <numFmt numFmtId="171" formatCode="hh:mm:ss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0"/>
      <color indexed="8"/>
      <name val="Arial2"/>
      <family val="0"/>
    </font>
    <font>
      <sz val="12"/>
      <name val="Times New Roman"/>
      <family val="1"/>
    </font>
    <font>
      <u val="single"/>
      <sz val="10"/>
      <color indexed="12"/>
      <name val="Arial CE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b/>
      <sz val="10"/>
      <name val="Arial CE"/>
      <family val="0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"/>
      <color rgb="FF000000"/>
      <name val="Courier"/>
      <family val="1"/>
    </font>
    <font>
      <b/>
      <i/>
      <sz val="16"/>
      <color rgb="FF000000"/>
      <name val="Calibri"/>
      <family val="2"/>
    </font>
    <font>
      <b/>
      <sz val="1"/>
      <color rgb="FF000000"/>
      <name val="Courier"/>
      <family val="1"/>
    </font>
    <font>
      <sz val="10"/>
      <color rgb="FF000000"/>
      <name val="Arial CE"/>
      <family val="0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 CE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medium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3" borderId="0" applyNumberFormat="0" applyBorder="0" applyAlignment="0" applyProtection="0"/>
    <xf numFmtId="0" fontId="26" fillId="20" borderId="1" applyNumberFormat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>
      <alignment/>
      <protection locked="0"/>
    </xf>
    <xf numFmtId="165" fontId="45" fillId="0" borderId="0">
      <alignment/>
      <protection locked="0"/>
    </xf>
    <xf numFmtId="169" fontId="29" fillId="0" borderId="0">
      <alignment/>
      <protection locked="0"/>
    </xf>
    <xf numFmtId="0" fontId="28" fillId="0" borderId="0" applyNumberFormat="0" applyFill="0" applyBorder="0" applyAlignment="0" applyProtection="0"/>
    <xf numFmtId="0" fontId="7" fillId="0" borderId="0">
      <alignment/>
      <protection locked="0"/>
    </xf>
    <xf numFmtId="0" fontId="45" fillId="0" borderId="0">
      <alignment/>
      <protection locked="0"/>
    </xf>
    <xf numFmtId="0" fontId="29" fillId="0" borderId="0">
      <alignment/>
      <protection locked="0"/>
    </xf>
    <xf numFmtId="0" fontId="24" fillId="4" borderId="0" applyNumberFormat="0" applyBorder="0" applyAlignment="0" applyProtection="0"/>
    <xf numFmtId="0" fontId="46" fillId="0" borderId="0">
      <alignment horizontal="center"/>
      <protection/>
    </xf>
    <xf numFmtId="0" fontId="15" fillId="0" borderId="0">
      <alignment horizontal="center"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>
      <alignment horizontal="center"/>
      <protection/>
    </xf>
    <xf numFmtId="0" fontId="8" fillId="0" borderId="0">
      <alignment/>
      <protection locked="0"/>
    </xf>
    <xf numFmtId="0" fontId="47" fillId="0" borderId="0">
      <alignment/>
      <protection locked="0"/>
    </xf>
    <xf numFmtId="0" fontId="15" fillId="0" borderId="0">
      <alignment horizontal="center" textRotation="90"/>
      <protection/>
    </xf>
    <xf numFmtId="0" fontId="46" fillId="0" borderId="0">
      <alignment horizontal="center" textRotation="90"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15" fillId="0" borderId="0">
      <alignment horizontal="center" textRotation="90"/>
      <protection/>
    </xf>
    <xf numFmtId="0" fontId="8" fillId="0" borderId="0">
      <alignment/>
      <protection locked="0"/>
    </xf>
    <xf numFmtId="0" fontId="47" fillId="0" borderId="0">
      <alignment/>
      <protection locked="0"/>
    </xf>
    <xf numFmtId="0" fontId="30" fillId="0" borderId="0">
      <alignment/>
      <protection locked="0"/>
    </xf>
    <xf numFmtId="0" fontId="14" fillId="0" borderId="0" applyNumberFormat="0" applyFill="0" applyBorder="0" applyAlignment="0" applyProtection="0"/>
    <xf numFmtId="0" fontId="18" fillId="21" borderId="6" applyNumberFormat="0" applyAlignment="0" applyProtection="0"/>
    <xf numFmtId="0" fontId="17" fillId="3" borderId="0" applyNumberFormat="0" applyBorder="0" applyAlignment="0" applyProtection="0"/>
    <xf numFmtId="0" fontId="25" fillId="7" borderId="1" applyNumberFormat="0" applyAlignment="0" applyProtection="0"/>
    <xf numFmtId="0" fontId="18" fillId="21" borderId="6" applyNumberFormat="0" applyAlignment="0" applyProtection="0"/>
    <xf numFmtId="0" fontId="2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8" applyNumberFormat="0" applyFont="0" applyAlignment="0" applyProtection="0"/>
    <xf numFmtId="0" fontId="27" fillId="20" borderId="9" applyNumberForma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4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6" fontId="49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0" fontId="2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0">
      <alignment/>
      <protection locked="0"/>
    </xf>
    <xf numFmtId="0" fontId="6" fillId="0" borderId="2" applyNumberFormat="0" applyFill="0" applyAlignment="0" applyProtection="0"/>
    <xf numFmtId="0" fontId="29" fillId="0" borderId="11">
      <alignment/>
      <protection locked="0"/>
    </xf>
    <xf numFmtId="0" fontId="25" fillId="7" borderId="1" applyNumberFormat="0" applyAlignment="0" applyProtection="0"/>
    <xf numFmtId="0" fontId="26" fillId="20" borderId="1" applyNumberForma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13" fillId="0" borderId="0" xfId="108" applyFont="1" applyBorder="1" applyAlignment="1" applyProtection="1">
      <alignment horizontal="left" vertical="center"/>
      <protection locked="0"/>
    </xf>
    <xf numFmtId="14" fontId="4" fillId="0" borderId="0" xfId="108" applyNumberFormat="1" applyFont="1" applyBorder="1" applyAlignment="1" applyProtection="1">
      <alignment horizontal="right" vertical="center"/>
      <protection locked="0"/>
    </xf>
    <xf numFmtId="0" fontId="2" fillId="0" borderId="0" xfId="104" applyNumberFormat="1" applyFont="1" applyBorder="1" applyAlignment="1">
      <alignment vertical="center"/>
      <protection/>
    </xf>
    <xf numFmtId="0" fontId="4" fillId="0" borderId="0" xfId="104" applyNumberFormat="1" applyFont="1" applyBorder="1" applyAlignment="1">
      <alignment vertical="center"/>
      <protection/>
    </xf>
    <xf numFmtId="0" fontId="2" fillId="0" borderId="0" xfId="104" applyNumberFormat="1" applyBorder="1" applyAlignment="1">
      <alignment vertical="center"/>
      <protection/>
    </xf>
    <xf numFmtId="4" fontId="4" fillId="0" borderId="0" xfId="104" applyNumberFormat="1" applyFont="1" applyBorder="1" applyAlignment="1">
      <alignment vertical="center"/>
      <protection/>
    </xf>
    <xf numFmtId="0" fontId="3" fillId="0" borderId="0" xfId="104" applyFont="1" applyBorder="1" applyAlignment="1">
      <alignment horizontal="center" vertical="center" wrapText="1"/>
      <protection/>
    </xf>
    <xf numFmtId="0" fontId="2" fillId="0" borderId="0" xfId="104" applyBorder="1" applyAlignment="1">
      <alignment vertical="center"/>
      <protection/>
    </xf>
    <xf numFmtId="0" fontId="2" fillId="0" borderId="0" xfId="104" applyFont="1" applyBorder="1" applyAlignment="1">
      <alignment vertical="center"/>
      <protection/>
    </xf>
    <xf numFmtId="0" fontId="4" fillId="0" borderId="0" xfId="104" applyFont="1" applyBorder="1" applyAlignment="1">
      <alignment vertical="center"/>
      <protection/>
    </xf>
    <xf numFmtId="0" fontId="11" fillId="0" borderId="0" xfId="105" applyFont="1" applyBorder="1" applyAlignment="1">
      <alignment vertical="center"/>
      <protection/>
    </xf>
    <xf numFmtId="0" fontId="48" fillId="0" borderId="0" xfId="105" applyBorder="1" applyAlignment="1">
      <alignment horizontal="center" vertical="center"/>
      <protection/>
    </xf>
    <xf numFmtId="0" fontId="12" fillId="0" borderId="0" xfId="105" applyFont="1" applyBorder="1" applyAlignment="1">
      <alignment horizontal="center" vertical="center"/>
      <protection/>
    </xf>
    <xf numFmtId="4" fontId="2" fillId="0" borderId="0" xfId="104" applyNumberFormat="1" applyBorder="1" applyAlignment="1">
      <alignment vertical="center"/>
      <protection/>
    </xf>
    <xf numFmtId="3" fontId="2" fillId="0" borderId="0" xfId="104" applyNumberFormat="1" applyBorder="1" applyAlignment="1">
      <alignment vertical="center"/>
      <protection/>
    </xf>
    <xf numFmtId="3" fontId="4" fillId="0" borderId="0" xfId="104" applyNumberFormat="1" applyFont="1" applyBorder="1" applyAlignment="1">
      <alignment vertical="center"/>
      <protection/>
    </xf>
    <xf numFmtId="168" fontId="2" fillId="0" borderId="0" xfId="104" applyNumberForma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" fillId="0" borderId="0" xfId="107" applyBorder="1" applyAlignment="1">
      <alignment vertical="center"/>
      <protection/>
    </xf>
    <xf numFmtId="4" fontId="3" fillId="0" borderId="0" xfId="104" applyNumberFormat="1" applyFont="1" applyBorder="1" applyAlignment="1">
      <alignment horizontal="center" vertical="center" wrapText="1"/>
      <protection/>
    </xf>
    <xf numFmtId="4" fontId="2" fillId="0" borderId="0" xfId="104" applyNumberFormat="1" applyBorder="1" applyAlignment="1">
      <alignment horizontal="right" vertical="center"/>
      <protection/>
    </xf>
    <xf numFmtId="4" fontId="11" fillId="0" borderId="0" xfId="105" applyNumberFormat="1" applyFont="1" applyBorder="1" applyAlignment="1">
      <alignment horizontal="right" vertical="center"/>
      <protection/>
    </xf>
    <xf numFmtId="4" fontId="2" fillId="0" borderId="0" xfId="104" applyNumberFormat="1" applyFont="1" applyBorder="1" applyAlignment="1">
      <alignment horizontal="right" vertical="center"/>
      <protection/>
    </xf>
    <xf numFmtId="2" fontId="2" fillId="0" borderId="0" xfId="104" applyNumberFormat="1" applyBorder="1" applyAlignment="1">
      <alignment vertical="center"/>
      <protection/>
    </xf>
    <xf numFmtId="14" fontId="2" fillId="0" borderId="0" xfId="104" applyNumberFormat="1" applyBorder="1" applyAlignment="1">
      <alignment horizontal="right" vertical="center"/>
      <protection/>
    </xf>
    <xf numFmtId="0" fontId="2" fillId="0" borderId="0" xfId="104" applyFont="1" applyBorder="1" applyAlignment="1">
      <alignment horizontal="right" vertical="center"/>
      <protection/>
    </xf>
    <xf numFmtId="20" fontId="2" fillId="0" borderId="0" xfId="104" applyNumberFormat="1" applyFont="1" applyBorder="1" applyAlignment="1">
      <alignment horizontal="right" vertical="center"/>
      <protection/>
    </xf>
    <xf numFmtId="20" fontId="2" fillId="0" borderId="0" xfId="104" applyNumberFormat="1" applyBorder="1" applyAlignment="1">
      <alignment horizontal="right" vertical="center"/>
      <protection/>
    </xf>
    <xf numFmtId="14" fontId="48" fillId="0" borderId="0" xfId="105" applyNumberFormat="1" applyBorder="1" applyAlignment="1">
      <alignment horizontal="right" vertical="center"/>
      <protection/>
    </xf>
    <xf numFmtId="20" fontId="48" fillId="0" borderId="0" xfId="105" applyNumberFormat="1" applyBorder="1" applyAlignment="1">
      <alignment horizontal="right" vertical="center"/>
      <protection/>
    </xf>
    <xf numFmtId="21" fontId="2" fillId="0" borderId="0" xfId="104" applyNumberFormat="1" applyBorder="1" applyAlignment="1">
      <alignment horizontal="right" vertical="center"/>
      <protection/>
    </xf>
    <xf numFmtId="20" fontId="4" fillId="0" borderId="0" xfId="108" applyNumberFormat="1" applyFont="1" applyBorder="1" applyAlignment="1" applyProtection="1">
      <alignment horizontal="right" vertical="center"/>
      <protection locked="0"/>
    </xf>
    <xf numFmtId="167" fontId="2" fillId="0" borderId="0" xfId="104" applyNumberFormat="1" applyBorder="1" applyAlignment="1">
      <alignment horizontal="right" vertical="center"/>
      <protection/>
    </xf>
    <xf numFmtId="49" fontId="2" fillId="0" borderId="0" xfId="104" applyNumberFormat="1" applyBorder="1" applyAlignment="1">
      <alignment horizontal="right" vertical="center"/>
      <protection/>
    </xf>
    <xf numFmtId="0" fontId="2" fillId="0" borderId="0" xfId="104" applyBorder="1" applyAlignment="1">
      <alignment horizontal="right" vertical="center"/>
      <protection/>
    </xf>
    <xf numFmtId="0" fontId="31" fillId="0" borderId="0" xfId="104" applyFont="1" applyBorder="1" applyAlignment="1">
      <alignment vertical="center"/>
      <protection/>
    </xf>
    <xf numFmtId="4" fontId="31" fillId="0" borderId="0" xfId="104" applyNumberFormat="1" applyFont="1" applyBorder="1" applyAlignment="1">
      <alignment horizontal="right" vertical="center"/>
      <protection/>
    </xf>
    <xf numFmtId="0" fontId="31" fillId="0" borderId="0" xfId="104" applyFont="1" applyBorder="1" applyAlignment="1">
      <alignment horizontal="right" vertical="center"/>
      <protection/>
    </xf>
    <xf numFmtId="49" fontId="3" fillId="0" borderId="0" xfId="104" applyNumberFormat="1" applyFont="1" applyBorder="1" applyAlignment="1">
      <alignment horizontal="center" vertical="center" wrapText="1"/>
      <protection/>
    </xf>
    <xf numFmtId="0" fontId="4" fillId="0" borderId="0" xfId="104" applyFont="1" applyBorder="1" applyAlignment="1">
      <alignment vertical="center"/>
      <protection/>
    </xf>
    <xf numFmtId="14" fontId="2" fillId="0" borderId="0" xfId="104" applyNumberFormat="1" applyBorder="1" applyAlignment="1">
      <alignment vertical="center"/>
      <protection/>
    </xf>
    <xf numFmtId="20" fontId="2" fillId="0" borderId="0" xfId="104" applyNumberFormat="1" applyBorder="1" applyAlignment="1">
      <alignment vertical="center"/>
      <protection/>
    </xf>
    <xf numFmtId="0" fontId="3" fillId="0" borderId="0" xfId="104" applyFont="1" applyBorder="1" applyAlignment="1">
      <alignment horizontal="center" vertical="center" wrapText="1"/>
      <protection/>
    </xf>
    <xf numFmtId="0" fontId="2" fillId="0" borderId="0" xfId="104" applyBorder="1" applyAlignment="1">
      <alignment vertical="center"/>
      <protection/>
    </xf>
    <xf numFmtId="0" fontId="2" fillId="0" borderId="0" xfId="104" applyFont="1" applyBorder="1" applyAlignment="1">
      <alignment horizontal="center" vertical="center"/>
      <protection/>
    </xf>
    <xf numFmtId="0" fontId="4" fillId="0" borderId="0" xfId="110" applyBorder="1" applyAlignment="1">
      <alignment vertical="center"/>
      <protection/>
    </xf>
    <xf numFmtId="2" fontId="4" fillId="0" borderId="0" xfId="104" applyNumberFormat="1" applyFont="1" applyBorder="1" applyAlignment="1">
      <alignment vertical="center"/>
      <protection/>
    </xf>
    <xf numFmtId="2" fontId="2" fillId="0" borderId="0" xfId="104" applyNumberFormat="1" applyFont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21" fontId="2" fillId="0" borderId="0" xfId="104" applyNumberFormat="1" applyBorder="1" applyAlignment="1">
      <alignment vertical="center"/>
      <protection/>
    </xf>
    <xf numFmtId="0" fontId="2" fillId="0" borderId="0" xfId="106" applyFont="1" applyBorder="1" applyAlignment="1">
      <alignment vertical="center"/>
      <protection/>
    </xf>
    <xf numFmtId="0" fontId="2" fillId="0" borderId="0" xfId="106" applyBorder="1" applyAlignment="1">
      <alignment vertical="center"/>
      <protection/>
    </xf>
    <xf numFmtId="14" fontId="2" fillId="0" borderId="0" xfId="106" applyNumberFormat="1" applyBorder="1" applyAlignment="1">
      <alignment vertical="center"/>
      <protection/>
    </xf>
    <xf numFmtId="171" fontId="2" fillId="0" borderId="0" xfId="106" applyNumberFormat="1" applyBorder="1" applyAlignment="1">
      <alignment vertical="center"/>
      <protection/>
    </xf>
    <xf numFmtId="0" fontId="4" fillId="0" borderId="0" xfId="106" applyFont="1" applyBorder="1" applyAlignment="1">
      <alignment vertical="center"/>
      <protection/>
    </xf>
    <xf numFmtId="4" fontId="2" fillId="0" borderId="0" xfId="106" applyNumberFormat="1" applyBorder="1" applyAlignment="1">
      <alignment vertical="center"/>
      <protection/>
    </xf>
    <xf numFmtId="4" fontId="0" fillId="0" borderId="0" xfId="0" applyNumberFormat="1" applyBorder="1" applyAlignment="1">
      <alignment vertical="center"/>
    </xf>
    <xf numFmtId="17" fontId="2" fillId="0" borderId="0" xfId="104" applyNumberFormat="1" applyFont="1" applyBorder="1" applyAlignment="1">
      <alignment horizontal="right" vertical="center"/>
      <protection/>
    </xf>
    <xf numFmtId="171" fontId="2" fillId="0" borderId="0" xfId="106" applyNumberForma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" fontId="4" fillId="0" borderId="0" xfId="106" applyNumberFormat="1" applyFont="1" applyBorder="1" applyAlignment="1">
      <alignment vertical="center"/>
      <protection/>
    </xf>
    <xf numFmtId="2" fontId="3" fillId="0" borderId="0" xfId="104" applyNumberFormat="1" applyFont="1" applyBorder="1" applyAlignment="1">
      <alignment horizontal="center" vertical="center" wrapText="1"/>
      <protection/>
    </xf>
    <xf numFmtId="0" fontId="50" fillId="0" borderId="0" xfId="0" applyFont="1" applyBorder="1" applyAlignment="1">
      <alignment vertical="center"/>
    </xf>
    <xf numFmtId="4" fontId="31" fillId="0" borderId="0" xfId="104" applyNumberFormat="1" applyFont="1" applyBorder="1" applyAlignment="1">
      <alignment vertical="center"/>
      <protection/>
    </xf>
    <xf numFmtId="4" fontId="5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" fillId="0" borderId="0" xfId="104" applyNumberFormat="1" applyFont="1" applyBorder="1" applyAlignment="1">
      <alignment vertical="center"/>
      <protection/>
    </xf>
    <xf numFmtId="49" fontId="2" fillId="0" borderId="0" xfId="104" applyNumberFormat="1" applyFont="1" applyBorder="1" applyAlignment="1">
      <alignment horizontal="center" vertical="center"/>
      <protection/>
    </xf>
    <xf numFmtId="49" fontId="2" fillId="0" borderId="0" xfId="104" applyNumberFormat="1" applyFont="1" applyBorder="1" applyAlignment="1">
      <alignment horizontal="right" vertical="center"/>
      <protection/>
    </xf>
    <xf numFmtId="4" fontId="0" fillId="0" borderId="0" xfId="0" applyNumberFormat="1" applyFont="1" applyBorder="1" applyAlignment="1">
      <alignment vertical="center"/>
    </xf>
    <xf numFmtId="0" fontId="4" fillId="0" borderId="0" xfId="110" applyFont="1" applyBorder="1" applyAlignment="1">
      <alignment vertical="center"/>
      <protection/>
    </xf>
    <xf numFmtId="4" fontId="4" fillId="0" borderId="0" xfId="110" applyNumberFormat="1" applyFont="1" applyBorder="1" applyAlignment="1">
      <alignment vertical="center"/>
      <protection/>
    </xf>
    <xf numFmtId="0" fontId="4" fillId="0" borderId="0" xfId="110" applyFont="1" applyBorder="1" applyAlignment="1">
      <alignment horizontal="center" vertical="center"/>
      <protection/>
    </xf>
    <xf numFmtId="167" fontId="4" fillId="0" borderId="0" xfId="110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21" fontId="2" fillId="0" borderId="0" xfId="104" applyNumberFormat="1" applyFont="1" applyBorder="1" applyAlignment="1">
      <alignment horizontal="right" vertical="center"/>
      <protection/>
    </xf>
    <xf numFmtId="4" fontId="2" fillId="0" borderId="0" xfId="106" applyNumberFormat="1" applyFont="1" applyBorder="1" applyAlignment="1">
      <alignment vertical="center"/>
      <protection/>
    </xf>
    <xf numFmtId="0" fontId="2" fillId="0" borderId="0" xfId="106" applyFont="1" applyBorder="1" applyAlignment="1">
      <alignment horizontal="center" vertical="center"/>
      <protection/>
    </xf>
    <xf numFmtId="171" fontId="2" fillId="0" borderId="0" xfId="106" applyNumberFormat="1" applyFont="1" applyBorder="1" applyAlignment="1">
      <alignment horizontal="right" vertical="center"/>
      <protection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4" fontId="2" fillId="0" borderId="0" xfId="104" applyNumberFormat="1" applyFont="1" applyBorder="1" applyAlignment="1">
      <alignment horizontal="right" vertical="center"/>
      <protection/>
    </xf>
    <xf numFmtId="170" fontId="4" fillId="0" borderId="0" xfId="110" applyNumberFormat="1" applyFont="1" applyBorder="1" applyAlignment="1">
      <alignment horizontal="right" vertical="center"/>
      <protection/>
    </xf>
    <xf numFmtId="14" fontId="2" fillId="0" borderId="0" xfId="106" applyNumberFormat="1" applyFont="1" applyBorder="1" applyAlignment="1">
      <alignment horizontal="right" vertical="center"/>
      <protection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32" fillId="0" borderId="0" xfId="106" applyFont="1" applyBorder="1" applyAlignment="1">
      <alignment vertical="center"/>
      <protection/>
    </xf>
    <xf numFmtId="0" fontId="32" fillId="0" borderId="0" xfId="104" applyFont="1" applyBorder="1" applyAlignment="1">
      <alignment vertical="center"/>
      <protection/>
    </xf>
    <xf numFmtId="0" fontId="32" fillId="0" borderId="0" xfId="110" applyFont="1" applyBorder="1" applyAlignment="1">
      <alignment vertical="center"/>
      <protection/>
    </xf>
    <xf numFmtId="0" fontId="51" fillId="0" borderId="0" xfId="0" applyFont="1" applyBorder="1" applyAlignment="1">
      <alignment vertical="center"/>
    </xf>
    <xf numFmtId="4" fontId="50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4" fontId="50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20" fontId="2" fillId="0" borderId="0" xfId="104" applyNumberFormat="1" applyFont="1" applyBorder="1" applyAlignment="1">
      <alignment vertical="center"/>
      <protection/>
    </xf>
    <xf numFmtId="0" fontId="0" fillId="0" borderId="0" xfId="106" applyFont="1" applyBorder="1" applyAlignment="1">
      <alignment vertical="center"/>
      <protection/>
    </xf>
    <xf numFmtId="14" fontId="2" fillId="0" borderId="0" xfId="106" applyNumberFormat="1" applyBorder="1" applyAlignment="1">
      <alignment horizontal="right" vertical="center"/>
      <protection/>
    </xf>
    <xf numFmtId="20" fontId="0" fillId="0" borderId="0" xfId="0" applyNumberFormat="1" applyBorder="1" applyAlignment="1">
      <alignment horizontal="right" vertical="center"/>
    </xf>
    <xf numFmtId="20" fontId="2" fillId="0" borderId="0" xfId="106" applyNumberFormat="1" applyBorder="1" applyAlignment="1">
      <alignment horizontal="right" vertical="center"/>
      <protection/>
    </xf>
    <xf numFmtId="0" fontId="2" fillId="0" borderId="0" xfId="106" applyBorder="1" applyAlignment="1">
      <alignment horizontal="right" vertical="center"/>
      <protection/>
    </xf>
    <xf numFmtId="4" fontId="4" fillId="0" borderId="0" xfId="104" applyNumberFormat="1" applyFont="1" applyBorder="1" applyAlignment="1">
      <alignment horizontal="right" vertical="center"/>
      <protection/>
    </xf>
    <xf numFmtId="4" fontId="0" fillId="0" borderId="0" xfId="106" applyNumberFormat="1" applyFont="1" applyBorder="1" applyAlignment="1">
      <alignment horizontal="right" vertical="center"/>
      <protection/>
    </xf>
    <xf numFmtId="4" fontId="2" fillId="0" borderId="0" xfId="106" applyNumberFormat="1" applyBorder="1" applyAlignment="1">
      <alignment horizontal="right" vertical="center"/>
      <protection/>
    </xf>
    <xf numFmtId="4" fontId="0" fillId="0" borderId="0" xfId="0" applyNumberFormat="1" applyBorder="1" applyAlignment="1">
      <alignment horizontal="right" vertical="center"/>
    </xf>
    <xf numFmtId="1" fontId="2" fillId="0" borderId="0" xfId="104" applyNumberFormat="1" applyFont="1" applyAlignment="1">
      <alignment horizontal="center" vertical="center"/>
      <protection/>
    </xf>
    <xf numFmtId="4" fontId="50" fillId="0" borderId="0" xfId="0" applyNumberFormat="1" applyFont="1" applyBorder="1" applyAlignment="1">
      <alignment horizontal="right" vertical="center"/>
    </xf>
    <xf numFmtId="4" fontId="1" fillId="0" borderId="0" xfId="107" applyNumberFormat="1" applyBorder="1" applyAlignment="1">
      <alignment vertical="center"/>
      <protection/>
    </xf>
    <xf numFmtId="2" fontId="2" fillId="0" borderId="0" xfId="104" applyNumberFormat="1" applyBorder="1" applyAlignment="1">
      <alignment horizontal="right" vertical="center"/>
      <protection/>
    </xf>
    <xf numFmtId="2" fontId="0" fillId="0" borderId="0" xfId="0" applyNumberFormat="1" applyBorder="1" applyAlignment="1">
      <alignment horizontal="right" vertical="center"/>
    </xf>
    <xf numFmtId="0" fontId="33" fillId="0" borderId="0" xfId="105" applyFont="1" applyBorder="1" applyAlignment="1">
      <alignment vertical="center"/>
      <protection/>
    </xf>
    <xf numFmtId="0" fontId="32" fillId="0" borderId="0" xfId="104" applyNumberFormat="1" applyFont="1" applyBorder="1" applyAlignment="1">
      <alignment vertical="center"/>
      <protection/>
    </xf>
    <xf numFmtId="0" fontId="4" fillId="0" borderId="0" xfId="109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167" fontId="2" fillId="0" borderId="0" xfId="106" applyNumberFormat="1" applyBorder="1" applyAlignment="1">
      <alignment horizontal="right" vertical="center"/>
      <protection/>
    </xf>
    <xf numFmtId="4" fontId="0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3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4" fontId="53" fillId="0" borderId="0" xfId="0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104" applyNumberFormat="1" applyFont="1" applyBorder="1" applyAlignment="1">
      <alignment horizontal="right" vertical="center"/>
      <protection/>
    </xf>
    <xf numFmtId="0" fontId="54" fillId="0" borderId="0" xfId="0" applyFont="1" applyAlignment="1">
      <alignment horizontal="center" vertical="center" wrapText="1"/>
    </xf>
    <xf numFmtId="3" fontId="31" fillId="0" borderId="0" xfId="106" applyNumberFormat="1" applyFont="1" applyBorder="1" applyAlignment="1">
      <alignment vertical="center"/>
      <protection/>
    </xf>
    <xf numFmtId="3" fontId="31" fillId="0" borderId="0" xfId="104" applyNumberFormat="1" applyFont="1" applyBorder="1" applyAlignment="1">
      <alignment vertical="center"/>
      <protection/>
    </xf>
    <xf numFmtId="3" fontId="39" fillId="0" borderId="0" xfId="104" applyNumberFormat="1" applyFont="1" applyBorder="1" applyAlignment="1">
      <alignment vertical="center"/>
      <protection/>
    </xf>
    <xf numFmtId="3" fontId="39" fillId="0" borderId="0" xfId="110" applyNumberFormat="1" applyFont="1" applyBorder="1" applyAlignment="1">
      <alignment vertical="center"/>
      <protection/>
    </xf>
    <xf numFmtId="3" fontId="31" fillId="0" borderId="0" xfId="104" applyNumberFormat="1" applyFont="1" applyBorder="1" applyAlignment="1">
      <alignment horizontal="right" vertical="center"/>
      <protection/>
    </xf>
    <xf numFmtId="3" fontId="39" fillId="0" borderId="0" xfId="106" applyNumberFormat="1" applyFont="1" applyBorder="1" applyAlignment="1">
      <alignment vertical="center"/>
      <protection/>
    </xf>
    <xf numFmtId="0" fontId="55" fillId="0" borderId="0" xfId="106" applyFont="1" applyBorder="1" applyAlignment="1">
      <alignment vertical="center"/>
      <protection/>
    </xf>
    <xf numFmtId="0" fontId="55" fillId="0" borderId="0" xfId="104" applyFont="1" applyBorder="1" applyAlignment="1">
      <alignment vertical="center"/>
      <protection/>
    </xf>
    <xf numFmtId="0" fontId="56" fillId="0" borderId="0" xfId="110" applyFont="1" applyBorder="1" applyAlignment="1">
      <alignment vertical="center"/>
      <protection/>
    </xf>
    <xf numFmtId="0" fontId="55" fillId="0" borderId="0" xfId="106" applyFont="1" applyBorder="1" applyAlignment="1">
      <alignment vertical="center"/>
      <protection/>
    </xf>
    <xf numFmtId="3" fontId="2" fillId="0" borderId="0" xfId="104" applyNumberFormat="1" applyBorder="1" applyAlignment="1">
      <alignment horizontal="right" vertical="center"/>
      <protection/>
    </xf>
    <xf numFmtId="3" fontId="4" fillId="0" borderId="0" xfId="104" applyNumberFormat="1" applyFont="1" applyBorder="1" applyAlignment="1">
      <alignment horizontal="right" vertical="center"/>
      <protection/>
    </xf>
    <xf numFmtId="3" fontId="0" fillId="0" borderId="0" xfId="106" applyNumberFormat="1" applyFont="1" applyBorder="1" applyAlignment="1">
      <alignment horizontal="right" vertical="center"/>
      <protection/>
    </xf>
    <xf numFmtId="3" fontId="0" fillId="0" borderId="0" xfId="0" applyNumberFormat="1" applyBorder="1" applyAlignment="1">
      <alignment horizontal="right" vertical="center"/>
    </xf>
    <xf numFmtId="3" fontId="2" fillId="0" borderId="0" xfId="106" applyNumberFormat="1" applyBorder="1" applyAlignment="1">
      <alignment horizontal="right" vertical="center"/>
      <protection/>
    </xf>
    <xf numFmtId="0" fontId="57" fillId="0" borderId="0" xfId="104" applyFont="1" applyBorder="1" applyAlignment="1">
      <alignment horizontal="center" vertical="center" wrapText="1"/>
      <protection/>
    </xf>
    <xf numFmtId="3" fontId="55" fillId="0" borderId="0" xfId="104" applyNumberFormat="1" applyFont="1" applyBorder="1" applyAlignment="1">
      <alignment vertical="center"/>
      <protection/>
    </xf>
    <xf numFmtId="3" fontId="58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50" fillId="0" borderId="0" xfId="0" applyNumberFormat="1" applyFont="1" applyAlignment="1">
      <alignment vertical="center"/>
    </xf>
    <xf numFmtId="3" fontId="58" fillId="0" borderId="0" xfId="0" applyNumberFormat="1" applyFont="1" applyAlignment="1">
      <alignment/>
    </xf>
    <xf numFmtId="0" fontId="58" fillId="0" borderId="0" xfId="0" applyFont="1" applyAlignment="1">
      <alignment/>
    </xf>
    <xf numFmtId="3" fontId="5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 wrapText="1"/>
    </xf>
    <xf numFmtId="3" fontId="50" fillId="0" borderId="0" xfId="0" applyNumberFormat="1" applyFont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2" fontId="59" fillId="0" borderId="0" xfId="0" applyNumberFormat="1" applyFont="1" applyAlignment="1">
      <alignment horizontal="center" vertical="center"/>
    </xf>
    <xf numFmtId="2" fontId="60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3" fontId="59" fillId="0" borderId="0" xfId="0" applyNumberFormat="1" applyFont="1" applyAlignment="1">
      <alignment horizontal="center" vertical="center" wrapText="1"/>
    </xf>
    <xf numFmtId="2" fontId="60" fillId="0" borderId="0" xfId="0" applyNumberFormat="1" applyFont="1" applyAlignment="1">
      <alignment horizontal="center" vertical="center"/>
    </xf>
    <xf numFmtId="3" fontId="60" fillId="0" borderId="0" xfId="0" applyNumberFormat="1" applyFont="1" applyAlignment="1">
      <alignment horizontal="center" vertical="center" wrapText="1"/>
    </xf>
    <xf numFmtId="3" fontId="54" fillId="0" borderId="0" xfId="0" applyNumberFormat="1" applyFont="1" applyAlignment="1">
      <alignment/>
    </xf>
    <xf numFmtId="4" fontId="38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2" fillId="0" borderId="12" xfId="104" applyFont="1" applyBorder="1" applyAlignment="1">
      <alignment vertical="center"/>
      <protection/>
    </xf>
    <xf numFmtId="0" fontId="55" fillId="0" borderId="12" xfId="104" applyFont="1" applyBorder="1" applyAlignment="1">
      <alignment vertical="center"/>
      <protection/>
    </xf>
    <xf numFmtId="0" fontId="2" fillId="0" borderId="12" xfId="104" applyFont="1" applyBorder="1" applyAlignment="1">
      <alignment vertical="center"/>
      <protection/>
    </xf>
    <xf numFmtId="4" fontId="2" fillId="0" borderId="12" xfId="104" applyNumberFormat="1" applyFont="1" applyBorder="1" applyAlignment="1">
      <alignment vertical="center"/>
      <protection/>
    </xf>
    <xf numFmtId="2" fontId="2" fillId="0" borderId="12" xfId="104" applyNumberFormat="1" applyFont="1" applyBorder="1" applyAlignment="1">
      <alignment vertical="center"/>
      <protection/>
    </xf>
    <xf numFmtId="4" fontId="4" fillId="0" borderId="12" xfId="104" applyNumberFormat="1" applyFont="1" applyBorder="1" applyAlignment="1">
      <alignment vertical="center"/>
      <protection/>
    </xf>
    <xf numFmtId="0" fontId="2" fillId="0" borderId="12" xfId="104" applyFont="1" applyBorder="1" applyAlignment="1">
      <alignment horizontal="center" vertical="center"/>
      <protection/>
    </xf>
    <xf numFmtId="14" fontId="2" fillId="0" borderId="12" xfId="104" applyNumberFormat="1" applyFont="1" applyBorder="1" applyAlignment="1">
      <alignment horizontal="right" vertical="center"/>
      <protection/>
    </xf>
    <xf numFmtId="20" fontId="2" fillId="0" borderId="12" xfId="104" applyNumberFormat="1" applyFont="1" applyBorder="1" applyAlignment="1">
      <alignment horizontal="right" vertical="center"/>
      <protection/>
    </xf>
    <xf numFmtId="4" fontId="0" fillId="0" borderId="12" xfId="0" applyNumberFormat="1" applyFont="1" applyBorder="1" applyAlignment="1">
      <alignment vertical="center"/>
    </xf>
    <xf numFmtId="3" fontId="54" fillId="0" borderId="12" xfId="0" applyNumberFormat="1" applyFont="1" applyBorder="1" applyAlignment="1">
      <alignment vertical="center"/>
    </xf>
    <xf numFmtId="3" fontId="39" fillId="0" borderId="12" xfId="104" applyNumberFormat="1" applyFont="1" applyBorder="1" applyAlignment="1">
      <alignment vertical="center"/>
      <protection/>
    </xf>
    <xf numFmtId="3" fontId="31" fillId="0" borderId="12" xfId="104" applyNumberFormat="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4" fontId="2" fillId="0" borderId="12" xfId="104" applyNumberFormat="1" applyBorder="1" applyAlignment="1">
      <alignment horizontal="right" vertical="center"/>
      <protection/>
    </xf>
    <xf numFmtId="2" fontId="2" fillId="0" borderId="12" xfId="104" applyNumberFormat="1" applyBorder="1" applyAlignment="1">
      <alignment vertical="center"/>
      <protection/>
    </xf>
    <xf numFmtId="4" fontId="0" fillId="0" borderId="12" xfId="0" applyNumberFormat="1" applyBorder="1" applyAlignment="1">
      <alignment horizontal="right" vertical="center"/>
    </xf>
    <xf numFmtId="14" fontId="2" fillId="0" borderId="12" xfId="104" applyNumberFormat="1" applyBorder="1" applyAlignment="1">
      <alignment horizontal="right" vertical="center"/>
      <protection/>
    </xf>
    <xf numFmtId="0" fontId="2" fillId="0" borderId="12" xfId="104" applyFont="1" applyBorder="1" applyAlignment="1">
      <alignment horizontal="right" vertical="center"/>
      <protection/>
    </xf>
    <xf numFmtId="4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2" fillId="0" borderId="12" xfId="104" applyNumberFormat="1" applyBorder="1" applyAlignment="1">
      <alignment horizontal="right" vertical="center"/>
      <protection/>
    </xf>
    <xf numFmtId="4" fontId="37" fillId="0" borderId="12" xfId="0" applyNumberFormat="1" applyFont="1" applyBorder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 vertical="center" wrapText="1"/>
    </xf>
    <xf numFmtId="2" fontId="5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</cellXfs>
  <cellStyles count="12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elkem" xfId="59"/>
    <cellStyle name="Comma" xfId="60"/>
    <cellStyle name="Comma [0]" xfId="61"/>
    <cellStyle name="Date" xfId="62"/>
    <cellStyle name="Date 2" xfId="63"/>
    <cellStyle name="Date 3" xfId="64"/>
    <cellStyle name="Explanatory Text 2" xfId="65"/>
    <cellStyle name="Fixed" xfId="66"/>
    <cellStyle name="Fixed 2" xfId="67"/>
    <cellStyle name="Fixed 3" xfId="68"/>
    <cellStyle name="Good 2" xfId="69"/>
    <cellStyle name="Heading" xfId="70"/>
    <cellStyle name="Heading (user)" xfId="71"/>
    <cellStyle name="Heading 1 2" xfId="72"/>
    <cellStyle name="Heading 2 2" xfId="73"/>
    <cellStyle name="Heading 3 2" xfId="74"/>
    <cellStyle name="Heading 4 2" xfId="75"/>
    <cellStyle name="Heading 5" xfId="76"/>
    <cellStyle name="Heading1" xfId="77"/>
    <cellStyle name="Heading1 (user)" xfId="78"/>
    <cellStyle name="Heading1 (user) 2" xfId="79"/>
    <cellStyle name="Heading1 2" xfId="80"/>
    <cellStyle name="Heading1 3" xfId="81"/>
    <cellStyle name="Heading1 4" xfId="82"/>
    <cellStyle name="Heading1 5" xfId="83"/>
    <cellStyle name="Heading1 6" xfId="84"/>
    <cellStyle name="Heading1_Příloha Bělá" xfId="85"/>
    <cellStyle name="Heading2" xfId="86"/>
    <cellStyle name="Heading2 2" xfId="87"/>
    <cellStyle name="Heading2 3" xfId="88"/>
    <cellStyle name="Hyperlink 2" xfId="89"/>
    <cellStyle name="Check Cell 2" xfId="90"/>
    <cellStyle name="Chybně" xfId="91"/>
    <cellStyle name="Input 2" xfId="92"/>
    <cellStyle name="Kontrolní buňka" xfId="93"/>
    <cellStyle name="Linked Cell 2" xfId="94"/>
    <cellStyle name="Currency" xfId="95"/>
    <cellStyle name="Currency [0]" xfId="96"/>
    <cellStyle name="Nadpis 1" xfId="97"/>
    <cellStyle name="Nadpis 2" xfId="98"/>
    <cellStyle name="Nadpis 3" xfId="99"/>
    <cellStyle name="Nadpis 4" xfId="100"/>
    <cellStyle name="Název" xfId="101"/>
    <cellStyle name="Neutral 2" xfId="102"/>
    <cellStyle name="Neutrální" xfId="103"/>
    <cellStyle name="Normal 2" xfId="104"/>
    <cellStyle name="Normal 2 2" xfId="105"/>
    <cellStyle name="Normal 2 3" xfId="106"/>
    <cellStyle name="Normal 3" xfId="107"/>
    <cellStyle name="Normal 4" xfId="108"/>
    <cellStyle name="Normal 5" xfId="109"/>
    <cellStyle name="Normal 6" xfId="110"/>
    <cellStyle name="Note 2" xfId="111"/>
    <cellStyle name="Output 2" xfId="112"/>
    <cellStyle name="Poznámka" xfId="113"/>
    <cellStyle name="Percent" xfId="114"/>
    <cellStyle name="Propojená buňka" xfId="115"/>
    <cellStyle name="Result" xfId="116"/>
    <cellStyle name="Result (user)" xfId="117"/>
    <cellStyle name="Result 2" xfId="118"/>
    <cellStyle name="Result2" xfId="119"/>
    <cellStyle name="Result2 (user)" xfId="120"/>
    <cellStyle name="Result2 2" xfId="121"/>
    <cellStyle name="Správně" xfId="122"/>
    <cellStyle name="Text upozornění" xfId="123"/>
    <cellStyle name="Title 2" xfId="124"/>
    <cellStyle name="Total 2" xfId="125"/>
    <cellStyle name="Total 3" xfId="126"/>
    <cellStyle name="Total 4" xfId="127"/>
    <cellStyle name="Vstup" xfId="128"/>
    <cellStyle name="Výpočet" xfId="129"/>
    <cellStyle name="Výstup" xfId="130"/>
    <cellStyle name="Vysvětlující text" xfId="131"/>
    <cellStyle name="Warning Text 2" xfId="132"/>
    <cellStyle name="Zvýraznění 1" xfId="133"/>
    <cellStyle name="Zvýraznění 2" xfId="134"/>
    <cellStyle name="Zvýraznění 3" xfId="135"/>
    <cellStyle name="Zvýraznění 4" xfId="136"/>
    <cellStyle name="Zvýraznění 5" xfId="137"/>
    <cellStyle name="Zvýraznění 6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V_2010\data\DO\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2" max="2" width="8.00390625" style="0" customWidth="1"/>
    <col min="3" max="3" width="10.8515625" style="88" customWidth="1"/>
    <col min="4" max="4" width="15.7109375" style="100" customWidth="1"/>
    <col min="5" max="5" width="13.7109375" style="100" customWidth="1"/>
    <col min="6" max="6" width="13.421875" style="88" customWidth="1"/>
    <col min="7" max="7" width="12.57421875" style="87" customWidth="1"/>
    <col min="8" max="8" width="0.13671875" style="87" hidden="1" customWidth="1"/>
    <col min="9" max="9" width="13.8515625" style="122" hidden="1" customWidth="1"/>
    <col min="10" max="10" width="9.140625" style="88" hidden="1" customWidth="1"/>
    <col min="11" max="11" width="11.57421875" style="88" hidden="1" customWidth="1"/>
    <col min="12" max="12" width="14.140625" style="0" customWidth="1"/>
    <col min="13" max="13" width="10.140625" style="0" customWidth="1"/>
    <col min="14" max="14" width="9.8515625" style="0" customWidth="1"/>
  </cols>
  <sheetData>
    <row r="1" spans="2:12" ht="15">
      <c r="B1" s="196" t="s">
        <v>937</v>
      </c>
      <c r="C1" s="89"/>
      <c r="D1" s="197"/>
      <c r="E1" s="197"/>
      <c r="F1" s="89"/>
      <c r="G1" s="90"/>
      <c r="H1" s="90"/>
      <c r="I1" s="198"/>
      <c r="J1" s="89"/>
      <c r="K1" s="89"/>
      <c r="L1" s="196"/>
    </row>
    <row r="2" spans="9:11" ht="15">
      <c r="I2" s="161"/>
      <c r="J2" s="199"/>
      <c r="K2" s="199"/>
    </row>
    <row r="3" spans="3:14" s="86" customFormat="1" ht="45">
      <c r="C3" s="89" t="s">
        <v>875</v>
      </c>
      <c r="D3" s="99" t="s">
        <v>876</v>
      </c>
      <c r="E3" s="99" t="s">
        <v>6</v>
      </c>
      <c r="F3" s="134" t="s">
        <v>933</v>
      </c>
      <c r="G3" s="89" t="s">
        <v>877</v>
      </c>
      <c r="H3" s="89"/>
      <c r="I3" s="162"/>
      <c r="J3" s="163"/>
      <c r="K3" s="163"/>
      <c r="L3" s="134" t="s">
        <v>932</v>
      </c>
      <c r="M3" s="128" t="s">
        <v>927</v>
      </c>
      <c r="N3" s="128" t="s">
        <v>928</v>
      </c>
    </row>
    <row r="4" spans="2:14" ht="15">
      <c r="B4" t="s">
        <v>870</v>
      </c>
      <c r="C4" s="88">
        <v>99</v>
      </c>
      <c r="D4" s="158">
        <v>70077097.78</v>
      </c>
      <c r="E4" s="158">
        <v>31517442</v>
      </c>
      <c r="F4" s="160">
        <v>36</v>
      </c>
      <c r="G4" s="158">
        <v>12730985</v>
      </c>
      <c r="I4" s="161"/>
      <c r="J4" s="164"/>
      <c r="K4" s="165"/>
      <c r="L4" s="155">
        <v>12730500</v>
      </c>
      <c r="M4" s="153">
        <v>3822100</v>
      </c>
      <c r="N4" s="153">
        <v>8908400</v>
      </c>
    </row>
    <row r="5" spans="2:14" ht="15">
      <c r="B5" t="s">
        <v>871</v>
      </c>
      <c r="C5" s="88">
        <v>95</v>
      </c>
      <c r="D5" s="158">
        <v>87713373.73</v>
      </c>
      <c r="E5" s="158">
        <v>38527397</v>
      </c>
      <c r="F5" s="160">
        <v>36</v>
      </c>
      <c r="G5" s="158">
        <v>15890420</v>
      </c>
      <c r="I5" s="161"/>
      <c r="J5" s="164"/>
      <c r="K5" s="165"/>
      <c r="L5" s="155">
        <v>15890000</v>
      </c>
      <c r="M5" s="153">
        <v>8150000</v>
      </c>
      <c r="N5" s="153">
        <v>7740000</v>
      </c>
    </row>
    <row r="6" spans="2:14" ht="15">
      <c r="B6" t="s">
        <v>872</v>
      </c>
      <c r="C6" s="88">
        <v>32</v>
      </c>
      <c r="D6" s="158">
        <v>21327645</v>
      </c>
      <c r="E6" s="158">
        <v>12287945</v>
      </c>
      <c r="F6" s="160"/>
      <c r="G6" s="158"/>
      <c r="I6" s="161"/>
      <c r="J6" s="164"/>
      <c r="K6" s="165"/>
      <c r="L6" s="156">
        <v>0</v>
      </c>
      <c r="M6">
        <v>0</v>
      </c>
      <c r="N6">
        <v>0</v>
      </c>
    </row>
    <row r="7" spans="2:14" ht="15">
      <c r="B7" t="s">
        <v>873</v>
      </c>
      <c r="C7" s="88">
        <v>63</v>
      </c>
      <c r="D7" s="158">
        <v>10550157.940000001</v>
      </c>
      <c r="E7" s="158">
        <v>4833117.7</v>
      </c>
      <c r="F7" s="160">
        <v>63</v>
      </c>
      <c r="G7" s="158">
        <v>4833117.7</v>
      </c>
      <c r="I7" s="161"/>
      <c r="J7" s="164"/>
      <c r="K7" s="165"/>
      <c r="L7" s="155">
        <v>4832100</v>
      </c>
      <c r="M7">
        <v>0</v>
      </c>
      <c r="N7" s="153">
        <v>4832100</v>
      </c>
    </row>
    <row r="8" spans="2:14" ht="15">
      <c r="B8" t="s">
        <v>874</v>
      </c>
      <c r="C8" s="88">
        <v>10</v>
      </c>
      <c r="D8" s="158">
        <v>1843550</v>
      </c>
      <c r="E8" s="158">
        <v>1739225</v>
      </c>
      <c r="F8" s="160">
        <v>2</v>
      </c>
      <c r="G8" s="158">
        <v>459000</v>
      </c>
      <c r="I8" s="161"/>
      <c r="J8" s="164"/>
      <c r="K8" s="165"/>
      <c r="L8" s="155">
        <v>459000</v>
      </c>
      <c r="M8">
        <v>0</v>
      </c>
      <c r="N8" s="153">
        <v>459000</v>
      </c>
    </row>
    <row r="9" spans="2:14" s="91" customFormat="1" ht="20.25" customHeight="1">
      <c r="B9" s="91" t="s">
        <v>213</v>
      </c>
      <c r="C9" s="89">
        <f>SUM(C4:C8)</f>
        <v>299</v>
      </c>
      <c r="D9" s="159">
        <f>SUM(D4:D8)</f>
        <v>191511824.45</v>
      </c>
      <c r="E9" s="159">
        <f>SUM(E4:E8)</f>
        <v>88905126.7</v>
      </c>
      <c r="F9" s="134">
        <f>SUM(F4:F8)</f>
        <v>137</v>
      </c>
      <c r="G9" s="159">
        <f>SUM(G4:G8)</f>
        <v>33913522.7</v>
      </c>
      <c r="H9" s="90"/>
      <c r="I9" s="166"/>
      <c r="J9" s="163"/>
      <c r="K9" s="167"/>
      <c r="L9" s="157">
        <f>SUM(L4:L8)</f>
        <v>33911600</v>
      </c>
      <c r="M9" s="154">
        <v>11972100</v>
      </c>
      <c r="N9" s="154">
        <f>SUM(N4:N8)</f>
        <v>21939500</v>
      </c>
    </row>
    <row r="11" spans="3:12" ht="15">
      <c r="C11" s="134" t="s">
        <v>929</v>
      </c>
      <c r="L11" s="168">
        <v>1088400</v>
      </c>
    </row>
  </sheetData>
  <sheetProtection/>
  <mergeCells count="1">
    <mergeCell ref="J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&amp;C&amp;"-,Tučné"Návrh rozdělení prostředků POV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15.7109375" style="66" customWidth="1"/>
    <col min="2" max="2" width="19.7109375" style="96" customWidth="1"/>
    <col min="3" max="3" width="16.140625" style="66" customWidth="1"/>
    <col min="4" max="4" width="13.28125" style="66" customWidth="1"/>
    <col min="5" max="5" width="14.00390625" style="70" customWidth="1"/>
    <col min="6" max="6" width="13.28125" style="70" customWidth="1"/>
    <col min="7" max="7" width="9.140625" style="80" customWidth="1"/>
    <col min="8" max="8" width="12.140625" style="70" customWidth="1"/>
    <col min="9" max="9" width="12.57421875" style="70" customWidth="1"/>
    <col min="10" max="10" width="9.140625" style="81" customWidth="1"/>
    <col min="11" max="11" width="11.00390625" style="82" customWidth="1"/>
    <col min="12" max="12" width="9.140625" style="82" customWidth="1"/>
    <col min="13" max="13" width="13.8515625" style="63" customWidth="1"/>
    <col min="14" max="14" width="13.57421875" style="70" customWidth="1"/>
    <col min="15" max="15" width="13.28125" style="66" customWidth="1"/>
    <col min="16" max="16" width="10.57421875" style="66" customWidth="1"/>
    <col min="17" max="17" width="13.00390625" style="66" customWidth="1"/>
    <col min="18" max="16384" width="9.140625" style="66" customWidth="1"/>
  </cols>
  <sheetData>
    <row r="1" spans="1:17" s="92" customFormat="1" ht="45">
      <c r="A1" s="92" t="s">
        <v>0</v>
      </c>
      <c r="B1" s="43" t="s">
        <v>2</v>
      </c>
      <c r="C1" s="43" t="s">
        <v>3</v>
      </c>
      <c r="D1" s="43" t="s">
        <v>4</v>
      </c>
      <c r="E1" s="20" t="s">
        <v>5</v>
      </c>
      <c r="F1" s="20" t="s">
        <v>6</v>
      </c>
      <c r="G1" s="62" t="s">
        <v>7</v>
      </c>
      <c r="H1" s="20" t="s">
        <v>8</v>
      </c>
      <c r="I1" s="20" t="s">
        <v>9</v>
      </c>
      <c r="J1" s="39" t="s">
        <v>214</v>
      </c>
      <c r="K1" s="39" t="s">
        <v>10</v>
      </c>
      <c r="L1" s="39" t="s">
        <v>11</v>
      </c>
      <c r="M1" s="195" t="s">
        <v>934</v>
      </c>
      <c r="N1" s="97" t="s">
        <v>213</v>
      </c>
      <c r="O1" s="129" t="s">
        <v>932</v>
      </c>
      <c r="P1" s="92" t="s">
        <v>912</v>
      </c>
      <c r="Q1" s="92" t="s">
        <v>911</v>
      </c>
    </row>
    <row r="2" spans="1:17" ht="15">
      <c r="A2" s="75" t="s">
        <v>184</v>
      </c>
      <c r="B2" s="93" t="s">
        <v>803</v>
      </c>
      <c r="C2" s="141" t="s">
        <v>804</v>
      </c>
      <c r="D2" s="51" t="s">
        <v>805</v>
      </c>
      <c r="E2" s="77">
        <v>400000</v>
      </c>
      <c r="F2" s="77">
        <v>200000</v>
      </c>
      <c r="G2" s="48">
        <f aca="true" t="shared" si="0" ref="G2:G33">F2/E2*100</f>
        <v>50</v>
      </c>
      <c r="H2" s="77">
        <v>0</v>
      </c>
      <c r="I2" s="77">
        <v>200000</v>
      </c>
      <c r="J2" s="78">
        <v>90</v>
      </c>
      <c r="K2" s="85">
        <v>40524</v>
      </c>
      <c r="L2" s="79">
        <v>0.4513888888888889</v>
      </c>
      <c r="M2" s="131">
        <f aca="true" t="shared" si="1" ref="M2:M37">F2</f>
        <v>200000</v>
      </c>
      <c r="N2" s="70">
        <v>200000</v>
      </c>
      <c r="O2" s="130">
        <v>200000</v>
      </c>
      <c r="P2" s="135">
        <v>0</v>
      </c>
      <c r="Q2" s="135">
        <v>200000</v>
      </c>
    </row>
    <row r="3" spans="1:17" ht="15">
      <c r="A3" s="66" t="s">
        <v>109</v>
      </c>
      <c r="B3" s="95" t="s">
        <v>469</v>
      </c>
      <c r="C3" s="143" t="s">
        <v>470</v>
      </c>
      <c r="D3" s="71" t="s">
        <v>471</v>
      </c>
      <c r="E3" s="72">
        <v>856000</v>
      </c>
      <c r="F3" s="72">
        <v>428000</v>
      </c>
      <c r="G3" s="48">
        <f t="shared" si="0"/>
        <v>50</v>
      </c>
      <c r="H3" s="72">
        <v>0</v>
      </c>
      <c r="I3" s="72">
        <v>428000</v>
      </c>
      <c r="J3" s="73">
        <v>75</v>
      </c>
      <c r="K3" s="84">
        <v>40483</v>
      </c>
      <c r="L3" s="74">
        <v>0.5104166666666666</v>
      </c>
      <c r="M3" s="131">
        <f t="shared" si="1"/>
        <v>428000</v>
      </c>
      <c r="N3" s="70">
        <f aca="true" t="shared" si="2" ref="N3:N38">N2+M3</f>
        <v>628000</v>
      </c>
      <c r="O3" s="130">
        <f>I3</f>
        <v>428000</v>
      </c>
      <c r="P3" s="138">
        <v>0</v>
      </c>
      <c r="Q3" s="138">
        <v>428000</v>
      </c>
    </row>
    <row r="4" spans="1:17" ht="15">
      <c r="A4" s="75" t="s">
        <v>640</v>
      </c>
      <c r="B4" s="94" t="s">
        <v>634</v>
      </c>
      <c r="C4" s="142" t="s">
        <v>867</v>
      </c>
      <c r="D4" s="9" t="s">
        <v>635</v>
      </c>
      <c r="E4" s="67">
        <v>227350</v>
      </c>
      <c r="F4" s="67">
        <v>110000</v>
      </c>
      <c r="G4" s="48">
        <f t="shared" si="0"/>
        <v>48.38354959313833</v>
      </c>
      <c r="H4" s="67">
        <v>110000</v>
      </c>
      <c r="I4" s="67">
        <v>0</v>
      </c>
      <c r="J4" s="45">
        <v>75</v>
      </c>
      <c r="K4" s="83">
        <v>40483</v>
      </c>
      <c r="L4" s="27">
        <v>0.6458333333333334</v>
      </c>
      <c r="M4" s="131">
        <f t="shared" si="1"/>
        <v>110000</v>
      </c>
      <c r="N4" s="70">
        <f t="shared" si="2"/>
        <v>738000</v>
      </c>
      <c r="O4" s="130">
        <v>110000</v>
      </c>
      <c r="P4" s="136">
        <v>110000</v>
      </c>
      <c r="Q4" s="136">
        <v>0</v>
      </c>
    </row>
    <row r="5" spans="1:17" ht="15">
      <c r="A5" s="75" t="s">
        <v>130</v>
      </c>
      <c r="B5" s="94" t="s">
        <v>615</v>
      </c>
      <c r="C5" s="142" t="s">
        <v>864</v>
      </c>
      <c r="D5" s="9" t="s">
        <v>616</v>
      </c>
      <c r="E5" s="67">
        <v>1195477</v>
      </c>
      <c r="F5" s="67">
        <v>597000</v>
      </c>
      <c r="G5" s="48">
        <f t="shared" si="0"/>
        <v>49.93822549492797</v>
      </c>
      <c r="H5" s="70">
        <v>0</v>
      </c>
      <c r="I5" s="67">
        <v>597000.0000000001</v>
      </c>
      <c r="J5" s="45">
        <v>75</v>
      </c>
      <c r="K5" s="83">
        <v>40494</v>
      </c>
      <c r="L5" s="27">
        <v>0.3541666666666667</v>
      </c>
      <c r="M5" s="131">
        <f t="shared" si="1"/>
        <v>597000</v>
      </c>
      <c r="N5" s="70">
        <f t="shared" si="2"/>
        <v>1335000</v>
      </c>
      <c r="O5" s="130">
        <f>I5</f>
        <v>597000.0000000001</v>
      </c>
      <c r="P5" s="125">
        <v>0</v>
      </c>
      <c r="Q5" s="136">
        <v>597000.0000000001</v>
      </c>
    </row>
    <row r="6" spans="1:17" ht="15">
      <c r="A6" s="75" t="s">
        <v>174</v>
      </c>
      <c r="B6" s="94" t="s">
        <v>761</v>
      </c>
      <c r="C6" s="142" t="s">
        <v>166</v>
      </c>
      <c r="D6" s="9" t="s">
        <v>762</v>
      </c>
      <c r="E6" s="67">
        <v>475874</v>
      </c>
      <c r="F6" s="67">
        <v>233174</v>
      </c>
      <c r="G6" s="48">
        <f t="shared" si="0"/>
        <v>48.99910480505344</v>
      </c>
      <c r="H6" s="67">
        <v>0</v>
      </c>
      <c r="I6" s="67">
        <v>233174</v>
      </c>
      <c r="J6" s="45">
        <v>75</v>
      </c>
      <c r="K6" s="83">
        <v>40508</v>
      </c>
      <c r="L6" s="27">
        <v>0.5277777777777778</v>
      </c>
      <c r="M6" s="131">
        <f t="shared" si="1"/>
        <v>233174</v>
      </c>
      <c r="N6" s="70">
        <f t="shared" si="2"/>
        <v>1568174</v>
      </c>
      <c r="O6" s="130">
        <v>233100</v>
      </c>
      <c r="P6" s="136">
        <v>0</v>
      </c>
      <c r="Q6" s="136">
        <v>233100</v>
      </c>
    </row>
    <row r="7" spans="1:17" ht="15">
      <c r="A7" s="75" t="s">
        <v>158</v>
      </c>
      <c r="B7" s="94" t="s">
        <v>672</v>
      </c>
      <c r="C7" s="142" t="s">
        <v>673</v>
      </c>
      <c r="D7" s="9" t="s">
        <v>674</v>
      </c>
      <c r="E7" s="67">
        <v>584892</v>
      </c>
      <c r="F7" s="67">
        <v>284892</v>
      </c>
      <c r="G7" s="48">
        <f t="shared" si="0"/>
        <v>48.70847951416672</v>
      </c>
      <c r="H7" s="6">
        <v>0</v>
      </c>
      <c r="I7" s="67">
        <v>284892</v>
      </c>
      <c r="J7" s="45">
        <v>75</v>
      </c>
      <c r="K7" s="83">
        <v>40514</v>
      </c>
      <c r="L7" s="76">
        <v>0.5347222222222222</v>
      </c>
      <c r="M7" s="131">
        <f t="shared" si="1"/>
        <v>284892</v>
      </c>
      <c r="N7" s="70">
        <f t="shared" si="2"/>
        <v>1853066</v>
      </c>
      <c r="O7" s="130">
        <v>284800</v>
      </c>
      <c r="P7" s="137">
        <v>0</v>
      </c>
      <c r="Q7" s="136">
        <v>284800</v>
      </c>
    </row>
    <row r="8" spans="1:17" ht="15">
      <c r="A8" s="75" t="s">
        <v>174</v>
      </c>
      <c r="B8" s="94" t="s">
        <v>768</v>
      </c>
      <c r="C8" s="142" t="s">
        <v>769</v>
      </c>
      <c r="D8" s="9" t="s">
        <v>770</v>
      </c>
      <c r="E8" s="67">
        <v>700000</v>
      </c>
      <c r="F8" s="67">
        <v>350000</v>
      </c>
      <c r="G8" s="48">
        <f t="shared" si="0"/>
        <v>50</v>
      </c>
      <c r="H8" s="67">
        <v>0</v>
      </c>
      <c r="I8" s="67">
        <v>350000</v>
      </c>
      <c r="J8" s="45">
        <v>75</v>
      </c>
      <c r="K8" s="83">
        <v>40518</v>
      </c>
      <c r="L8" s="27">
        <v>0.3833333333333333</v>
      </c>
      <c r="M8" s="131">
        <f t="shared" si="1"/>
        <v>350000</v>
      </c>
      <c r="N8" s="70">
        <f t="shared" si="2"/>
        <v>2203066</v>
      </c>
      <c r="O8" s="130">
        <f>I8</f>
        <v>350000</v>
      </c>
      <c r="P8" s="136">
        <v>0</v>
      </c>
      <c r="Q8" s="136">
        <v>350000</v>
      </c>
    </row>
    <row r="9" spans="1:17" ht="15">
      <c r="A9" s="66" t="s">
        <v>188</v>
      </c>
      <c r="B9" s="94" t="s">
        <v>226</v>
      </c>
      <c r="C9" s="142" t="s">
        <v>227</v>
      </c>
      <c r="D9" s="9" t="s">
        <v>914</v>
      </c>
      <c r="E9" s="67">
        <v>890000</v>
      </c>
      <c r="F9" s="67">
        <v>445000</v>
      </c>
      <c r="G9" s="48">
        <f t="shared" si="0"/>
        <v>50</v>
      </c>
      <c r="H9" s="67">
        <v>445000</v>
      </c>
      <c r="I9" s="67">
        <v>0</v>
      </c>
      <c r="J9" s="68">
        <v>75</v>
      </c>
      <c r="K9" s="69" t="s">
        <v>231</v>
      </c>
      <c r="L9" s="69" t="s">
        <v>228</v>
      </c>
      <c r="M9" s="131">
        <f t="shared" si="1"/>
        <v>445000</v>
      </c>
      <c r="N9" s="70">
        <f t="shared" si="2"/>
        <v>2648066</v>
      </c>
      <c r="O9" s="130">
        <v>445000</v>
      </c>
      <c r="P9" s="136">
        <v>445000</v>
      </c>
      <c r="Q9" s="136">
        <v>0</v>
      </c>
    </row>
    <row r="10" spans="1:17" ht="15">
      <c r="A10" s="66" t="s">
        <v>188</v>
      </c>
      <c r="B10" s="94" t="s">
        <v>215</v>
      </c>
      <c r="C10" s="142" t="s">
        <v>216</v>
      </c>
      <c r="D10" s="9" t="s">
        <v>913</v>
      </c>
      <c r="E10" s="67">
        <v>1118480</v>
      </c>
      <c r="F10" s="67">
        <v>559240</v>
      </c>
      <c r="G10" s="48">
        <f t="shared" si="0"/>
        <v>50</v>
      </c>
      <c r="H10" s="67">
        <f>850045/2</f>
        <v>425022.5</v>
      </c>
      <c r="I10" s="67">
        <f>268435/2</f>
        <v>134217.5</v>
      </c>
      <c r="J10" s="68">
        <v>75</v>
      </c>
      <c r="K10" s="69" t="s">
        <v>229</v>
      </c>
      <c r="L10" s="69" t="s">
        <v>217</v>
      </c>
      <c r="M10" s="131">
        <f t="shared" si="1"/>
        <v>559240</v>
      </c>
      <c r="N10" s="70">
        <f t="shared" si="2"/>
        <v>3207306</v>
      </c>
      <c r="O10" s="130">
        <v>559200</v>
      </c>
      <c r="P10" s="136">
        <v>425000</v>
      </c>
      <c r="Q10" s="136">
        <v>134200</v>
      </c>
    </row>
    <row r="11" spans="1:17" ht="15">
      <c r="A11" s="75" t="s">
        <v>158</v>
      </c>
      <c r="B11" s="94" t="s">
        <v>683</v>
      </c>
      <c r="C11" s="142" t="s">
        <v>684</v>
      </c>
      <c r="D11" s="9" t="s">
        <v>685</v>
      </c>
      <c r="E11" s="67">
        <v>350000</v>
      </c>
      <c r="F11" s="67">
        <v>175000</v>
      </c>
      <c r="G11" s="48">
        <f t="shared" si="0"/>
        <v>50</v>
      </c>
      <c r="H11" s="67">
        <v>0</v>
      </c>
      <c r="I11" s="67">
        <v>175000</v>
      </c>
      <c r="J11" s="45">
        <v>75</v>
      </c>
      <c r="K11" s="83">
        <v>40527</v>
      </c>
      <c r="L11" s="76">
        <v>0.3680555555555556</v>
      </c>
      <c r="M11" s="131">
        <f t="shared" si="1"/>
        <v>175000</v>
      </c>
      <c r="N11" s="70">
        <f t="shared" si="2"/>
        <v>3382306</v>
      </c>
      <c r="O11" s="130">
        <f>I11</f>
        <v>175000</v>
      </c>
      <c r="P11" s="136">
        <v>0</v>
      </c>
      <c r="Q11" s="136">
        <v>175000</v>
      </c>
    </row>
    <row r="12" spans="1:17" ht="15">
      <c r="A12" s="75" t="s">
        <v>184</v>
      </c>
      <c r="B12" s="93" t="s">
        <v>815</v>
      </c>
      <c r="C12" s="141" t="s">
        <v>816</v>
      </c>
      <c r="D12" s="51" t="s">
        <v>817</v>
      </c>
      <c r="E12" s="77">
        <v>1270076</v>
      </c>
      <c r="F12" s="77">
        <v>600000</v>
      </c>
      <c r="G12" s="48">
        <f t="shared" si="0"/>
        <v>47.24126745171155</v>
      </c>
      <c r="H12" s="77">
        <v>588000.2456545908</v>
      </c>
      <c r="I12" s="77">
        <v>11999.75434540925</v>
      </c>
      <c r="J12" s="78">
        <v>75</v>
      </c>
      <c r="K12" s="85">
        <v>40527</v>
      </c>
      <c r="L12" s="79">
        <v>0.4375</v>
      </c>
      <c r="M12" s="131">
        <f t="shared" si="1"/>
        <v>600000</v>
      </c>
      <c r="N12" s="70">
        <f t="shared" si="2"/>
        <v>3982306</v>
      </c>
      <c r="O12" s="130">
        <v>600000</v>
      </c>
      <c r="P12" s="135">
        <v>588000.2456545908</v>
      </c>
      <c r="Q12" s="135">
        <v>11999.75434540925</v>
      </c>
    </row>
    <row r="13" spans="1:17" ht="15">
      <c r="A13" s="66" t="s">
        <v>1</v>
      </c>
      <c r="B13" s="94" t="s">
        <v>297</v>
      </c>
      <c r="C13" s="142" t="s">
        <v>21</v>
      </c>
      <c r="D13" s="9" t="s">
        <v>298</v>
      </c>
      <c r="E13" s="67">
        <v>800000</v>
      </c>
      <c r="F13" s="67">
        <v>400000</v>
      </c>
      <c r="G13" s="48">
        <f t="shared" si="0"/>
        <v>50</v>
      </c>
      <c r="H13" s="6">
        <v>400000</v>
      </c>
      <c r="J13" s="45">
        <v>75</v>
      </c>
      <c r="K13" s="83">
        <v>40527</v>
      </c>
      <c r="L13" s="27">
        <v>0.71875</v>
      </c>
      <c r="M13" s="131">
        <f t="shared" si="1"/>
        <v>400000</v>
      </c>
      <c r="N13" s="70">
        <f t="shared" si="2"/>
        <v>4382306</v>
      </c>
      <c r="O13" s="130">
        <v>400000</v>
      </c>
      <c r="P13" s="137">
        <v>400000</v>
      </c>
      <c r="Q13" s="125">
        <v>0</v>
      </c>
    </row>
    <row r="14" spans="1:17" ht="15">
      <c r="A14" s="75" t="s">
        <v>174</v>
      </c>
      <c r="B14" s="94" t="s">
        <v>771</v>
      </c>
      <c r="C14" s="142" t="s">
        <v>172</v>
      </c>
      <c r="D14" s="9" t="s">
        <v>772</v>
      </c>
      <c r="E14" s="67">
        <v>1021240</v>
      </c>
      <c r="F14" s="67">
        <v>510000</v>
      </c>
      <c r="G14" s="48">
        <f t="shared" si="0"/>
        <v>49.939289491206765</v>
      </c>
      <c r="H14" s="67">
        <v>0</v>
      </c>
      <c r="I14" s="67">
        <v>510000</v>
      </c>
      <c r="J14" s="45">
        <v>71</v>
      </c>
      <c r="K14" s="83">
        <v>40497</v>
      </c>
      <c r="L14" s="27">
        <v>0.4236111111111111</v>
      </c>
      <c r="M14" s="131">
        <f t="shared" si="1"/>
        <v>510000</v>
      </c>
      <c r="N14" s="70">
        <f t="shared" si="2"/>
        <v>4892306</v>
      </c>
      <c r="O14" s="130">
        <f>I14</f>
        <v>510000</v>
      </c>
      <c r="P14" s="136">
        <v>0</v>
      </c>
      <c r="Q14" s="136">
        <v>510000</v>
      </c>
    </row>
    <row r="15" spans="1:17" ht="15">
      <c r="A15" s="66" t="s">
        <v>118</v>
      </c>
      <c r="B15" s="94" t="s">
        <v>554</v>
      </c>
      <c r="C15" s="142" t="s">
        <v>856</v>
      </c>
      <c r="D15" s="9" t="s">
        <v>555</v>
      </c>
      <c r="E15" s="67">
        <v>1121387</v>
      </c>
      <c r="F15" s="67">
        <v>560000</v>
      </c>
      <c r="G15" s="48">
        <f t="shared" si="0"/>
        <v>49.93815694314273</v>
      </c>
      <c r="H15" s="67">
        <v>560000</v>
      </c>
      <c r="I15" s="67">
        <v>0</v>
      </c>
      <c r="J15" s="45">
        <v>70</v>
      </c>
      <c r="K15" s="83">
        <v>40515</v>
      </c>
      <c r="L15" s="27">
        <v>0.3958333333333333</v>
      </c>
      <c r="M15" s="131">
        <f t="shared" si="1"/>
        <v>560000</v>
      </c>
      <c r="N15" s="70">
        <f t="shared" si="2"/>
        <v>5452306</v>
      </c>
      <c r="O15" s="130">
        <v>560000</v>
      </c>
      <c r="P15" s="136">
        <v>560000</v>
      </c>
      <c r="Q15" s="136">
        <v>0</v>
      </c>
    </row>
    <row r="16" spans="1:17" ht="15">
      <c r="A16" s="75" t="s">
        <v>184</v>
      </c>
      <c r="B16" s="93" t="s">
        <v>821</v>
      </c>
      <c r="C16" s="141" t="s">
        <v>822</v>
      </c>
      <c r="D16" s="51" t="s">
        <v>823</v>
      </c>
      <c r="E16" s="77">
        <v>600000</v>
      </c>
      <c r="F16" s="77">
        <v>300000</v>
      </c>
      <c r="G16" s="48">
        <f t="shared" si="0"/>
        <v>50</v>
      </c>
      <c r="H16" s="77">
        <v>0</v>
      </c>
      <c r="I16" s="77">
        <v>300000</v>
      </c>
      <c r="J16" s="78">
        <v>70</v>
      </c>
      <c r="K16" s="85">
        <v>40520</v>
      </c>
      <c r="L16" s="79">
        <v>0.5416666666666666</v>
      </c>
      <c r="M16" s="131">
        <f t="shared" si="1"/>
        <v>300000</v>
      </c>
      <c r="N16" s="70">
        <f t="shared" si="2"/>
        <v>5752306</v>
      </c>
      <c r="O16" s="130">
        <f>I16</f>
        <v>300000</v>
      </c>
      <c r="P16" s="135">
        <v>0</v>
      </c>
      <c r="Q16" s="135">
        <v>300000</v>
      </c>
    </row>
    <row r="17" spans="1:17" ht="15">
      <c r="A17" s="75" t="s">
        <v>174</v>
      </c>
      <c r="B17" s="94" t="s">
        <v>776</v>
      </c>
      <c r="C17" s="142" t="s">
        <v>777</v>
      </c>
      <c r="D17" s="9" t="s">
        <v>778</v>
      </c>
      <c r="E17" s="67">
        <v>1219446</v>
      </c>
      <c r="F17" s="67">
        <v>600000</v>
      </c>
      <c r="G17" s="48">
        <f t="shared" si="0"/>
        <v>49.202670720966736</v>
      </c>
      <c r="H17" s="67">
        <v>0</v>
      </c>
      <c r="I17" s="67">
        <v>600000</v>
      </c>
      <c r="J17" s="45">
        <v>70</v>
      </c>
      <c r="K17" s="83">
        <v>40525</v>
      </c>
      <c r="L17" s="27">
        <v>0.3125</v>
      </c>
      <c r="M17" s="131">
        <f t="shared" si="1"/>
        <v>600000</v>
      </c>
      <c r="N17" s="70">
        <f t="shared" si="2"/>
        <v>6352306</v>
      </c>
      <c r="O17" s="130">
        <f>I17</f>
        <v>600000</v>
      </c>
      <c r="P17" s="136">
        <v>0</v>
      </c>
      <c r="Q17" s="136">
        <v>600000</v>
      </c>
    </row>
    <row r="18" spans="1:17" ht="15">
      <c r="A18" s="75" t="s">
        <v>184</v>
      </c>
      <c r="B18" s="93" t="s">
        <v>812</v>
      </c>
      <c r="C18" s="141" t="s">
        <v>813</v>
      </c>
      <c r="D18" s="51" t="s">
        <v>814</v>
      </c>
      <c r="E18" s="77">
        <v>600000</v>
      </c>
      <c r="F18" s="77">
        <v>300000</v>
      </c>
      <c r="G18" s="48">
        <f t="shared" si="0"/>
        <v>50</v>
      </c>
      <c r="H18" s="77">
        <v>0</v>
      </c>
      <c r="I18" s="77">
        <v>300000</v>
      </c>
      <c r="J18" s="78">
        <v>70</v>
      </c>
      <c r="K18" s="85">
        <v>40525</v>
      </c>
      <c r="L18" s="79">
        <v>0.375</v>
      </c>
      <c r="M18" s="131">
        <f t="shared" si="1"/>
        <v>300000</v>
      </c>
      <c r="N18" s="70">
        <f t="shared" si="2"/>
        <v>6652306</v>
      </c>
      <c r="O18" s="130">
        <f>I18</f>
        <v>300000</v>
      </c>
      <c r="P18" s="135">
        <v>0</v>
      </c>
      <c r="Q18" s="135">
        <v>300000</v>
      </c>
    </row>
    <row r="19" spans="1:17" ht="15">
      <c r="A19" s="66" t="s">
        <v>118</v>
      </c>
      <c r="B19" s="94" t="s">
        <v>558</v>
      </c>
      <c r="C19" s="142" t="s">
        <v>858</v>
      </c>
      <c r="D19" s="9" t="s">
        <v>559</v>
      </c>
      <c r="E19" s="67">
        <v>1128000</v>
      </c>
      <c r="F19" s="67">
        <v>564000</v>
      </c>
      <c r="G19" s="48">
        <f t="shared" si="0"/>
        <v>50</v>
      </c>
      <c r="H19" s="67">
        <v>0</v>
      </c>
      <c r="I19" s="67">
        <v>564000</v>
      </c>
      <c r="J19" s="45">
        <v>70</v>
      </c>
      <c r="K19" s="83">
        <v>40525</v>
      </c>
      <c r="L19" s="27">
        <v>0.5625</v>
      </c>
      <c r="M19" s="131">
        <f t="shared" si="1"/>
        <v>564000</v>
      </c>
      <c r="N19" s="70">
        <f t="shared" si="2"/>
        <v>7216306</v>
      </c>
      <c r="O19" s="130">
        <v>564000</v>
      </c>
      <c r="P19" s="136">
        <v>0</v>
      </c>
      <c r="Q19" s="136">
        <v>564000</v>
      </c>
    </row>
    <row r="20" spans="1:17" ht="15">
      <c r="A20" s="66" t="s">
        <v>96</v>
      </c>
      <c r="B20" s="94" t="s">
        <v>428</v>
      </c>
      <c r="C20" s="142" t="s">
        <v>78</v>
      </c>
      <c r="D20" s="9" t="s">
        <v>429</v>
      </c>
      <c r="E20" s="67">
        <v>264000</v>
      </c>
      <c r="F20" s="67">
        <v>132000</v>
      </c>
      <c r="G20" s="48">
        <f t="shared" si="0"/>
        <v>50</v>
      </c>
      <c r="H20" s="67">
        <v>0</v>
      </c>
      <c r="I20" s="67">
        <v>132000</v>
      </c>
      <c r="J20" s="45">
        <v>70</v>
      </c>
      <c r="K20" s="83">
        <v>40526</v>
      </c>
      <c r="L20" s="27">
        <v>0.3541666666666667</v>
      </c>
      <c r="M20" s="131">
        <f t="shared" si="1"/>
        <v>132000</v>
      </c>
      <c r="N20" s="70">
        <f t="shared" si="2"/>
        <v>7348306</v>
      </c>
      <c r="O20" s="130">
        <f>I20</f>
        <v>132000</v>
      </c>
      <c r="P20" s="136">
        <v>0</v>
      </c>
      <c r="Q20" s="136">
        <v>132000</v>
      </c>
    </row>
    <row r="21" spans="1:17" ht="15">
      <c r="A21" s="66" t="s">
        <v>109</v>
      </c>
      <c r="B21" s="95" t="s">
        <v>463</v>
      </c>
      <c r="C21" s="143" t="s">
        <v>464</v>
      </c>
      <c r="D21" s="71" t="s">
        <v>465</v>
      </c>
      <c r="E21" s="72">
        <v>641468</v>
      </c>
      <c r="F21" s="72">
        <v>320734</v>
      </c>
      <c r="G21" s="48">
        <f t="shared" si="0"/>
        <v>50</v>
      </c>
      <c r="H21" s="72">
        <v>0</v>
      </c>
      <c r="I21" s="72">
        <v>320734</v>
      </c>
      <c r="J21" s="73">
        <v>70</v>
      </c>
      <c r="K21" s="84">
        <v>40526</v>
      </c>
      <c r="L21" s="74">
        <v>0.5625</v>
      </c>
      <c r="M21" s="131">
        <f t="shared" si="1"/>
        <v>320734</v>
      </c>
      <c r="N21" s="70">
        <f t="shared" si="2"/>
        <v>7669040</v>
      </c>
      <c r="O21" s="130">
        <v>320700</v>
      </c>
      <c r="P21" s="138">
        <v>0</v>
      </c>
      <c r="Q21" s="138">
        <v>320700</v>
      </c>
    </row>
    <row r="22" spans="1:17" ht="15">
      <c r="A22" s="66" t="s">
        <v>96</v>
      </c>
      <c r="B22" s="94" t="s">
        <v>433</v>
      </c>
      <c r="C22" s="142" t="s">
        <v>930</v>
      </c>
      <c r="D22" s="9" t="s">
        <v>434</v>
      </c>
      <c r="E22" s="67">
        <v>800000</v>
      </c>
      <c r="F22" s="67">
        <v>400000</v>
      </c>
      <c r="G22" s="48">
        <f t="shared" si="0"/>
        <v>50</v>
      </c>
      <c r="H22" s="67">
        <v>160000</v>
      </c>
      <c r="I22" s="67">
        <v>240000</v>
      </c>
      <c r="J22" s="45">
        <v>70</v>
      </c>
      <c r="K22" s="83">
        <v>40527</v>
      </c>
      <c r="L22" s="27">
        <v>0.8333333333333334</v>
      </c>
      <c r="M22" s="131">
        <f t="shared" si="1"/>
        <v>400000</v>
      </c>
      <c r="N22" s="70">
        <f t="shared" si="2"/>
        <v>8069040</v>
      </c>
      <c r="O22" s="130">
        <v>400000</v>
      </c>
      <c r="P22" s="136">
        <v>160000</v>
      </c>
      <c r="Q22" s="136">
        <v>240000</v>
      </c>
    </row>
    <row r="23" spans="1:17" ht="15">
      <c r="A23" s="66" t="s">
        <v>109</v>
      </c>
      <c r="B23" s="95" t="s">
        <v>494</v>
      </c>
      <c r="C23" s="142" t="s">
        <v>495</v>
      </c>
      <c r="D23" s="9" t="s">
        <v>496</v>
      </c>
      <c r="E23" s="67">
        <v>754755</v>
      </c>
      <c r="F23" s="67">
        <v>377377</v>
      </c>
      <c r="G23" s="48">
        <f t="shared" si="0"/>
        <v>49.999933753337174</v>
      </c>
      <c r="H23" s="67">
        <v>0</v>
      </c>
      <c r="I23" s="67">
        <v>377377</v>
      </c>
      <c r="J23" s="45">
        <v>65</v>
      </c>
      <c r="K23" s="83">
        <v>40504</v>
      </c>
      <c r="L23" s="27">
        <v>0.4236111111111111</v>
      </c>
      <c r="M23" s="131">
        <f t="shared" si="1"/>
        <v>377377</v>
      </c>
      <c r="N23" s="70">
        <f t="shared" si="2"/>
        <v>8446417</v>
      </c>
      <c r="O23" s="130">
        <v>377300</v>
      </c>
      <c r="P23" s="136">
        <v>0</v>
      </c>
      <c r="Q23" s="136">
        <v>377300</v>
      </c>
    </row>
    <row r="24" spans="1:17" ht="15">
      <c r="A24" s="66" t="s">
        <v>118</v>
      </c>
      <c r="B24" s="94" t="s">
        <v>562</v>
      </c>
      <c r="C24" s="142" t="s">
        <v>860</v>
      </c>
      <c r="D24" s="9" t="s">
        <v>563</v>
      </c>
      <c r="E24" s="67">
        <v>310202</v>
      </c>
      <c r="F24" s="67">
        <v>155000</v>
      </c>
      <c r="G24" s="48">
        <f t="shared" si="0"/>
        <v>49.96744057098278</v>
      </c>
      <c r="H24" s="67">
        <v>0</v>
      </c>
      <c r="I24" s="67">
        <v>155000</v>
      </c>
      <c r="J24" s="45">
        <v>65</v>
      </c>
      <c r="K24" s="83">
        <v>40505</v>
      </c>
      <c r="L24" s="27">
        <v>0.5694444444444444</v>
      </c>
      <c r="M24" s="131">
        <f t="shared" si="1"/>
        <v>155000</v>
      </c>
      <c r="N24" s="70">
        <f t="shared" si="2"/>
        <v>8601417</v>
      </c>
      <c r="O24" s="130">
        <f>I24</f>
        <v>155000</v>
      </c>
      <c r="P24" s="136">
        <v>0</v>
      </c>
      <c r="Q24" s="136">
        <v>155000</v>
      </c>
    </row>
    <row r="25" spans="1:17" ht="15">
      <c r="A25" s="75" t="s">
        <v>158</v>
      </c>
      <c r="B25" s="94" t="s">
        <v>678</v>
      </c>
      <c r="C25" s="142" t="s">
        <v>679</v>
      </c>
      <c r="D25" s="40" t="s">
        <v>680</v>
      </c>
      <c r="E25" s="67">
        <v>1161000</v>
      </c>
      <c r="F25" s="67">
        <v>580000</v>
      </c>
      <c r="G25" s="48">
        <f t="shared" si="0"/>
        <v>49.956933677863915</v>
      </c>
      <c r="H25" s="67">
        <v>0</v>
      </c>
      <c r="I25" s="67">
        <v>580000.0000000001</v>
      </c>
      <c r="J25" s="45">
        <v>65</v>
      </c>
      <c r="K25" s="83">
        <v>40515</v>
      </c>
      <c r="L25" s="76">
        <v>0.4166666666666667</v>
      </c>
      <c r="M25" s="131">
        <f t="shared" si="1"/>
        <v>580000</v>
      </c>
      <c r="N25" s="70">
        <f t="shared" si="2"/>
        <v>9181417</v>
      </c>
      <c r="O25" s="130">
        <f>I25</f>
        <v>580000.0000000001</v>
      </c>
      <c r="P25" s="136">
        <v>0</v>
      </c>
      <c r="Q25" s="136">
        <v>580000.0000000001</v>
      </c>
    </row>
    <row r="26" spans="1:17" ht="15">
      <c r="A26" s="66" t="s">
        <v>109</v>
      </c>
      <c r="B26" s="95" t="s">
        <v>480</v>
      </c>
      <c r="C26" s="142" t="s">
        <v>481</v>
      </c>
      <c r="D26" s="48" t="s">
        <v>482</v>
      </c>
      <c r="E26" s="67">
        <v>300000</v>
      </c>
      <c r="F26" s="67">
        <v>150000</v>
      </c>
      <c r="G26" s="48">
        <f t="shared" si="0"/>
        <v>50</v>
      </c>
      <c r="H26" s="67">
        <v>0</v>
      </c>
      <c r="I26" s="67">
        <v>150000</v>
      </c>
      <c r="J26" s="45">
        <v>65</v>
      </c>
      <c r="K26" s="83">
        <v>40518</v>
      </c>
      <c r="L26" s="27">
        <v>0.4270833333333333</v>
      </c>
      <c r="M26" s="131">
        <f t="shared" si="1"/>
        <v>150000</v>
      </c>
      <c r="N26" s="70">
        <f t="shared" si="2"/>
        <v>9331417</v>
      </c>
      <c r="O26" s="130">
        <f>I26</f>
        <v>150000</v>
      </c>
      <c r="P26" s="136">
        <v>0</v>
      </c>
      <c r="Q26" s="136">
        <v>150000</v>
      </c>
    </row>
    <row r="27" spans="1:17" ht="15">
      <c r="A27" s="66" t="s">
        <v>109</v>
      </c>
      <c r="B27" s="95" t="s">
        <v>497</v>
      </c>
      <c r="C27" s="142" t="s">
        <v>498</v>
      </c>
      <c r="D27" s="48" t="s">
        <v>499</v>
      </c>
      <c r="E27" s="67">
        <v>550008.4</v>
      </c>
      <c r="F27" s="67">
        <v>274000</v>
      </c>
      <c r="G27" s="48">
        <f t="shared" si="0"/>
        <v>49.8174209702979</v>
      </c>
      <c r="H27" s="67">
        <v>0</v>
      </c>
      <c r="I27" s="67">
        <v>274000</v>
      </c>
      <c r="J27" s="45">
        <v>65</v>
      </c>
      <c r="K27" s="83">
        <v>40518</v>
      </c>
      <c r="L27" s="27">
        <v>0.5416666666666666</v>
      </c>
      <c r="M27" s="131">
        <f t="shared" si="1"/>
        <v>274000</v>
      </c>
      <c r="N27" s="70">
        <f t="shared" si="2"/>
        <v>9605417</v>
      </c>
      <c r="O27" s="130">
        <f>I27</f>
        <v>274000</v>
      </c>
      <c r="P27" s="136">
        <v>0</v>
      </c>
      <c r="Q27" s="136">
        <v>274000</v>
      </c>
    </row>
    <row r="28" spans="1:17" ht="15">
      <c r="A28" s="75" t="s">
        <v>158</v>
      </c>
      <c r="B28" s="94" t="s">
        <v>686</v>
      </c>
      <c r="C28" s="142" t="s">
        <v>153</v>
      </c>
      <c r="D28" s="9" t="s">
        <v>687</v>
      </c>
      <c r="E28" s="67">
        <v>446519</v>
      </c>
      <c r="F28" s="67">
        <v>220000</v>
      </c>
      <c r="G28" s="48">
        <f t="shared" si="0"/>
        <v>49.270019864776195</v>
      </c>
      <c r="H28" s="67">
        <v>0</v>
      </c>
      <c r="I28" s="67">
        <v>220000</v>
      </c>
      <c r="J28" s="45">
        <v>60</v>
      </c>
      <c r="K28" s="83">
        <v>40480</v>
      </c>
      <c r="L28" s="76">
        <v>0.3333333333333333</v>
      </c>
      <c r="M28" s="131">
        <f t="shared" si="1"/>
        <v>220000</v>
      </c>
      <c r="N28" s="70">
        <f t="shared" si="2"/>
        <v>9825417</v>
      </c>
      <c r="O28" s="130">
        <f>I28</f>
        <v>220000</v>
      </c>
      <c r="P28" s="136">
        <v>0</v>
      </c>
      <c r="Q28" s="136">
        <v>220000</v>
      </c>
    </row>
    <row r="29" spans="1:17" ht="15">
      <c r="A29" s="66" t="s">
        <v>70</v>
      </c>
      <c r="B29" s="94" t="s">
        <v>423</v>
      </c>
      <c r="C29" s="142" t="s">
        <v>424</v>
      </c>
      <c r="D29" s="9" t="s">
        <v>425</v>
      </c>
      <c r="E29" s="23">
        <v>248000</v>
      </c>
      <c r="F29" s="23">
        <v>124000</v>
      </c>
      <c r="G29" s="48">
        <f t="shared" si="0"/>
        <v>50</v>
      </c>
      <c r="H29" s="23">
        <v>124000</v>
      </c>
      <c r="I29" s="70">
        <v>0</v>
      </c>
      <c r="J29" s="45">
        <v>60</v>
      </c>
      <c r="K29" s="83">
        <v>40483</v>
      </c>
      <c r="L29" s="27">
        <v>0.40625</v>
      </c>
      <c r="M29" s="131">
        <f t="shared" si="1"/>
        <v>124000</v>
      </c>
      <c r="N29" s="70">
        <f t="shared" si="2"/>
        <v>9949417</v>
      </c>
      <c r="O29" s="130">
        <v>124000</v>
      </c>
      <c r="P29" s="139">
        <v>124000</v>
      </c>
      <c r="Q29" s="125">
        <v>0</v>
      </c>
    </row>
    <row r="30" spans="1:17" ht="15">
      <c r="A30" s="75" t="s">
        <v>130</v>
      </c>
      <c r="B30" s="94" t="s">
        <v>617</v>
      </c>
      <c r="C30" s="142" t="s">
        <v>865</v>
      </c>
      <c r="D30" s="9" t="s">
        <v>618</v>
      </c>
      <c r="E30" s="67">
        <v>775938</v>
      </c>
      <c r="F30" s="67">
        <v>370000</v>
      </c>
      <c r="G30" s="48">
        <f t="shared" si="0"/>
        <v>47.684222193010264</v>
      </c>
      <c r="H30" s="6">
        <v>185000</v>
      </c>
      <c r="I30" s="67">
        <v>185000</v>
      </c>
      <c r="J30" s="45">
        <v>60</v>
      </c>
      <c r="K30" s="83">
        <v>40484</v>
      </c>
      <c r="L30" s="27">
        <v>0.3333333333333333</v>
      </c>
      <c r="M30" s="131">
        <f t="shared" si="1"/>
        <v>370000</v>
      </c>
      <c r="N30" s="70">
        <f t="shared" si="2"/>
        <v>10319417</v>
      </c>
      <c r="O30" s="130">
        <v>370000</v>
      </c>
      <c r="P30" s="137">
        <v>185000</v>
      </c>
      <c r="Q30" s="136">
        <v>185000</v>
      </c>
    </row>
    <row r="31" spans="1:17" ht="15">
      <c r="A31" s="66" t="s">
        <v>109</v>
      </c>
      <c r="B31" s="95" t="s">
        <v>466</v>
      </c>
      <c r="C31" s="143" t="s">
        <v>467</v>
      </c>
      <c r="D31" s="71" t="s">
        <v>468</v>
      </c>
      <c r="E31" s="72">
        <v>950000</v>
      </c>
      <c r="F31" s="72">
        <v>475000</v>
      </c>
      <c r="G31" s="48">
        <f t="shared" si="0"/>
        <v>50</v>
      </c>
      <c r="H31" s="72">
        <v>0</v>
      </c>
      <c r="I31" s="72">
        <v>475000</v>
      </c>
      <c r="J31" s="73">
        <v>60</v>
      </c>
      <c r="K31" s="84">
        <v>40490</v>
      </c>
      <c r="L31" s="74">
        <v>0.3263888888888889</v>
      </c>
      <c r="M31" s="131">
        <f t="shared" si="1"/>
        <v>475000</v>
      </c>
      <c r="N31" s="70">
        <f t="shared" si="2"/>
        <v>10794417</v>
      </c>
      <c r="O31" s="130">
        <f>I31</f>
        <v>475000</v>
      </c>
      <c r="P31" s="138">
        <v>0</v>
      </c>
      <c r="Q31" s="138">
        <v>475000</v>
      </c>
    </row>
    <row r="32" spans="1:17" ht="15">
      <c r="A32" s="75" t="s">
        <v>184</v>
      </c>
      <c r="B32" s="93" t="s">
        <v>809</v>
      </c>
      <c r="C32" s="141" t="s">
        <v>810</v>
      </c>
      <c r="D32" s="51" t="s">
        <v>811</v>
      </c>
      <c r="E32" s="77">
        <v>732000</v>
      </c>
      <c r="F32" s="77">
        <v>344040</v>
      </c>
      <c r="G32" s="48">
        <f t="shared" si="0"/>
        <v>47</v>
      </c>
      <c r="H32" s="61">
        <v>344040</v>
      </c>
      <c r="I32" s="77">
        <v>0</v>
      </c>
      <c r="J32" s="78">
        <v>60</v>
      </c>
      <c r="K32" s="85">
        <v>40492</v>
      </c>
      <c r="L32" s="79">
        <v>0.4375</v>
      </c>
      <c r="M32" s="131">
        <f t="shared" si="1"/>
        <v>344040</v>
      </c>
      <c r="N32" s="70">
        <f t="shared" si="2"/>
        <v>11138457</v>
      </c>
      <c r="O32" s="130">
        <v>344000</v>
      </c>
      <c r="P32" s="140">
        <v>344000</v>
      </c>
      <c r="Q32" s="135">
        <v>0</v>
      </c>
    </row>
    <row r="33" spans="1:17" ht="15">
      <c r="A33" s="75" t="s">
        <v>174</v>
      </c>
      <c r="B33" s="94" t="s">
        <v>758</v>
      </c>
      <c r="C33" s="142" t="s">
        <v>759</v>
      </c>
      <c r="D33" s="9" t="s">
        <v>760</v>
      </c>
      <c r="E33" s="67">
        <v>1294807.08</v>
      </c>
      <c r="F33" s="67">
        <v>600000</v>
      </c>
      <c r="G33" s="48">
        <f t="shared" si="0"/>
        <v>46.33894958313017</v>
      </c>
      <c r="H33" s="67">
        <v>0</v>
      </c>
      <c r="I33" s="67">
        <v>600000</v>
      </c>
      <c r="J33" s="45">
        <v>60</v>
      </c>
      <c r="K33" s="83">
        <v>40494</v>
      </c>
      <c r="L33" s="27">
        <v>0.40625</v>
      </c>
      <c r="M33" s="131">
        <f t="shared" si="1"/>
        <v>600000</v>
      </c>
      <c r="N33" s="70">
        <f t="shared" si="2"/>
        <v>11738457</v>
      </c>
      <c r="O33" s="130">
        <f>I33</f>
        <v>600000</v>
      </c>
      <c r="P33" s="136">
        <v>0</v>
      </c>
      <c r="Q33" s="136">
        <v>600000</v>
      </c>
    </row>
    <row r="34" spans="1:17" ht="15">
      <c r="A34" s="75" t="s">
        <v>174</v>
      </c>
      <c r="B34" s="94" t="s">
        <v>773</v>
      </c>
      <c r="C34" s="142" t="s">
        <v>774</v>
      </c>
      <c r="D34" s="9" t="s">
        <v>775</v>
      </c>
      <c r="E34" s="67">
        <v>211164</v>
      </c>
      <c r="F34" s="67">
        <v>105000</v>
      </c>
      <c r="G34" s="48">
        <f aca="true" t="shared" si="3" ref="G34:G65">F34/E34*100</f>
        <v>49.72438483832472</v>
      </c>
      <c r="H34" s="67">
        <v>105000</v>
      </c>
      <c r="I34" s="67">
        <v>0</v>
      </c>
      <c r="J34" s="45">
        <v>60</v>
      </c>
      <c r="K34" s="83">
        <v>40497</v>
      </c>
      <c r="L34" s="27">
        <v>0.4479166666666667</v>
      </c>
      <c r="M34" s="131">
        <f t="shared" si="1"/>
        <v>105000</v>
      </c>
      <c r="N34" s="70">
        <f t="shared" si="2"/>
        <v>11843457</v>
      </c>
      <c r="O34" s="130">
        <v>105000</v>
      </c>
      <c r="P34" s="136">
        <v>105000</v>
      </c>
      <c r="Q34" s="136">
        <v>0</v>
      </c>
    </row>
    <row r="35" spans="1:17" ht="15">
      <c r="A35" s="66" t="s">
        <v>118</v>
      </c>
      <c r="B35" s="94" t="s">
        <v>560</v>
      </c>
      <c r="C35" s="142" t="s">
        <v>859</v>
      </c>
      <c r="D35" s="40" t="s">
        <v>561</v>
      </c>
      <c r="E35" s="67">
        <v>648900</v>
      </c>
      <c r="F35" s="67">
        <v>324450</v>
      </c>
      <c r="G35" s="48">
        <f t="shared" si="3"/>
        <v>50</v>
      </c>
      <c r="H35" s="67">
        <v>0</v>
      </c>
      <c r="I35" s="67">
        <v>324450</v>
      </c>
      <c r="J35" s="45">
        <v>60</v>
      </c>
      <c r="K35" s="83">
        <v>40507</v>
      </c>
      <c r="L35" s="27">
        <v>0.40625</v>
      </c>
      <c r="M35" s="131">
        <f t="shared" si="1"/>
        <v>324450</v>
      </c>
      <c r="N35" s="70">
        <f t="shared" si="2"/>
        <v>12167907</v>
      </c>
      <c r="O35" s="130">
        <v>324400</v>
      </c>
      <c r="P35" s="136">
        <v>0</v>
      </c>
      <c r="Q35" s="136">
        <v>324400</v>
      </c>
    </row>
    <row r="36" spans="1:17" ht="15">
      <c r="A36" s="66" t="s">
        <v>70</v>
      </c>
      <c r="B36" s="94" t="s">
        <v>420</v>
      </c>
      <c r="C36" s="142" t="s">
        <v>421</v>
      </c>
      <c r="D36" s="9" t="s">
        <v>422</v>
      </c>
      <c r="E36" s="23">
        <v>752200</v>
      </c>
      <c r="F36" s="23">
        <v>376100</v>
      </c>
      <c r="G36" s="48">
        <f t="shared" si="3"/>
        <v>50</v>
      </c>
      <c r="H36" s="23">
        <v>376100</v>
      </c>
      <c r="I36" s="70">
        <v>0</v>
      </c>
      <c r="J36" s="45">
        <v>60</v>
      </c>
      <c r="K36" s="83">
        <v>40518</v>
      </c>
      <c r="L36" s="27">
        <v>0.4236111111111111</v>
      </c>
      <c r="M36" s="131">
        <f t="shared" si="1"/>
        <v>376100</v>
      </c>
      <c r="N36" s="70">
        <f t="shared" si="2"/>
        <v>12544007</v>
      </c>
      <c r="O36" s="130">
        <v>376100</v>
      </c>
      <c r="P36" s="139">
        <v>376100</v>
      </c>
      <c r="Q36" s="125">
        <v>0</v>
      </c>
    </row>
    <row r="37" spans="1:17" ht="15" customHeight="1" thickBot="1">
      <c r="A37" s="171" t="s">
        <v>96</v>
      </c>
      <c r="B37" s="172" t="s">
        <v>430</v>
      </c>
      <c r="C37" s="173" t="s">
        <v>431</v>
      </c>
      <c r="D37" s="174" t="s">
        <v>432</v>
      </c>
      <c r="E37" s="175">
        <v>373957</v>
      </c>
      <c r="F37" s="175">
        <v>186978</v>
      </c>
      <c r="G37" s="176">
        <f t="shared" si="3"/>
        <v>49.99986629478791</v>
      </c>
      <c r="H37" s="177">
        <v>0</v>
      </c>
      <c r="I37" s="175">
        <v>186978</v>
      </c>
      <c r="J37" s="178">
        <v>60</v>
      </c>
      <c r="K37" s="179">
        <v>40518</v>
      </c>
      <c r="L37" s="180">
        <v>0.65625</v>
      </c>
      <c r="M37" s="194">
        <f t="shared" si="1"/>
        <v>186978</v>
      </c>
      <c r="N37" s="181">
        <f t="shared" si="2"/>
        <v>12730985</v>
      </c>
      <c r="O37" s="182">
        <v>186900</v>
      </c>
      <c r="P37" s="183">
        <v>0</v>
      </c>
      <c r="Q37" s="184">
        <v>186900</v>
      </c>
    </row>
    <row r="38" spans="1:15" ht="15" customHeight="1">
      <c r="A38" s="66" t="s">
        <v>118</v>
      </c>
      <c r="B38" s="94" t="s">
        <v>566</v>
      </c>
      <c r="C38" s="9" t="s">
        <v>862</v>
      </c>
      <c r="D38" s="9" t="s">
        <v>567</v>
      </c>
      <c r="E38" s="67">
        <v>843349</v>
      </c>
      <c r="F38" s="67">
        <v>421000</v>
      </c>
      <c r="G38" s="48">
        <f t="shared" si="3"/>
        <v>49.92002124861712</v>
      </c>
      <c r="H38" s="6">
        <v>0</v>
      </c>
      <c r="I38" s="67">
        <v>421000</v>
      </c>
      <c r="J38" s="45">
        <v>60</v>
      </c>
      <c r="K38" s="83">
        <v>40518</v>
      </c>
      <c r="L38" s="27">
        <v>0.65625</v>
      </c>
      <c r="M38" s="131">
        <v>0</v>
      </c>
      <c r="N38" s="70">
        <f t="shared" si="2"/>
        <v>12730985</v>
      </c>
      <c r="O38" s="65"/>
    </row>
    <row r="39" spans="1:15" ht="15">
      <c r="A39" s="75" t="s">
        <v>174</v>
      </c>
      <c r="B39" s="94" t="s">
        <v>744</v>
      </c>
      <c r="C39" s="9" t="s">
        <v>745</v>
      </c>
      <c r="D39" s="9" t="s">
        <v>746</v>
      </c>
      <c r="E39" s="67">
        <v>178000</v>
      </c>
      <c r="F39" s="67">
        <v>85000</v>
      </c>
      <c r="G39" s="48">
        <f t="shared" si="3"/>
        <v>47.752808988764045</v>
      </c>
      <c r="H39" s="67">
        <v>0</v>
      </c>
      <c r="I39" s="67">
        <v>85000</v>
      </c>
      <c r="J39" s="45">
        <v>60</v>
      </c>
      <c r="K39" s="83">
        <v>40522</v>
      </c>
      <c r="L39" s="27">
        <v>0.4375</v>
      </c>
      <c r="M39" s="131">
        <v>0</v>
      </c>
      <c r="N39" s="70">
        <f>N37+M39</f>
        <v>12730985</v>
      </c>
      <c r="O39" s="65"/>
    </row>
    <row r="40" spans="1:15" ht="15" customHeight="1">
      <c r="A40" s="66" t="s">
        <v>195</v>
      </c>
      <c r="B40" s="94" t="s">
        <v>242</v>
      </c>
      <c r="C40" s="9" t="s">
        <v>243</v>
      </c>
      <c r="D40" s="9" t="s">
        <v>244</v>
      </c>
      <c r="E40" s="67">
        <v>190000</v>
      </c>
      <c r="F40" s="67">
        <v>95000</v>
      </c>
      <c r="G40" s="48">
        <f t="shared" si="3"/>
        <v>50</v>
      </c>
      <c r="H40" s="6">
        <v>47500</v>
      </c>
      <c r="I40" s="67">
        <v>47500</v>
      </c>
      <c r="J40" s="45">
        <v>60</v>
      </c>
      <c r="K40" s="83">
        <v>40522</v>
      </c>
      <c r="L40" s="27">
        <v>0.5104166666666666</v>
      </c>
      <c r="M40" s="131">
        <v>0</v>
      </c>
      <c r="N40" s="70">
        <f aca="true" t="shared" si="4" ref="N40:N71">N39+M40</f>
        <v>12730985</v>
      </c>
      <c r="O40" s="65"/>
    </row>
    <row r="41" spans="1:15" ht="15">
      <c r="A41" s="66" t="s">
        <v>597</v>
      </c>
      <c r="B41" s="94" t="s">
        <v>590</v>
      </c>
      <c r="C41" s="9" t="s">
        <v>591</v>
      </c>
      <c r="D41" s="9" t="s">
        <v>592</v>
      </c>
      <c r="E41" s="67">
        <v>230882.7</v>
      </c>
      <c r="F41" s="67">
        <v>115441</v>
      </c>
      <c r="G41" s="48">
        <f t="shared" si="3"/>
        <v>49.99984840787118</v>
      </c>
      <c r="H41" s="70">
        <v>0</v>
      </c>
      <c r="I41" s="67">
        <v>115441</v>
      </c>
      <c r="J41" s="45">
        <v>60</v>
      </c>
      <c r="K41" s="83">
        <v>40525</v>
      </c>
      <c r="L41" s="27">
        <v>0.3333333333333333</v>
      </c>
      <c r="M41" s="131">
        <v>0</v>
      </c>
      <c r="N41" s="70">
        <f t="shared" si="4"/>
        <v>12730985</v>
      </c>
      <c r="O41" s="65"/>
    </row>
    <row r="42" spans="1:15" ht="15">
      <c r="A42" s="75" t="s">
        <v>121</v>
      </c>
      <c r="B42" s="94" t="s">
        <v>610</v>
      </c>
      <c r="C42" s="9" t="s">
        <v>863</v>
      </c>
      <c r="D42" s="9" t="s">
        <v>611</v>
      </c>
      <c r="E42" s="67">
        <v>702974</v>
      </c>
      <c r="F42" s="67">
        <v>350000</v>
      </c>
      <c r="G42" s="48">
        <f t="shared" si="3"/>
        <v>49.78847012834045</v>
      </c>
      <c r="H42" s="67">
        <v>0</v>
      </c>
      <c r="I42" s="67">
        <v>350000</v>
      </c>
      <c r="J42" s="45">
        <v>60</v>
      </c>
      <c r="K42" s="83">
        <v>40525</v>
      </c>
      <c r="L42" s="27">
        <v>0.642361111111111</v>
      </c>
      <c r="M42" s="131">
        <v>0</v>
      </c>
      <c r="N42" s="70">
        <f t="shared" si="4"/>
        <v>12730985</v>
      </c>
      <c r="O42" s="127"/>
    </row>
    <row r="43" spans="1:15" ht="15">
      <c r="A43" s="66" t="s">
        <v>1</v>
      </c>
      <c r="B43" s="94" t="s">
        <v>324</v>
      </c>
      <c r="C43" s="9" t="s">
        <v>325</v>
      </c>
      <c r="D43" s="9" t="s">
        <v>326</v>
      </c>
      <c r="E43" s="67">
        <v>750000</v>
      </c>
      <c r="F43" s="67">
        <v>375000</v>
      </c>
      <c r="G43" s="48">
        <f t="shared" si="3"/>
        <v>50</v>
      </c>
      <c r="H43" s="67">
        <v>375000</v>
      </c>
      <c r="J43" s="45">
        <v>60</v>
      </c>
      <c r="K43" s="83">
        <v>40526</v>
      </c>
      <c r="L43" s="27">
        <v>0.4375</v>
      </c>
      <c r="M43" s="131">
        <v>0</v>
      </c>
      <c r="N43" s="70">
        <f t="shared" si="4"/>
        <v>12730985</v>
      </c>
      <c r="O43" s="127"/>
    </row>
    <row r="44" spans="1:15" ht="15">
      <c r="A44" s="66" t="s">
        <v>109</v>
      </c>
      <c r="B44" s="95" t="s">
        <v>483</v>
      </c>
      <c r="C44" s="9" t="s">
        <v>484</v>
      </c>
      <c r="D44" s="48" t="s">
        <v>485</v>
      </c>
      <c r="E44" s="67">
        <v>1200000</v>
      </c>
      <c r="F44" s="67">
        <v>600000</v>
      </c>
      <c r="G44" s="48">
        <f t="shared" si="3"/>
        <v>50</v>
      </c>
      <c r="H44" s="6">
        <v>600000</v>
      </c>
      <c r="I44" s="67">
        <v>0</v>
      </c>
      <c r="J44" s="45">
        <v>60</v>
      </c>
      <c r="K44" s="83">
        <v>40526</v>
      </c>
      <c r="L44" s="27">
        <v>0.5416666666666666</v>
      </c>
      <c r="M44" s="131">
        <v>0</v>
      </c>
      <c r="N44" s="70">
        <f t="shared" si="4"/>
        <v>12730985</v>
      </c>
      <c r="O44" s="127"/>
    </row>
    <row r="45" spans="1:15" ht="15">
      <c r="A45" s="66" t="s">
        <v>188</v>
      </c>
      <c r="B45" s="94" t="s">
        <v>224</v>
      </c>
      <c r="C45" s="9" t="s">
        <v>225</v>
      </c>
      <c r="D45" s="40" t="s">
        <v>915</v>
      </c>
      <c r="E45" s="67">
        <v>400000</v>
      </c>
      <c r="F45" s="67">
        <v>200000</v>
      </c>
      <c r="G45" s="48">
        <f t="shared" si="3"/>
        <v>50</v>
      </c>
      <c r="H45" s="67">
        <f>F45*0.8</f>
        <v>160000</v>
      </c>
      <c r="I45" s="67">
        <f>F45*0.2</f>
        <v>40000</v>
      </c>
      <c r="J45" s="68">
        <v>60</v>
      </c>
      <c r="K45" s="69" t="s">
        <v>229</v>
      </c>
      <c r="L45" s="69" t="s">
        <v>220</v>
      </c>
      <c r="M45" s="131">
        <v>0</v>
      </c>
      <c r="N45" s="70">
        <f t="shared" si="4"/>
        <v>12730985</v>
      </c>
      <c r="O45" s="127"/>
    </row>
    <row r="46" spans="1:15" ht="15">
      <c r="A46" s="66" t="s">
        <v>1</v>
      </c>
      <c r="B46" s="94" t="s">
        <v>318</v>
      </c>
      <c r="C46" s="9" t="s">
        <v>319</v>
      </c>
      <c r="D46" s="9" t="s">
        <v>320</v>
      </c>
      <c r="E46" s="67">
        <v>180000</v>
      </c>
      <c r="F46" s="67">
        <v>90000</v>
      </c>
      <c r="G46" s="48">
        <f t="shared" si="3"/>
        <v>50</v>
      </c>
      <c r="I46" s="67">
        <v>90000</v>
      </c>
      <c r="J46" s="45">
        <v>60</v>
      </c>
      <c r="K46" s="83">
        <v>40527</v>
      </c>
      <c r="L46" s="27">
        <v>0.4166666666666667</v>
      </c>
      <c r="M46" s="131">
        <v>0</v>
      </c>
      <c r="N46" s="70">
        <f t="shared" si="4"/>
        <v>12730985</v>
      </c>
      <c r="O46" s="127"/>
    </row>
    <row r="47" spans="1:15" ht="15">
      <c r="A47" s="66" t="s">
        <v>1</v>
      </c>
      <c r="B47" s="94" t="s">
        <v>302</v>
      </c>
      <c r="C47" s="9" t="s">
        <v>303</v>
      </c>
      <c r="D47" s="40" t="s">
        <v>304</v>
      </c>
      <c r="E47" s="67">
        <v>170000</v>
      </c>
      <c r="F47" s="67">
        <v>85000</v>
      </c>
      <c r="G47" s="48">
        <f t="shared" si="3"/>
        <v>50</v>
      </c>
      <c r="I47" s="67">
        <v>85000</v>
      </c>
      <c r="J47" s="45">
        <v>60</v>
      </c>
      <c r="K47" s="83">
        <v>40527</v>
      </c>
      <c r="L47" s="27">
        <v>0.5</v>
      </c>
      <c r="M47" s="131">
        <v>0</v>
      </c>
      <c r="N47" s="70">
        <f t="shared" si="4"/>
        <v>12730985</v>
      </c>
      <c r="O47" s="127"/>
    </row>
    <row r="48" spans="1:15" ht="15">
      <c r="A48" s="66" t="s">
        <v>1</v>
      </c>
      <c r="B48" s="94" t="s">
        <v>305</v>
      </c>
      <c r="C48" s="9" t="s">
        <v>306</v>
      </c>
      <c r="D48" s="9" t="s">
        <v>307</v>
      </c>
      <c r="E48" s="67">
        <v>1250000</v>
      </c>
      <c r="F48" s="67">
        <v>600000</v>
      </c>
      <c r="G48" s="48">
        <f t="shared" si="3"/>
        <v>48</v>
      </c>
      <c r="H48" s="67">
        <v>600000</v>
      </c>
      <c r="J48" s="45">
        <v>60</v>
      </c>
      <c r="K48" s="83">
        <v>40527</v>
      </c>
      <c r="L48" s="27">
        <v>0.5</v>
      </c>
      <c r="M48" s="131">
        <v>0</v>
      </c>
      <c r="N48" s="70">
        <f t="shared" si="4"/>
        <v>12730985</v>
      </c>
      <c r="O48" s="127"/>
    </row>
    <row r="49" spans="1:15" ht="15">
      <c r="A49" s="66" t="s">
        <v>1</v>
      </c>
      <c r="B49" s="94" t="s">
        <v>311</v>
      </c>
      <c r="C49" s="9" t="s">
        <v>312</v>
      </c>
      <c r="D49" s="9" t="s">
        <v>313</v>
      </c>
      <c r="E49" s="67">
        <v>1153232</v>
      </c>
      <c r="F49" s="67">
        <v>576616</v>
      </c>
      <c r="G49" s="48">
        <f t="shared" si="3"/>
        <v>50</v>
      </c>
      <c r="I49" s="67">
        <v>576616</v>
      </c>
      <c r="J49" s="45">
        <v>60</v>
      </c>
      <c r="K49" s="83">
        <v>40527</v>
      </c>
      <c r="L49" s="27">
        <v>0.5</v>
      </c>
      <c r="M49" s="131">
        <v>0</v>
      </c>
      <c r="N49" s="70">
        <f t="shared" si="4"/>
        <v>12730985</v>
      </c>
      <c r="O49" s="127"/>
    </row>
    <row r="50" spans="1:15" ht="15">
      <c r="A50" s="66" t="s">
        <v>1</v>
      </c>
      <c r="B50" s="94" t="s">
        <v>321</v>
      </c>
      <c r="C50" s="9" t="s">
        <v>322</v>
      </c>
      <c r="D50" s="9" t="s">
        <v>323</v>
      </c>
      <c r="E50" s="67">
        <v>400000</v>
      </c>
      <c r="F50" s="67">
        <v>200000</v>
      </c>
      <c r="G50" s="48">
        <f t="shared" si="3"/>
        <v>50</v>
      </c>
      <c r="I50" s="67">
        <v>200000</v>
      </c>
      <c r="J50" s="45">
        <v>60</v>
      </c>
      <c r="K50" s="83">
        <v>40527</v>
      </c>
      <c r="L50" s="27">
        <v>0.5</v>
      </c>
      <c r="M50" s="131">
        <v>0</v>
      </c>
      <c r="N50" s="70">
        <f t="shared" si="4"/>
        <v>12730985</v>
      </c>
      <c r="O50" s="127"/>
    </row>
    <row r="51" spans="1:15" ht="15">
      <c r="A51" s="66" t="s">
        <v>1</v>
      </c>
      <c r="B51" s="94" t="s">
        <v>335</v>
      </c>
      <c r="C51" s="9" t="s">
        <v>336</v>
      </c>
      <c r="D51" s="40" t="s">
        <v>337</v>
      </c>
      <c r="E51" s="67">
        <v>200000</v>
      </c>
      <c r="F51" s="67">
        <v>100000</v>
      </c>
      <c r="G51" s="48">
        <f t="shared" si="3"/>
        <v>50</v>
      </c>
      <c r="I51" s="67">
        <v>100000</v>
      </c>
      <c r="J51" s="45">
        <v>60</v>
      </c>
      <c r="K51" s="83">
        <v>40527</v>
      </c>
      <c r="L51" s="27">
        <v>0.5</v>
      </c>
      <c r="M51" s="131">
        <v>0</v>
      </c>
      <c r="N51" s="70">
        <f t="shared" si="4"/>
        <v>12730985</v>
      </c>
      <c r="O51" s="127"/>
    </row>
    <row r="52" spans="1:15" ht="15">
      <c r="A52" s="66" t="s">
        <v>1</v>
      </c>
      <c r="B52" s="94" t="s">
        <v>299</v>
      </c>
      <c r="C52" s="9" t="s">
        <v>300</v>
      </c>
      <c r="D52" s="9" t="s">
        <v>301</v>
      </c>
      <c r="E52" s="67">
        <v>930000</v>
      </c>
      <c r="F52" s="67">
        <v>465000</v>
      </c>
      <c r="G52" s="48">
        <f t="shared" si="3"/>
        <v>50</v>
      </c>
      <c r="I52" s="67">
        <v>465000</v>
      </c>
      <c r="J52" s="45">
        <v>60</v>
      </c>
      <c r="K52" s="83">
        <v>40527</v>
      </c>
      <c r="L52" s="27">
        <v>0.7291666666666666</v>
      </c>
      <c r="M52" s="131">
        <v>0</v>
      </c>
      <c r="N52" s="70">
        <f t="shared" si="4"/>
        <v>12730985</v>
      </c>
      <c r="O52" s="127"/>
    </row>
    <row r="53" spans="1:15" ht="15">
      <c r="A53" s="66" t="s">
        <v>188</v>
      </c>
      <c r="B53" s="94" t="s">
        <v>221</v>
      </c>
      <c r="C53" s="9" t="s">
        <v>222</v>
      </c>
      <c r="D53" s="9" t="s">
        <v>916</v>
      </c>
      <c r="E53" s="67">
        <v>120000</v>
      </c>
      <c r="F53" s="67">
        <v>60000</v>
      </c>
      <c r="G53" s="48">
        <f t="shared" si="3"/>
        <v>50</v>
      </c>
      <c r="H53" s="67">
        <v>0</v>
      </c>
      <c r="I53" s="67">
        <v>60000</v>
      </c>
      <c r="J53" s="68">
        <v>60</v>
      </c>
      <c r="K53" s="69" t="s">
        <v>230</v>
      </c>
      <c r="L53" s="69" t="s">
        <v>223</v>
      </c>
      <c r="M53" s="131">
        <v>0</v>
      </c>
      <c r="N53" s="70">
        <f t="shared" si="4"/>
        <v>12730985</v>
      </c>
      <c r="O53" s="127"/>
    </row>
    <row r="54" spans="1:15" ht="15">
      <c r="A54" s="75" t="s">
        <v>174</v>
      </c>
      <c r="B54" s="94" t="s">
        <v>750</v>
      </c>
      <c r="C54" s="9" t="s">
        <v>160</v>
      </c>
      <c r="D54" s="9" t="s">
        <v>751</v>
      </c>
      <c r="E54" s="67">
        <v>2439567.6</v>
      </c>
      <c r="F54" s="67">
        <v>600000</v>
      </c>
      <c r="G54" s="48">
        <f t="shared" si="3"/>
        <v>24.594522406347746</v>
      </c>
      <c r="H54" s="67">
        <v>600000</v>
      </c>
      <c r="I54" s="67">
        <v>0</v>
      </c>
      <c r="J54" s="45">
        <v>56</v>
      </c>
      <c r="K54" s="83">
        <v>40508</v>
      </c>
      <c r="L54" s="27">
        <v>0.5277777777777778</v>
      </c>
      <c r="M54" s="131">
        <v>0</v>
      </c>
      <c r="N54" s="70">
        <f t="shared" si="4"/>
        <v>12730985</v>
      </c>
      <c r="O54" s="65"/>
    </row>
    <row r="55" spans="1:15" ht="15">
      <c r="A55" s="75" t="s">
        <v>184</v>
      </c>
      <c r="B55" s="93" t="s">
        <v>806</v>
      </c>
      <c r="C55" s="51" t="s">
        <v>807</v>
      </c>
      <c r="D55" s="51" t="s">
        <v>808</v>
      </c>
      <c r="E55" s="77">
        <v>1200000</v>
      </c>
      <c r="F55" s="77">
        <v>600000</v>
      </c>
      <c r="G55" s="48">
        <f t="shared" si="3"/>
        <v>50</v>
      </c>
      <c r="H55" s="61">
        <v>0</v>
      </c>
      <c r="I55" s="77">
        <v>600000</v>
      </c>
      <c r="J55" s="78">
        <v>56</v>
      </c>
      <c r="K55" s="85">
        <v>40513</v>
      </c>
      <c r="L55" s="79">
        <v>0.4375</v>
      </c>
      <c r="M55" s="65">
        <v>0</v>
      </c>
      <c r="N55" s="70">
        <f t="shared" si="4"/>
        <v>12730985</v>
      </c>
      <c r="O55" s="65"/>
    </row>
    <row r="56" spans="1:15" ht="15">
      <c r="A56" s="66" t="s">
        <v>1</v>
      </c>
      <c r="B56" s="94" t="s">
        <v>308</v>
      </c>
      <c r="C56" s="9" t="s">
        <v>309</v>
      </c>
      <c r="D56" s="9" t="s">
        <v>310</v>
      </c>
      <c r="E56" s="67">
        <v>2881900</v>
      </c>
      <c r="F56" s="67">
        <v>600000</v>
      </c>
      <c r="G56" s="48">
        <f t="shared" si="3"/>
        <v>20.81959818175509</v>
      </c>
      <c r="H56" s="67">
        <v>600000</v>
      </c>
      <c r="J56" s="45">
        <v>56</v>
      </c>
      <c r="K56" s="83">
        <v>40525</v>
      </c>
      <c r="L56" s="27">
        <v>0.5</v>
      </c>
      <c r="M56" s="65">
        <v>0</v>
      </c>
      <c r="N56" s="70">
        <f t="shared" si="4"/>
        <v>12730985</v>
      </c>
      <c r="O56" s="65"/>
    </row>
    <row r="57" spans="1:15" ht="15">
      <c r="A57" s="75" t="s">
        <v>184</v>
      </c>
      <c r="B57" s="93" t="s">
        <v>824</v>
      </c>
      <c r="C57" s="51" t="s">
        <v>825</v>
      </c>
      <c r="D57" s="51" t="s">
        <v>826</v>
      </c>
      <c r="E57" s="77">
        <v>1000000</v>
      </c>
      <c r="F57" s="77">
        <v>500000</v>
      </c>
      <c r="G57" s="48">
        <f t="shared" si="3"/>
        <v>50</v>
      </c>
      <c r="H57" s="77">
        <v>0</v>
      </c>
      <c r="I57" s="77">
        <v>500000</v>
      </c>
      <c r="J57" s="78">
        <v>55</v>
      </c>
      <c r="K57" s="85">
        <v>40485</v>
      </c>
      <c r="L57" s="79">
        <v>0.36041666666666666</v>
      </c>
      <c r="M57" s="65">
        <v>0</v>
      </c>
      <c r="N57" s="70">
        <f t="shared" si="4"/>
        <v>12730985</v>
      </c>
      <c r="O57" s="65"/>
    </row>
    <row r="58" spans="1:15" ht="15">
      <c r="A58" s="66" t="s">
        <v>195</v>
      </c>
      <c r="B58" s="94" t="s">
        <v>245</v>
      </c>
      <c r="C58" s="9" t="s">
        <v>190</v>
      </c>
      <c r="D58" s="9" t="s">
        <v>246</v>
      </c>
      <c r="E58" s="67">
        <v>2017190</v>
      </c>
      <c r="F58" s="67">
        <v>600000</v>
      </c>
      <c r="G58" s="48">
        <f t="shared" si="3"/>
        <v>29.74434733465861</v>
      </c>
      <c r="H58" s="67">
        <v>322199.9910766958</v>
      </c>
      <c r="I58" s="67">
        <v>277800.0089233042</v>
      </c>
      <c r="J58" s="45">
        <v>55</v>
      </c>
      <c r="K58" s="83">
        <v>40491</v>
      </c>
      <c r="L58" s="27">
        <v>0.3993055555555556</v>
      </c>
      <c r="M58" s="65">
        <v>0</v>
      </c>
      <c r="N58" s="70">
        <f t="shared" si="4"/>
        <v>12730985</v>
      </c>
      <c r="O58" s="65"/>
    </row>
    <row r="59" spans="1:15" ht="15">
      <c r="A59" s="75" t="s">
        <v>174</v>
      </c>
      <c r="B59" s="94" t="s">
        <v>752</v>
      </c>
      <c r="C59" s="9" t="s">
        <v>753</v>
      </c>
      <c r="D59" s="40" t="s">
        <v>754</v>
      </c>
      <c r="E59" s="67">
        <v>650000</v>
      </c>
      <c r="F59" s="67">
        <v>325000</v>
      </c>
      <c r="G59" s="48">
        <f t="shared" si="3"/>
        <v>50</v>
      </c>
      <c r="H59" s="67">
        <v>325000</v>
      </c>
      <c r="I59" s="67">
        <v>0</v>
      </c>
      <c r="J59" s="45">
        <v>55</v>
      </c>
      <c r="K59" s="83">
        <v>40504</v>
      </c>
      <c r="L59" s="27">
        <v>0.40972222222222227</v>
      </c>
      <c r="M59" s="65">
        <v>0</v>
      </c>
      <c r="N59" s="70">
        <f t="shared" si="4"/>
        <v>12730985</v>
      </c>
      <c r="O59" s="65"/>
    </row>
    <row r="60" spans="1:15" ht="15">
      <c r="A60" s="66" t="s">
        <v>70</v>
      </c>
      <c r="B60" s="94" t="s">
        <v>415</v>
      </c>
      <c r="C60" s="9" t="s">
        <v>416</v>
      </c>
      <c r="D60" s="9" t="s">
        <v>417</v>
      </c>
      <c r="E60" s="23">
        <v>1308079</v>
      </c>
      <c r="F60" s="23">
        <v>523232</v>
      </c>
      <c r="G60" s="48">
        <f t="shared" si="3"/>
        <v>40.000030579192845</v>
      </c>
      <c r="H60" s="23">
        <v>523232</v>
      </c>
      <c r="I60" s="70">
        <v>0</v>
      </c>
      <c r="J60" s="45">
        <v>55</v>
      </c>
      <c r="K60" s="83">
        <v>40511</v>
      </c>
      <c r="L60" s="27">
        <v>0.5208333333333334</v>
      </c>
      <c r="M60" s="65">
        <v>0</v>
      </c>
      <c r="N60" s="70">
        <f t="shared" si="4"/>
        <v>12730985</v>
      </c>
      <c r="O60" s="65"/>
    </row>
    <row r="61" spans="1:15" ht="15">
      <c r="A61" s="66" t="s">
        <v>210</v>
      </c>
      <c r="B61" s="94" t="s">
        <v>264</v>
      </c>
      <c r="C61" s="9" t="s">
        <v>259</v>
      </c>
      <c r="D61" s="9" t="s">
        <v>260</v>
      </c>
      <c r="E61" s="67">
        <v>600000</v>
      </c>
      <c r="F61" s="67">
        <v>300000</v>
      </c>
      <c r="G61" s="48">
        <f t="shared" si="3"/>
        <v>50</v>
      </c>
      <c r="H61" s="6">
        <v>0</v>
      </c>
      <c r="I61" s="67">
        <v>300000</v>
      </c>
      <c r="J61" s="45">
        <v>55</v>
      </c>
      <c r="K61" s="83">
        <v>40513</v>
      </c>
      <c r="L61" s="27">
        <v>0.625</v>
      </c>
      <c r="M61" s="65">
        <v>0</v>
      </c>
      <c r="N61" s="70">
        <f t="shared" si="4"/>
        <v>12730985</v>
      </c>
      <c r="O61" s="65"/>
    </row>
    <row r="62" spans="1:15" ht="15">
      <c r="A62" s="66" t="s">
        <v>109</v>
      </c>
      <c r="B62" s="95" t="s">
        <v>477</v>
      </c>
      <c r="C62" s="9" t="s">
        <v>478</v>
      </c>
      <c r="D62" s="9" t="s">
        <v>479</v>
      </c>
      <c r="E62" s="67">
        <v>450000</v>
      </c>
      <c r="F62" s="67">
        <v>225000</v>
      </c>
      <c r="G62" s="48">
        <f t="shared" si="3"/>
        <v>50</v>
      </c>
      <c r="H62" s="67">
        <v>39015</v>
      </c>
      <c r="I62" s="67">
        <v>185985</v>
      </c>
      <c r="J62" s="45">
        <v>55</v>
      </c>
      <c r="K62" s="83">
        <v>40525</v>
      </c>
      <c r="L62" s="27">
        <v>0.5625</v>
      </c>
      <c r="M62" s="65">
        <v>0</v>
      </c>
      <c r="N62" s="70">
        <f t="shared" si="4"/>
        <v>12730985</v>
      </c>
      <c r="O62" s="65"/>
    </row>
    <row r="63" spans="1:15" ht="15">
      <c r="A63" s="66" t="s">
        <v>118</v>
      </c>
      <c r="B63" s="94" t="s">
        <v>556</v>
      </c>
      <c r="C63" s="9" t="s">
        <v>857</v>
      </c>
      <c r="D63" s="9" t="s">
        <v>557</v>
      </c>
      <c r="E63" s="67">
        <v>350000</v>
      </c>
      <c r="F63" s="67">
        <v>175000</v>
      </c>
      <c r="G63" s="48">
        <f t="shared" si="3"/>
        <v>50</v>
      </c>
      <c r="H63" s="6">
        <v>175000</v>
      </c>
      <c r="I63" s="67">
        <v>0</v>
      </c>
      <c r="J63" s="45">
        <v>55</v>
      </c>
      <c r="K63" s="83">
        <v>40525</v>
      </c>
      <c r="L63" s="27">
        <v>0.625</v>
      </c>
      <c r="M63" s="65">
        <v>0</v>
      </c>
      <c r="N63" s="70">
        <f t="shared" si="4"/>
        <v>12730985</v>
      </c>
      <c r="O63" s="65"/>
    </row>
    <row r="64" spans="1:15" ht="15">
      <c r="A64" s="66" t="s">
        <v>96</v>
      </c>
      <c r="B64" s="94" t="s">
        <v>437</v>
      </c>
      <c r="C64" s="9" t="s">
        <v>438</v>
      </c>
      <c r="D64" s="9" t="s">
        <v>439</v>
      </c>
      <c r="E64" s="67">
        <v>1494000</v>
      </c>
      <c r="F64" s="67">
        <v>600000</v>
      </c>
      <c r="G64" s="48">
        <f t="shared" si="3"/>
        <v>40.16064257028113</v>
      </c>
      <c r="H64" s="67">
        <v>0</v>
      </c>
      <c r="I64" s="67">
        <v>600000</v>
      </c>
      <c r="J64" s="45">
        <v>55</v>
      </c>
      <c r="K64" s="83">
        <v>40526</v>
      </c>
      <c r="L64" s="27">
        <v>0.5416666666666666</v>
      </c>
      <c r="M64" s="65">
        <v>0</v>
      </c>
      <c r="N64" s="70">
        <f t="shared" si="4"/>
        <v>12730985</v>
      </c>
      <c r="O64" s="65"/>
    </row>
    <row r="65" spans="1:15" ht="15">
      <c r="A65" s="66" t="s">
        <v>1</v>
      </c>
      <c r="B65" s="94" t="s">
        <v>316</v>
      </c>
      <c r="C65" s="9" t="s">
        <v>45</v>
      </c>
      <c r="D65" s="9" t="s">
        <v>317</v>
      </c>
      <c r="E65" s="67">
        <v>320000</v>
      </c>
      <c r="F65" s="67">
        <v>160000</v>
      </c>
      <c r="G65" s="48">
        <f t="shared" si="3"/>
        <v>50</v>
      </c>
      <c r="H65" s="67">
        <v>160000</v>
      </c>
      <c r="J65" s="45">
        <v>55</v>
      </c>
      <c r="K65" s="83">
        <v>40526</v>
      </c>
      <c r="L65" s="26" t="s">
        <v>47</v>
      </c>
      <c r="M65" s="65">
        <v>0</v>
      </c>
      <c r="N65" s="70">
        <f t="shared" si="4"/>
        <v>12730985</v>
      </c>
      <c r="O65" s="65"/>
    </row>
    <row r="66" spans="1:15" ht="15">
      <c r="A66" s="66" t="s">
        <v>96</v>
      </c>
      <c r="B66" s="94" t="s">
        <v>443</v>
      </c>
      <c r="C66" s="9" t="s">
        <v>444</v>
      </c>
      <c r="D66" s="9" t="s">
        <v>445</v>
      </c>
      <c r="E66" s="67">
        <v>600000</v>
      </c>
      <c r="F66" s="67">
        <v>300000</v>
      </c>
      <c r="G66" s="48">
        <f aca="true" t="shared" si="5" ref="G66:G97">F66/E66*100</f>
        <v>50</v>
      </c>
      <c r="H66" s="67">
        <v>210000</v>
      </c>
      <c r="I66" s="67">
        <v>90000</v>
      </c>
      <c r="J66" s="45">
        <v>55</v>
      </c>
      <c r="K66" s="83">
        <v>40527</v>
      </c>
      <c r="L66" s="27">
        <v>0.4791666666666667</v>
      </c>
      <c r="M66" s="65">
        <v>0</v>
      </c>
      <c r="N66" s="70">
        <f t="shared" si="4"/>
        <v>12730985</v>
      </c>
      <c r="O66" s="65"/>
    </row>
    <row r="67" spans="1:15" ht="15">
      <c r="A67" s="66" t="s">
        <v>1</v>
      </c>
      <c r="B67" s="94" t="s">
        <v>314</v>
      </c>
      <c r="C67" s="9" t="s">
        <v>42</v>
      </c>
      <c r="D67" s="9" t="s">
        <v>315</v>
      </c>
      <c r="E67" s="67">
        <v>600000</v>
      </c>
      <c r="F67" s="67">
        <v>300000</v>
      </c>
      <c r="G67" s="48">
        <f t="shared" si="5"/>
        <v>50</v>
      </c>
      <c r="H67" s="67">
        <v>300000</v>
      </c>
      <c r="J67" s="45">
        <v>51</v>
      </c>
      <c r="K67" s="83">
        <v>40522</v>
      </c>
      <c r="L67" s="27">
        <v>0.5</v>
      </c>
      <c r="M67" s="65">
        <v>0</v>
      </c>
      <c r="N67" s="70">
        <f t="shared" si="4"/>
        <v>12730985</v>
      </c>
      <c r="O67" s="65"/>
    </row>
    <row r="68" spans="1:15" ht="15">
      <c r="A68" s="66" t="s">
        <v>195</v>
      </c>
      <c r="B68" s="94" t="s">
        <v>239</v>
      </c>
      <c r="C68" s="9" t="s">
        <v>240</v>
      </c>
      <c r="D68" s="9" t="s">
        <v>241</v>
      </c>
      <c r="E68" s="67">
        <v>180480</v>
      </c>
      <c r="F68" s="67">
        <v>90000</v>
      </c>
      <c r="G68" s="48">
        <f t="shared" si="5"/>
        <v>49.86702127659575</v>
      </c>
      <c r="H68" s="67">
        <v>0</v>
      </c>
      <c r="I68" s="67">
        <v>90000.00000000001</v>
      </c>
      <c r="J68" s="45">
        <v>50</v>
      </c>
      <c r="K68" s="83">
        <v>40483</v>
      </c>
      <c r="L68" s="27">
        <v>0.35625</v>
      </c>
      <c r="M68" s="65">
        <v>0</v>
      </c>
      <c r="N68" s="70">
        <f t="shared" si="4"/>
        <v>12730985</v>
      </c>
      <c r="O68" s="65"/>
    </row>
    <row r="69" spans="1:15" ht="15">
      <c r="A69" s="75" t="s">
        <v>640</v>
      </c>
      <c r="B69" s="94" t="s">
        <v>636</v>
      </c>
      <c r="C69" s="9" t="s">
        <v>868</v>
      </c>
      <c r="D69" s="9" t="s">
        <v>637</v>
      </c>
      <c r="E69" s="67">
        <v>346000</v>
      </c>
      <c r="F69" s="67">
        <v>173000</v>
      </c>
      <c r="G69" s="48">
        <f t="shared" si="5"/>
        <v>50</v>
      </c>
      <c r="H69" s="6">
        <v>0</v>
      </c>
      <c r="I69" s="67">
        <v>173000</v>
      </c>
      <c r="J69" s="45">
        <v>50</v>
      </c>
      <c r="K69" s="83">
        <v>40484</v>
      </c>
      <c r="L69" s="27">
        <v>0.375</v>
      </c>
      <c r="M69" s="65">
        <v>0</v>
      </c>
      <c r="N69" s="70">
        <f t="shared" si="4"/>
        <v>12730985</v>
      </c>
      <c r="O69" s="65"/>
    </row>
    <row r="70" spans="1:15" ht="15">
      <c r="A70" s="75" t="s">
        <v>174</v>
      </c>
      <c r="B70" s="94" t="s">
        <v>747</v>
      </c>
      <c r="C70" s="9" t="s">
        <v>748</v>
      </c>
      <c r="D70" s="9" t="s">
        <v>749</v>
      </c>
      <c r="E70" s="67">
        <v>173520</v>
      </c>
      <c r="F70" s="67">
        <v>86760</v>
      </c>
      <c r="G70" s="48">
        <f t="shared" si="5"/>
        <v>50</v>
      </c>
      <c r="H70" s="6">
        <v>86760</v>
      </c>
      <c r="I70" s="67">
        <v>0</v>
      </c>
      <c r="J70" s="45">
        <v>50</v>
      </c>
      <c r="K70" s="83">
        <v>40508</v>
      </c>
      <c r="L70" s="27">
        <v>0.5277777777777778</v>
      </c>
      <c r="M70" s="65">
        <v>0</v>
      </c>
      <c r="N70" s="70">
        <f t="shared" si="4"/>
        <v>12730985</v>
      </c>
      <c r="O70" s="65"/>
    </row>
    <row r="71" spans="1:15" ht="15">
      <c r="A71" s="66" t="s">
        <v>118</v>
      </c>
      <c r="B71" s="94" t="s">
        <v>564</v>
      </c>
      <c r="C71" s="9" t="s">
        <v>861</v>
      </c>
      <c r="D71" s="9" t="s">
        <v>565</v>
      </c>
      <c r="E71" s="67">
        <v>1619722</v>
      </c>
      <c r="F71" s="67">
        <v>600000</v>
      </c>
      <c r="G71" s="48">
        <f t="shared" si="5"/>
        <v>37.04339386635485</v>
      </c>
      <c r="H71" s="67">
        <v>0</v>
      </c>
      <c r="I71" s="67">
        <v>600000</v>
      </c>
      <c r="J71" s="45">
        <v>50</v>
      </c>
      <c r="K71" s="83">
        <v>40515</v>
      </c>
      <c r="L71" s="27">
        <v>0.43402777777777773</v>
      </c>
      <c r="M71" s="65">
        <v>0</v>
      </c>
      <c r="N71" s="70">
        <f t="shared" si="4"/>
        <v>12730985</v>
      </c>
      <c r="O71" s="65"/>
    </row>
    <row r="72" spans="1:15" ht="15">
      <c r="A72" s="75" t="s">
        <v>158</v>
      </c>
      <c r="B72" s="94" t="s">
        <v>669</v>
      </c>
      <c r="C72" s="9" t="s">
        <v>670</v>
      </c>
      <c r="D72" s="9" t="s">
        <v>671</v>
      </c>
      <c r="E72" s="67">
        <v>162760</v>
      </c>
      <c r="F72" s="67">
        <v>81380</v>
      </c>
      <c r="G72" s="48">
        <f t="shared" si="5"/>
        <v>50</v>
      </c>
      <c r="H72" s="67">
        <v>0</v>
      </c>
      <c r="I72" s="67">
        <v>81380</v>
      </c>
      <c r="J72" s="45">
        <v>50</v>
      </c>
      <c r="K72" s="83">
        <v>40518</v>
      </c>
      <c r="L72" s="76">
        <v>0.2916666666666667</v>
      </c>
      <c r="M72" s="65">
        <v>0</v>
      </c>
      <c r="N72" s="70">
        <f aca="true" t="shared" si="6" ref="N72:N91">N71+M72</f>
        <v>12730985</v>
      </c>
      <c r="O72" s="65"/>
    </row>
    <row r="73" spans="1:15" ht="15">
      <c r="A73" s="66" t="s">
        <v>96</v>
      </c>
      <c r="B73" s="94" t="s">
        <v>440</v>
      </c>
      <c r="C73" s="9" t="s">
        <v>441</v>
      </c>
      <c r="D73" s="9" t="s">
        <v>442</v>
      </c>
      <c r="E73" s="67">
        <v>710000</v>
      </c>
      <c r="F73" s="67">
        <v>355000</v>
      </c>
      <c r="G73" s="48">
        <f t="shared" si="5"/>
        <v>50</v>
      </c>
      <c r="H73" s="67">
        <v>355000</v>
      </c>
      <c r="I73" s="67">
        <v>0</v>
      </c>
      <c r="J73" s="45">
        <v>50</v>
      </c>
      <c r="K73" s="83">
        <v>40520</v>
      </c>
      <c r="L73" s="27">
        <v>0.4166666666666667</v>
      </c>
      <c r="M73" s="65">
        <v>0</v>
      </c>
      <c r="N73" s="70">
        <f t="shared" si="6"/>
        <v>12730985</v>
      </c>
      <c r="O73" s="65"/>
    </row>
    <row r="74" spans="1:15" ht="15">
      <c r="A74" s="66" t="s">
        <v>109</v>
      </c>
      <c r="B74" s="95" t="s">
        <v>500</v>
      </c>
      <c r="C74" s="9" t="s">
        <v>501</v>
      </c>
      <c r="D74" s="48" t="s">
        <v>502</v>
      </c>
      <c r="E74" s="67">
        <v>162504</v>
      </c>
      <c r="F74" s="67">
        <v>81254</v>
      </c>
      <c r="G74" s="48">
        <f t="shared" si="5"/>
        <v>50.001230738935654</v>
      </c>
      <c r="H74" s="67">
        <v>81253.99999999999</v>
      </c>
      <c r="I74" s="67">
        <v>0</v>
      </c>
      <c r="J74" s="45">
        <v>50</v>
      </c>
      <c r="K74" s="83">
        <v>40525</v>
      </c>
      <c r="L74" s="27">
        <v>0.3333333333333333</v>
      </c>
      <c r="M74" s="65">
        <v>0</v>
      </c>
      <c r="N74" s="70">
        <f t="shared" si="6"/>
        <v>12730985</v>
      </c>
      <c r="O74" s="65"/>
    </row>
    <row r="75" spans="1:15" ht="15">
      <c r="A75" s="66" t="s">
        <v>109</v>
      </c>
      <c r="B75" s="95" t="s">
        <v>503</v>
      </c>
      <c r="C75" s="9" t="s">
        <v>504</v>
      </c>
      <c r="D75" s="48" t="s">
        <v>505</v>
      </c>
      <c r="E75" s="67">
        <v>938478</v>
      </c>
      <c r="F75" s="67">
        <v>469239</v>
      </c>
      <c r="G75" s="48">
        <f t="shared" si="5"/>
        <v>50</v>
      </c>
      <c r="H75" s="67">
        <v>0</v>
      </c>
      <c r="I75" s="67">
        <v>469239</v>
      </c>
      <c r="J75" s="45">
        <v>50</v>
      </c>
      <c r="K75" s="83">
        <v>40525</v>
      </c>
      <c r="L75" s="27">
        <v>0.3576388888888889</v>
      </c>
      <c r="M75" s="65">
        <v>0</v>
      </c>
      <c r="N75" s="70">
        <f t="shared" si="6"/>
        <v>12730985</v>
      </c>
      <c r="O75" s="65"/>
    </row>
    <row r="76" spans="1:15" ht="15">
      <c r="A76" s="66" t="s">
        <v>210</v>
      </c>
      <c r="B76" s="94" t="s">
        <v>263</v>
      </c>
      <c r="C76" s="9" t="s">
        <v>202</v>
      </c>
      <c r="D76" s="9" t="s">
        <v>258</v>
      </c>
      <c r="E76" s="67">
        <v>150000</v>
      </c>
      <c r="F76" s="67">
        <v>75000</v>
      </c>
      <c r="G76" s="48">
        <f t="shared" si="5"/>
        <v>50</v>
      </c>
      <c r="H76" s="67">
        <v>0</v>
      </c>
      <c r="I76" s="67">
        <v>75000</v>
      </c>
      <c r="J76" s="45">
        <v>50</v>
      </c>
      <c r="K76" s="83">
        <v>40525</v>
      </c>
      <c r="L76" s="27">
        <v>0.4166666666666667</v>
      </c>
      <c r="M76" s="65">
        <v>0</v>
      </c>
      <c r="N76" s="70">
        <f t="shared" si="6"/>
        <v>12730985</v>
      </c>
      <c r="O76" s="65"/>
    </row>
    <row r="77" spans="1:15" ht="15">
      <c r="A77" s="66" t="s">
        <v>109</v>
      </c>
      <c r="B77" s="95" t="s">
        <v>489</v>
      </c>
      <c r="C77" s="9" t="s">
        <v>490</v>
      </c>
      <c r="D77" s="47" t="s">
        <v>491</v>
      </c>
      <c r="E77" s="67">
        <v>100000</v>
      </c>
      <c r="F77" s="67">
        <v>50000</v>
      </c>
      <c r="G77" s="48">
        <f t="shared" si="5"/>
        <v>50</v>
      </c>
      <c r="H77" s="67">
        <v>0</v>
      </c>
      <c r="I77" s="67">
        <v>50000</v>
      </c>
      <c r="J77" s="45">
        <v>50</v>
      </c>
      <c r="K77" s="83">
        <v>40525</v>
      </c>
      <c r="L77" s="27">
        <v>0.4236111111111111</v>
      </c>
      <c r="M77" s="65">
        <v>0</v>
      </c>
      <c r="N77" s="70">
        <f t="shared" si="6"/>
        <v>12730985</v>
      </c>
      <c r="O77" s="65"/>
    </row>
    <row r="78" spans="1:15" ht="15">
      <c r="A78" s="75" t="s">
        <v>174</v>
      </c>
      <c r="B78" s="94" t="s">
        <v>763</v>
      </c>
      <c r="C78" s="9" t="s">
        <v>169</v>
      </c>
      <c r="D78" s="9" t="s">
        <v>764</v>
      </c>
      <c r="E78" s="67">
        <v>669012</v>
      </c>
      <c r="F78" s="67">
        <v>334500</v>
      </c>
      <c r="G78" s="48">
        <f t="shared" si="5"/>
        <v>49.99910315510036</v>
      </c>
      <c r="H78" s="67">
        <v>0</v>
      </c>
      <c r="I78" s="67">
        <v>334500</v>
      </c>
      <c r="J78" s="45">
        <v>50</v>
      </c>
      <c r="K78" s="83">
        <v>40525</v>
      </c>
      <c r="L78" s="27">
        <v>0.5694444444444444</v>
      </c>
      <c r="M78" s="65">
        <v>0</v>
      </c>
      <c r="N78" s="70">
        <f t="shared" si="6"/>
        <v>12730985</v>
      </c>
      <c r="O78" s="65"/>
    </row>
    <row r="79" spans="1:15" ht="15">
      <c r="A79" s="66" t="s">
        <v>70</v>
      </c>
      <c r="B79" s="94" t="s">
        <v>418</v>
      </c>
      <c r="C79" s="9" t="s">
        <v>419</v>
      </c>
      <c r="D79" s="9" t="s">
        <v>917</v>
      </c>
      <c r="E79" s="23">
        <v>200000</v>
      </c>
      <c r="F79" s="23">
        <v>99000</v>
      </c>
      <c r="G79" s="48">
        <f t="shared" si="5"/>
        <v>49.5</v>
      </c>
      <c r="H79" s="23">
        <v>99000</v>
      </c>
      <c r="I79" s="70">
        <v>0</v>
      </c>
      <c r="J79" s="45">
        <v>50</v>
      </c>
      <c r="K79" s="83">
        <v>40526</v>
      </c>
      <c r="L79" s="27">
        <v>0.2916666666666667</v>
      </c>
      <c r="M79" s="65">
        <v>0</v>
      </c>
      <c r="N79" s="70">
        <f t="shared" si="6"/>
        <v>12730985</v>
      </c>
      <c r="O79" s="65"/>
    </row>
    <row r="80" spans="1:15" ht="15">
      <c r="A80" s="75" t="s">
        <v>640</v>
      </c>
      <c r="B80" s="94" t="s">
        <v>638</v>
      </c>
      <c r="C80" s="9" t="s">
        <v>869</v>
      </c>
      <c r="D80" s="9" t="s">
        <v>639</v>
      </c>
      <c r="E80" s="67">
        <v>278784</v>
      </c>
      <c r="F80" s="67">
        <v>138784</v>
      </c>
      <c r="G80" s="48">
        <f t="shared" si="5"/>
        <v>49.78191000918273</v>
      </c>
      <c r="H80" s="67">
        <v>0</v>
      </c>
      <c r="I80" s="67">
        <v>138783.99999999997</v>
      </c>
      <c r="J80" s="45">
        <v>50</v>
      </c>
      <c r="K80" s="83">
        <v>40526</v>
      </c>
      <c r="L80" s="27">
        <v>0.3611111111111111</v>
      </c>
      <c r="M80" s="65">
        <v>0</v>
      </c>
      <c r="N80" s="70">
        <f t="shared" si="6"/>
        <v>12730985</v>
      </c>
      <c r="O80" s="65"/>
    </row>
    <row r="81" spans="1:15" ht="15">
      <c r="A81" s="75" t="s">
        <v>174</v>
      </c>
      <c r="B81" s="94" t="s">
        <v>765</v>
      </c>
      <c r="C81" s="9" t="s">
        <v>766</v>
      </c>
      <c r="D81" s="9" t="s">
        <v>767</v>
      </c>
      <c r="E81" s="67">
        <v>220000</v>
      </c>
      <c r="F81" s="67">
        <v>110000</v>
      </c>
      <c r="G81" s="48">
        <f t="shared" si="5"/>
        <v>50</v>
      </c>
      <c r="H81" s="67">
        <v>0</v>
      </c>
      <c r="I81" s="67">
        <v>110000</v>
      </c>
      <c r="J81" s="45">
        <v>50</v>
      </c>
      <c r="K81" s="83">
        <v>40526</v>
      </c>
      <c r="L81" s="27">
        <v>0.5416666666666666</v>
      </c>
      <c r="M81" s="65">
        <v>0</v>
      </c>
      <c r="N81" s="70">
        <f t="shared" si="6"/>
        <v>12730985</v>
      </c>
      <c r="O81" s="65"/>
    </row>
    <row r="82" spans="1:15" ht="15">
      <c r="A82" s="66" t="s">
        <v>109</v>
      </c>
      <c r="B82" s="95" t="s">
        <v>475</v>
      </c>
      <c r="C82" s="71" t="s">
        <v>98</v>
      </c>
      <c r="D82" s="71" t="s">
        <v>476</v>
      </c>
      <c r="E82" s="72">
        <v>840500</v>
      </c>
      <c r="F82" s="72">
        <v>420250</v>
      </c>
      <c r="G82" s="48">
        <f t="shared" si="5"/>
        <v>50</v>
      </c>
      <c r="H82" s="72">
        <v>180707.5</v>
      </c>
      <c r="I82" s="72">
        <v>239542.5</v>
      </c>
      <c r="J82" s="45">
        <v>50</v>
      </c>
      <c r="K82" s="83">
        <v>40527</v>
      </c>
      <c r="L82" s="27">
        <v>0.4270833333333333</v>
      </c>
      <c r="M82" s="65">
        <v>0</v>
      </c>
      <c r="N82" s="70">
        <f t="shared" si="6"/>
        <v>12730985</v>
      </c>
      <c r="O82" s="65"/>
    </row>
    <row r="83" spans="1:15" ht="15">
      <c r="A83" s="75" t="s">
        <v>174</v>
      </c>
      <c r="B83" s="94" t="s">
        <v>755</v>
      </c>
      <c r="C83" s="9" t="s">
        <v>756</v>
      </c>
      <c r="D83" s="9" t="s">
        <v>757</v>
      </c>
      <c r="E83" s="67">
        <v>300000</v>
      </c>
      <c r="F83" s="67">
        <v>150000</v>
      </c>
      <c r="G83" s="48">
        <f t="shared" si="5"/>
        <v>50</v>
      </c>
      <c r="H83" s="67">
        <v>0</v>
      </c>
      <c r="I83" s="67">
        <v>150000</v>
      </c>
      <c r="J83" s="45">
        <v>50</v>
      </c>
      <c r="K83" s="83">
        <v>40527</v>
      </c>
      <c r="L83" s="27">
        <v>0.4479166666666667</v>
      </c>
      <c r="M83" s="65">
        <v>0</v>
      </c>
      <c r="N83" s="70">
        <f t="shared" si="6"/>
        <v>12730985</v>
      </c>
      <c r="O83" s="65"/>
    </row>
    <row r="84" spans="1:15" ht="15">
      <c r="A84" s="66" t="s">
        <v>1</v>
      </c>
      <c r="B84" s="94" t="s">
        <v>330</v>
      </c>
      <c r="C84" s="9" t="s">
        <v>56</v>
      </c>
      <c r="D84" s="9" t="s">
        <v>331</v>
      </c>
      <c r="E84" s="67">
        <v>2091072</v>
      </c>
      <c r="F84" s="67">
        <v>600000</v>
      </c>
      <c r="G84" s="48">
        <f t="shared" si="5"/>
        <v>28.69341658249931</v>
      </c>
      <c r="H84" s="67">
        <v>600000</v>
      </c>
      <c r="J84" s="45">
        <v>50</v>
      </c>
      <c r="K84" s="83">
        <v>40527</v>
      </c>
      <c r="L84" s="27">
        <v>0.5</v>
      </c>
      <c r="M84" s="65">
        <v>0</v>
      </c>
      <c r="N84" s="70">
        <f t="shared" si="6"/>
        <v>12730985</v>
      </c>
      <c r="O84" s="65"/>
    </row>
    <row r="85" spans="1:15" ht="15">
      <c r="A85" s="66" t="s">
        <v>109</v>
      </c>
      <c r="B85" s="95" t="s">
        <v>492</v>
      </c>
      <c r="C85" s="9" t="s">
        <v>493</v>
      </c>
      <c r="D85" s="71" t="s">
        <v>918</v>
      </c>
      <c r="E85" s="67">
        <v>2116747</v>
      </c>
      <c r="F85" s="67">
        <v>600000</v>
      </c>
      <c r="G85" s="48">
        <f t="shared" si="5"/>
        <v>28.34538090759075</v>
      </c>
      <c r="H85" s="67">
        <v>600000</v>
      </c>
      <c r="I85" s="67">
        <v>0</v>
      </c>
      <c r="J85" s="45">
        <v>50</v>
      </c>
      <c r="K85" s="83">
        <v>40527</v>
      </c>
      <c r="L85" s="27">
        <v>0.5833333333333334</v>
      </c>
      <c r="M85" s="65">
        <v>0</v>
      </c>
      <c r="N85" s="70">
        <f t="shared" si="6"/>
        <v>12730985</v>
      </c>
      <c r="O85" s="65"/>
    </row>
    <row r="86" spans="1:15" ht="15">
      <c r="A86" s="66" t="s">
        <v>597</v>
      </c>
      <c r="B86" s="94" t="s">
        <v>593</v>
      </c>
      <c r="C86" s="9" t="s">
        <v>594</v>
      </c>
      <c r="D86" s="9" t="s">
        <v>595</v>
      </c>
      <c r="E86" s="67">
        <v>300000</v>
      </c>
      <c r="F86" s="67">
        <v>150000</v>
      </c>
      <c r="G86" s="48">
        <f t="shared" si="5"/>
        <v>50</v>
      </c>
      <c r="H86" s="6">
        <v>0</v>
      </c>
      <c r="I86" s="67">
        <v>150000</v>
      </c>
      <c r="J86" s="45">
        <v>50</v>
      </c>
      <c r="K86" s="83">
        <v>40527</v>
      </c>
      <c r="L86" s="26" t="s">
        <v>596</v>
      </c>
      <c r="M86" s="65">
        <v>0</v>
      </c>
      <c r="N86" s="70">
        <f t="shared" si="6"/>
        <v>12730985</v>
      </c>
      <c r="O86" s="65"/>
    </row>
    <row r="87" spans="1:15" ht="15">
      <c r="A87" s="66" t="s">
        <v>1</v>
      </c>
      <c r="B87" s="94" t="s">
        <v>332</v>
      </c>
      <c r="C87" s="9" t="s">
        <v>333</v>
      </c>
      <c r="D87" s="9" t="s">
        <v>334</v>
      </c>
      <c r="E87" s="67">
        <v>236690</v>
      </c>
      <c r="F87" s="67">
        <v>118345</v>
      </c>
      <c r="G87" s="48">
        <f t="shared" si="5"/>
        <v>50</v>
      </c>
      <c r="I87" s="67">
        <v>118345</v>
      </c>
      <c r="J87" s="45">
        <v>46</v>
      </c>
      <c r="K87" s="83">
        <v>40525</v>
      </c>
      <c r="L87" s="27">
        <v>0.6944444444444445</v>
      </c>
      <c r="M87" s="65">
        <v>0</v>
      </c>
      <c r="N87" s="70">
        <f t="shared" si="6"/>
        <v>12730985</v>
      </c>
      <c r="O87" s="65"/>
    </row>
    <row r="88" spans="1:15" ht="15">
      <c r="A88" s="66" t="s">
        <v>96</v>
      </c>
      <c r="B88" s="94" t="s">
        <v>435</v>
      </c>
      <c r="C88" s="9" t="s">
        <v>88</v>
      </c>
      <c r="D88" s="40" t="s">
        <v>436</v>
      </c>
      <c r="E88" s="67">
        <v>528917</v>
      </c>
      <c r="F88" s="67">
        <v>264000</v>
      </c>
      <c r="G88" s="48">
        <f t="shared" si="5"/>
        <v>49.91331343102982</v>
      </c>
      <c r="H88" s="67">
        <v>53592.02445752358</v>
      </c>
      <c r="I88" s="67">
        <v>210407.9755424764</v>
      </c>
      <c r="J88" s="45">
        <v>45</v>
      </c>
      <c r="K88" s="83">
        <v>40494</v>
      </c>
      <c r="L88" s="27">
        <v>0.3854166666666667</v>
      </c>
      <c r="M88" s="65">
        <v>0</v>
      </c>
      <c r="N88" s="70">
        <f t="shared" si="6"/>
        <v>12730985</v>
      </c>
      <c r="O88" s="65"/>
    </row>
    <row r="89" spans="1:15" ht="15">
      <c r="A89" s="75" t="s">
        <v>130</v>
      </c>
      <c r="B89" s="94" t="s">
        <v>619</v>
      </c>
      <c r="C89" s="9" t="s">
        <v>866</v>
      </c>
      <c r="D89" s="9" t="s">
        <v>620</v>
      </c>
      <c r="E89" s="67">
        <v>823600</v>
      </c>
      <c r="F89" s="67">
        <v>381800</v>
      </c>
      <c r="G89" s="48">
        <f t="shared" si="5"/>
        <v>46.35745507527926</v>
      </c>
      <c r="H89" s="67">
        <v>229080</v>
      </c>
      <c r="I89" s="67">
        <v>152720</v>
      </c>
      <c r="J89" s="45">
        <v>45</v>
      </c>
      <c r="K89" s="83">
        <v>40498</v>
      </c>
      <c r="L89" s="27">
        <v>0.3958333333333333</v>
      </c>
      <c r="M89" s="65">
        <v>0</v>
      </c>
      <c r="N89" s="70">
        <f t="shared" si="6"/>
        <v>12730985</v>
      </c>
      <c r="O89" s="65"/>
    </row>
    <row r="90" spans="1:15" ht="15">
      <c r="A90" s="66" t="s">
        <v>210</v>
      </c>
      <c r="B90" s="94" t="s">
        <v>265</v>
      </c>
      <c r="C90" s="9" t="s">
        <v>261</v>
      </c>
      <c r="D90" s="9" t="s">
        <v>262</v>
      </c>
      <c r="E90" s="67">
        <v>150000</v>
      </c>
      <c r="F90" s="67">
        <v>75000</v>
      </c>
      <c r="G90" s="48">
        <f t="shared" si="5"/>
        <v>50</v>
      </c>
      <c r="H90" s="67">
        <v>0</v>
      </c>
      <c r="I90" s="67">
        <v>75000</v>
      </c>
      <c r="J90" s="45">
        <v>45</v>
      </c>
      <c r="K90" s="83">
        <v>40511</v>
      </c>
      <c r="L90" s="27">
        <v>0.3333333333333333</v>
      </c>
      <c r="M90" s="65">
        <v>0</v>
      </c>
      <c r="N90" s="70">
        <f t="shared" si="6"/>
        <v>12730985</v>
      </c>
      <c r="O90" s="65"/>
    </row>
    <row r="91" spans="1:15" ht="15">
      <c r="A91" s="66" t="s">
        <v>109</v>
      </c>
      <c r="B91" s="95" t="s">
        <v>457</v>
      </c>
      <c r="C91" s="71" t="s">
        <v>458</v>
      </c>
      <c r="D91" s="71" t="s">
        <v>459</v>
      </c>
      <c r="E91" s="72">
        <v>750000</v>
      </c>
      <c r="F91" s="72">
        <v>375000</v>
      </c>
      <c r="G91" s="48">
        <f t="shared" si="5"/>
        <v>50</v>
      </c>
      <c r="H91" s="72">
        <v>375000</v>
      </c>
      <c r="I91" s="72">
        <v>0</v>
      </c>
      <c r="J91" s="73">
        <v>45</v>
      </c>
      <c r="K91" s="84">
        <v>40511</v>
      </c>
      <c r="L91" s="74">
        <v>0.3333333333333333</v>
      </c>
      <c r="M91" s="65">
        <v>0</v>
      </c>
      <c r="N91" s="70">
        <f t="shared" si="6"/>
        <v>12730985</v>
      </c>
      <c r="O91" s="65"/>
    </row>
    <row r="92" spans="1:15" ht="15">
      <c r="A92" s="75" t="s">
        <v>158</v>
      </c>
      <c r="B92" s="94" t="s">
        <v>675</v>
      </c>
      <c r="C92" s="9" t="s">
        <v>676</v>
      </c>
      <c r="D92" s="9" t="s">
        <v>677</v>
      </c>
      <c r="E92" s="67">
        <v>1050000</v>
      </c>
      <c r="F92" s="67">
        <v>490000</v>
      </c>
      <c r="G92" s="48">
        <f t="shared" si="5"/>
        <v>46.666666666666664</v>
      </c>
      <c r="H92" s="67">
        <v>0</v>
      </c>
      <c r="I92" s="67">
        <v>490000</v>
      </c>
      <c r="J92" s="45">
        <v>45</v>
      </c>
      <c r="K92" s="83">
        <v>40521</v>
      </c>
      <c r="L92" s="76">
        <v>0.5416666666666666</v>
      </c>
      <c r="M92" s="65">
        <v>0</v>
      </c>
      <c r="N92" s="70">
        <v>12730985</v>
      </c>
      <c r="O92" s="65"/>
    </row>
    <row r="93" spans="1:15" ht="15">
      <c r="A93" s="66" t="s">
        <v>109</v>
      </c>
      <c r="B93" s="95" t="s">
        <v>486</v>
      </c>
      <c r="C93" s="9" t="s">
        <v>487</v>
      </c>
      <c r="D93" s="48" t="s">
        <v>488</v>
      </c>
      <c r="E93" s="67">
        <v>260000</v>
      </c>
      <c r="F93" s="67">
        <v>130000</v>
      </c>
      <c r="G93" s="48">
        <f t="shared" si="5"/>
        <v>50</v>
      </c>
      <c r="H93" s="67">
        <v>130000</v>
      </c>
      <c r="I93" s="67">
        <v>0</v>
      </c>
      <c r="J93" s="45">
        <v>45</v>
      </c>
      <c r="K93" s="83">
        <v>40526</v>
      </c>
      <c r="L93" s="27">
        <v>0.5625</v>
      </c>
      <c r="M93" s="65">
        <v>0</v>
      </c>
      <c r="N93" s="70">
        <v>12730985</v>
      </c>
      <c r="O93" s="65"/>
    </row>
    <row r="94" spans="1:15" ht="15">
      <c r="A94" s="66" t="s">
        <v>1</v>
      </c>
      <c r="B94" s="94" t="s">
        <v>327</v>
      </c>
      <c r="C94" s="9" t="s">
        <v>328</v>
      </c>
      <c r="D94" s="9" t="s">
        <v>329</v>
      </c>
      <c r="E94" s="67">
        <v>1059919</v>
      </c>
      <c r="F94" s="67">
        <v>529959</v>
      </c>
      <c r="G94" s="48">
        <f t="shared" si="5"/>
        <v>49.999952826583915</v>
      </c>
      <c r="I94" s="67">
        <v>529959</v>
      </c>
      <c r="J94" s="45">
        <v>45</v>
      </c>
      <c r="K94" s="83">
        <v>40527</v>
      </c>
      <c r="L94" s="27">
        <v>0.5</v>
      </c>
      <c r="M94" s="65">
        <v>0</v>
      </c>
      <c r="N94" s="70">
        <v>12730985</v>
      </c>
      <c r="O94" s="65"/>
    </row>
    <row r="95" spans="1:15" ht="15">
      <c r="A95" s="66" t="s">
        <v>1</v>
      </c>
      <c r="B95" s="94" t="s">
        <v>338</v>
      </c>
      <c r="C95" s="9" t="s">
        <v>339</v>
      </c>
      <c r="D95" s="9" t="s">
        <v>340</v>
      </c>
      <c r="E95" s="67">
        <v>652284</v>
      </c>
      <c r="F95" s="67">
        <v>320000</v>
      </c>
      <c r="G95" s="48">
        <f t="shared" si="5"/>
        <v>49.058385611175495</v>
      </c>
      <c r="I95" s="67">
        <v>320000</v>
      </c>
      <c r="J95" s="45">
        <v>45</v>
      </c>
      <c r="K95" s="83">
        <v>40527</v>
      </c>
      <c r="L95" s="27">
        <v>0.5</v>
      </c>
      <c r="M95" s="65">
        <v>0</v>
      </c>
      <c r="N95" s="70">
        <v>12730985</v>
      </c>
      <c r="O95" s="65"/>
    </row>
    <row r="96" spans="1:15" ht="15">
      <c r="A96" s="66" t="s">
        <v>109</v>
      </c>
      <c r="B96" s="95" t="s">
        <v>472</v>
      </c>
      <c r="C96" s="71" t="s">
        <v>473</v>
      </c>
      <c r="D96" s="71" t="s">
        <v>474</v>
      </c>
      <c r="E96" s="72">
        <v>600000</v>
      </c>
      <c r="F96" s="72">
        <v>300000</v>
      </c>
      <c r="G96" s="48">
        <f t="shared" si="5"/>
        <v>50</v>
      </c>
      <c r="H96" s="72">
        <v>0</v>
      </c>
      <c r="I96" s="72">
        <v>300000</v>
      </c>
      <c r="J96" s="73">
        <v>41</v>
      </c>
      <c r="K96" s="84">
        <v>40505</v>
      </c>
      <c r="L96" s="74">
        <v>0.625</v>
      </c>
      <c r="M96" s="65">
        <v>0</v>
      </c>
      <c r="N96" s="70">
        <v>12730985</v>
      </c>
      <c r="O96" s="65"/>
    </row>
    <row r="97" spans="1:15" ht="15">
      <c r="A97" s="66" t="s">
        <v>109</v>
      </c>
      <c r="B97" s="95" t="s">
        <v>460</v>
      </c>
      <c r="C97" s="71" t="s">
        <v>461</v>
      </c>
      <c r="D97" s="71" t="s">
        <v>462</v>
      </c>
      <c r="E97" s="72">
        <v>600000</v>
      </c>
      <c r="F97" s="72">
        <v>300000</v>
      </c>
      <c r="G97" s="48">
        <f t="shared" si="5"/>
        <v>50</v>
      </c>
      <c r="H97" s="72">
        <v>300000</v>
      </c>
      <c r="I97" s="72">
        <v>0</v>
      </c>
      <c r="J97" s="73">
        <v>40</v>
      </c>
      <c r="K97" s="84">
        <v>40483</v>
      </c>
      <c r="L97" s="74">
        <v>0.34375</v>
      </c>
      <c r="M97" s="65">
        <v>0</v>
      </c>
      <c r="N97" s="70">
        <v>12730985</v>
      </c>
      <c r="O97" s="65"/>
    </row>
    <row r="98" spans="1:15" ht="15">
      <c r="A98" s="66" t="s">
        <v>1</v>
      </c>
      <c r="B98" s="94" t="s">
        <v>295</v>
      </c>
      <c r="C98" s="9" t="s">
        <v>17</v>
      </c>
      <c r="D98" s="9" t="s">
        <v>296</v>
      </c>
      <c r="E98" s="67">
        <v>325794</v>
      </c>
      <c r="F98" s="67">
        <v>162897</v>
      </c>
      <c r="G98" s="48">
        <f>F98/E98*100</f>
        <v>50</v>
      </c>
      <c r="I98" s="67">
        <v>162897</v>
      </c>
      <c r="J98" s="45">
        <v>40</v>
      </c>
      <c r="K98" s="83">
        <v>40522</v>
      </c>
      <c r="L98" s="27">
        <v>0.5</v>
      </c>
      <c r="M98" s="65">
        <v>0</v>
      </c>
      <c r="N98" s="70">
        <v>12730985</v>
      </c>
      <c r="O98" s="65"/>
    </row>
    <row r="99" spans="1:15" ht="15">
      <c r="A99" s="75" t="s">
        <v>184</v>
      </c>
      <c r="B99" s="93" t="s">
        <v>818</v>
      </c>
      <c r="C99" s="51" t="s">
        <v>819</v>
      </c>
      <c r="D99" s="55" t="s">
        <v>820</v>
      </c>
      <c r="E99" s="77">
        <v>198000</v>
      </c>
      <c r="F99" s="77">
        <v>99000</v>
      </c>
      <c r="G99" s="48">
        <f>F99/E99*100</f>
        <v>50</v>
      </c>
      <c r="H99" s="77">
        <v>0</v>
      </c>
      <c r="I99" s="77">
        <v>99000</v>
      </c>
      <c r="J99" s="78">
        <v>40</v>
      </c>
      <c r="K99" s="85">
        <v>40526</v>
      </c>
      <c r="L99" s="79">
        <v>0.3541666666666667</v>
      </c>
      <c r="M99" s="65">
        <v>0</v>
      </c>
      <c r="N99" s="70">
        <v>12730985</v>
      </c>
      <c r="O99" s="65"/>
    </row>
    <row r="100" spans="1:15" ht="15">
      <c r="A100" s="66" t="s">
        <v>188</v>
      </c>
      <c r="B100" s="94" t="s">
        <v>218</v>
      </c>
      <c r="C100" s="9" t="s">
        <v>219</v>
      </c>
      <c r="D100" s="9" t="s">
        <v>919</v>
      </c>
      <c r="E100" s="67">
        <v>700000</v>
      </c>
      <c r="F100" s="67">
        <v>350000</v>
      </c>
      <c r="G100" s="48">
        <f>F100/E100*100</f>
        <v>50</v>
      </c>
      <c r="H100" s="6">
        <v>0</v>
      </c>
      <c r="I100" s="67">
        <v>350000</v>
      </c>
      <c r="J100" s="68">
        <v>35</v>
      </c>
      <c r="K100" s="69" t="s">
        <v>229</v>
      </c>
      <c r="L100" s="69" t="s">
        <v>220</v>
      </c>
      <c r="M100" s="65">
        <v>0</v>
      </c>
      <c r="N100" s="70">
        <v>12730985</v>
      </c>
      <c r="O100" s="65"/>
    </row>
    <row r="101" spans="1:17" s="63" customFormat="1" ht="21" customHeight="1">
      <c r="A101" s="63" t="s">
        <v>213</v>
      </c>
      <c r="B101" s="98"/>
      <c r="E101" s="65">
        <f>SUM(E2:E100)</f>
        <v>70077097.78</v>
      </c>
      <c r="F101" s="65">
        <f>SUM(F2:F100)</f>
        <v>31517442</v>
      </c>
      <c r="G101" s="65"/>
      <c r="H101" s="65">
        <f>SUM(H2:H100)</f>
        <v>11949503.26118881</v>
      </c>
      <c r="I101" s="65">
        <f>SUM(I2:I100)</f>
        <v>19567938.738811187</v>
      </c>
      <c r="J101" s="65"/>
      <c r="K101" s="65"/>
      <c r="L101" s="65"/>
      <c r="M101" s="65">
        <f>SUM(M2:M100)</f>
        <v>12730985</v>
      </c>
      <c r="N101" s="65"/>
      <c r="O101" s="130">
        <f>SUM(O2:O100)</f>
        <v>12730500</v>
      </c>
      <c r="P101" s="125">
        <f>SUM(P3:P100)</f>
        <v>3822100.245654591</v>
      </c>
      <c r="Q101" s="125">
        <f>SUM(Q2:Q100)</f>
        <v>8908399.75434541</v>
      </c>
    </row>
    <row r="102" ht="15">
      <c r="M102" s="65"/>
    </row>
    <row r="103" ht="15">
      <c r="M103" s="65"/>
    </row>
    <row r="104" ht="15">
      <c r="P104" s="132"/>
    </row>
    <row r="105" ht="15">
      <c r="P105" s="132"/>
    </row>
    <row r="106" ht="15">
      <c r="P106" s="1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headerFooter>
    <oddHeader>&amp;C&amp;"-,Tučné"Dotační titul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E1">
      <selection activeCell="O4" sqref="O4"/>
    </sheetView>
  </sheetViews>
  <sheetFormatPr defaultColWidth="9.140625" defaultRowHeight="15"/>
  <cols>
    <col min="1" max="1" width="10.8515625" style="18" customWidth="1"/>
    <col min="2" max="2" width="16.7109375" style="18" customWidth="1"/>
    <col min="3" max="3" width="15.57421875" style="18" customWidth="1"/>
    <col min="4" max="4" width="17.421875" style="18" customWidth="1"/>
    <col min="5" max="6" width="12.8515625" style="110" customWidth="1"/>
    <col min="7" max="7" width="8.140625" style="18" customWidth="1"/>
    <col min="8" max="8" width="12.421875" style="110" customWidth="1"/>
    <col min="9" max="9" width="12.28125" style="110" customWidth="1"/>
    <col min="10" max="10" width="9.140625" style="81" customWidth="1"/>
    <col min="11" max="11" width="11.140625" style="60" customWidth="1"/>
    <col min="12" max="12" width="9.140625" style="60" customWidth="1"/>
    <col min="13" max="13" width="12.28125" style="63" customWidth="1"/>
    <col min="14" max="14" width="12.28125" style="18" customWidth="1"/>
    <col min="15" max="15" width="14.140625" style="18" customWidth="1"/>
    <col min="16" max="16" width="11.57421875" style="18" customWidth="1"/>
    <col min="17" max="17" width="12.00390625" style="18" customWidth="1"/>
    <col min="18" max="16384" width="9.140625" style="18" customWidth="1"/>
  </cols>
  <sheetData>
    <row r="1" spans="1:17" s="92" customFormat="1" ht="48">
      <c r="A1" s="92" t="s">
        <v>0</v>
      </c>
      <c r="B1" s="43" t="s">
        <v>2</v>
      </c>
      <c r="C1" s="43" t="s">
        <v>3</v>
      </c>
      <c r="D1" s="43" t="s">
        <v>4</v>
      </c>
      <c r="E1" s="20" t="s">
        <v>5</v>
      </c>
      <c r="F1" s="20" t="s">
        <v>6</v>
      </c>
      <c r="G1" s="43" t="s">
        <v>7</v>
      </c>
      <c r="H1" s="20" t="s">
        <v>8</v>
      </c>
      <c r="I1" s="20" t="s">
        <v>9</v>
      </c>
      <c r="J1" s="39" t="s">
        <v>214</v>
      </c>
      <c r="K1" s="39" t="s">
        <v>10</v>
      </c>
      <c r="L1" s="39" t="s">
        <v>11</v>
      </c>
      <c r="M1" s="92" t="s">
        <v>877</v>
      </c>
      <c r="O1" s="129" t="s">
        <v>935</v>
      </c>
      <c r="P1" s="92" t="s">
        <v>912</v>
      </c>
      <c r="Q1" s="92" t="s">
        <v>911</v>
      </c>
    </row>
    <row r="2" spans="1:17" ht="15">
      <c r="A2" s="18" t="s">
        <v>109</v>
      </c>
      <c r="B2" s="94" t="s">
        <v>518</v>
      </c>
      <c r="C2" s="142" t="s">
        <v>101</v>
      </c>
      <c r="D2" s="44" t="s">
        <v>519</v>
      </c>
      <c r="E2" s="21">
        <v>1317736</v>
      </c>
      <c r="F2" s="21">
        <v>658868</v>
      </c>
      <c r="G2" s="24">
        <f aca="true" t="shared" si="0" ref="G2:G33">F2/E2*100</f>
        <v>50</v>
      </c>
      <c r="H2" s="21">
        <v>658868</v>
      </c>
      <c r="I2" s="21">
        <v>0</v>
      </c>
      <c r="J2" s="45">
        <v>80</v>
      </c>
      <c r="K2" s="25">
        <v>40525</v>
      </c>
      <c r="L2" s="28">
        <v>0.4583333333333333</v>
      </c>
      <c r="M2" s="131">
        <f aca="true" t="shared" si="1" ref="M2:M37">F2</f>
        <v>658868</v>
      </c>
      <c r="N2" s="57">
        <f>M2</f>
        <v>658868</v>
      </c>
      <c r="O2" s="130">
        <v>658800</v>
      </c>
      <c r="P2" s="145">
        <v>658800</v>
      </c>
      <c r="Q2" s="145">
        <v>0</v>
      </c>
    </row>
    <row r="3" spans="1:17" ht="15">
      <c r="A3" s="18" t="s">
        <v>70</v>
      </c>
      <c r="B3" s="94" t="s">
        <v>426</v>
      </c>
      <c r="C3" s="142" t="s">
        <v>62</v>
      </c>
      <c r="D3" s="9" t="s">
        <v>427</v>
      </c>
      <c r="E3" s="23">
        <v>281000</v>
      </c>
      <c r="F3" s="23">
        <v>140000</v>
      </c>
      <c r="G3" s="24">
        <f t="shared" si="0"/>
        <v>49.8220640569395</v>
      </c>
      <c r="H3" s="21">
        <v>0</v>
      </c>
      <c r="I3" s="23">
        <v>140000</v>
      </c>
      <c r="J3" s="45">
        <v>75</v>
      </c>
      <c r="K3" s="25">
        <v>40483</v>
      </c>
      <c r="L3" s="28">
        <v>0.3541666666666667</v>
      </c>
      <c r="M3" s="131">
        <f t="shared" si="1"/>
        <v>140000</v>
      </c>
      <c r="N3" s="57">
        <f aca="true" t="shared" si="2" ref="N3:N38">N2+M3</f>
        <v>798868</v>
      </c>
      <c r="O3" s="130">
        <f>I3</f>
        <v>140000</v>
      </c>
      <c r="P3" s="145">
        <v>0</v>
      </c>
      <c r="Q3" s="133">
        <v>140000</v>
      </c>
    </row>
    <row r="4" spans="1:17" ht="15">
      <c r="A4" s="49" t="s">
        <v>158</v>
      </c>
      <c r="B4" s="94" t="s">
        <v>712</v>
      </c>
      <c r="C4" s="142" t="s">
        <v>713</v>
      </c>
      <c r="D4" s="9" t="s">
        <v>714</v>
      </c>
      <c r="E4" s="21">
        <v>550000</v>
      </c>
      <c r="F4" s="21">
        <v>275000</v>
      </c>
      <c r="G4" s="24">
        <f t="shared" si="0"/>
        <v>50</v>
      </c>
      <c r="H4" s="21">
        <v>0</v>
      </c>
      <c r="I4" s="21">
        <v>275000</v>
      </c>
      <c r="J4" s="45">
        <v>70</v>
      </c>
      <c r="K4" s="25">
        <v>40484</v>
      </c>
      <c r="L4" s="31">
        <v>0.40625</v>
      </c>
      <c r="M4" s="131">
        <f t="shared" si="1"/>
        <v>275000</v>
      </c>
      <c r="N4" s="57">
        <f t="shared" si="2"/>
        <v>1073868</v>
      </c>
      <c r="O4" s="130">
        <f>I4</f>
        <v>275000</v>
      </c>
      <c r="P4" s="145">
        <v>0</v>
      </c>
      <c r="Q4" s="145">
        <v>275000</v>
      </c>
    </row>
    <row r="5" spans="1:17" ht="15">
      <c r="A5" s="18" t="s">
        <v>118</v>
      </c>
      <c r="B5" s="94" t="s">
        <v>572</v>
      </c>
      <c r="C5" s="142" t="s">
        <v>879</v>
      </c>
      <c r="D5" s="44" t="s">
        <v>573</v>
      </c>
      <c r="E5" s="21">
        <v>102000</v>
      </c>
      <c r="F5" s="21">
        <v>50000</v>
      </c>
      <c r="G5" s="24">
        <f t="shared" si="0"/>
        <v>49.01960784313725</v>
      </c>
      <c r="H5" s="21">
        <v>0</v>
      </c>
      <c r="I5" s="21">
        <v>50000</v>
      </c>
      <c r="J5" s="45">
        <v>70</v>
      </c>
      <c r="K5" s="25">
        <v>40508</v>
      </c>
      <c r="L5" s="28">
        <v>0.3958333333333333</v>
      </c>
      <c r="M5" s="131">
        <f t="shared" si="1"/>
        <v>50000</v>
      </c>
      <c r="N5" s="57">
        <f t="shared" si="2"/>
        <v>1123868</v>
      </c>
      <c r="O5" s="130">
        <f>I5</f>
        <v>50000</v>
      </c>
      <c r="P5" s="145">
        <v>0</v>
      </c>
      <c r="Q5" s="145">
        <v>50000</v>
      </c>
    </row>
    <row r="6" spans="1:17" ht="15">
      <c r="A6" s="18" t="s">
        <v>188</v>
      </c>
      <c r="B6" s="94" t="s">
        <v>235</v>
      </c>
      <c r="C6" s="142" t="s">
        <v>236</v>
      </c>
      <c r="D6" s="44" t="s">
        <v>237</v>
      </c>
      <c r="E6" s="21">
        <v>300000</v>
      </c>
      <c r="F6" s="21">
        <v>150000</v>
      </c>
      <c r="G6" s="24">
        <f t="shared" si="0"/>
        <v>50</v>
      </c>
      <c r="H6" s="107">
        <v>0</v>
      </c>
      <c r="I6" s="21">
        <v>150000</v>
      </c>
      <c r="J6" s="68">
        <v>70</v>
      </c>
      <c r="K6" s="34" t="s">
        <v>878</v>
      </c>
      <c r="L6" s="34" t="s">
        <v>238</v>
      </c>
      <c r="M6" s="131">
        <f t="shared" si="1"/>
        <v>150000</v>
      </c>
      <c r="N6" s="57">
        <f t="shared" si="2"/>
        <v>1273868</v>
      </c>
      <c r="O6" s="130">
        <f>I6</f>
        <v>150000</v>
      </c>
      <c r="P6" s="146">
        <v>0</v>
      </c>
      <c r="Q6" s="145">
        <v>150000</v>
      </c>
    </row>
    <row r="7" spans="1:17" ht="15">
      <c r="A7" s="49" t="s">
        <v>184</v>
      </c>
      <c r="B7" s="93" t="s">
        <v>829</v>
      </c>
      <c r="C7" s="144" t="s">
        <v>830</v>
      </c>
      <c r="D7" s="51" t="s">
        <v>924</v>
      </c>
      <c r="E7" s="109">
        <v>200000</v>
      </c>
      <c r="F7" s="109">
        <v>100000</v>
      </c>
      <c r="G7" s="24">
        <f t="shared" si="0"/>
        <v>50</v>
      </c>
      <c r="H7" s="108">
        <v>0</v>
      </c>
      <c r="I7" s="109">
        <v>100000</v>
      </c>
      <c r="J7" s="78">
        <v>70</v>
      </c>
      <c r="K7" s="103">
        <v>40534</v>
      </c>
      <c r="L7" s="105">
        <v>0.4770833333333333</v>
      </c>
      <c r="M7" s="131">
        <f t="shared" si="1"/>
        <v>100000</v>
      </c>
      <c r="N7" s="57">
        <f t="shared" si="2"/>
        <v>1373868</v>
      </c>
      <c r="O7" s="130">
        <f>I7</f>
        <v>100000</v>
      </c>
      <c r="P7" s="147">
        <v>0</v>
      </c>
      <c r="Q7" s="149">
        <v>100000</v>
      </c>
    </row>
    <row r="8" spans="1:17" ht="15">
      <c r="A8" s="49" t="s">
        <v>158</v>
      </c>
      <c r="B8" s="94" t="s">
        <v>724</v>
      </c>
      <c r="C8" s="142" t="s">
        <v>725</v>
      </c>
      <c r="D8" s="9" t="s">
        <v>726</v>
      </c>
      <c r="E8" s="21">
        <v>708288</v>
      </c>
      <c r="F8" s="21">
        <v>348288</v>
      </c>
      <c r="G8" s="24">
        <f t="shared" si="0"/>
        <v>49.173217674166445</v>
      </c>
      <c r="H8" s="21">
        <v>348288</v>
      </c>
      <c r="I8" s="21">
        <v>0</v>
      </c>
      <c r="J8" s="45">
        <v>65</v>
      </c>
      <c r="K8" s="25">
        <v>40483</v>
      </c>
      <c r="L8" s="31">
        <v>0.2951388888888889</v>
      </c>
      <c r="M8" s="131">
        <f t="shared" si="1"/>
        <v>348288</v>
      </c>
      <c r="N8" s="57">
        <f t="shared" si="2"/>
        <v>1722156</v>
      </c>
      <c r="O8" s="130">
        <v>348200</v>
      </c>
      <c r="P8" s="145">
        <v>348200</v>
      </c>
      <c r="Q8" s="145">
        <v>0</v>
      </c>
    </row>
    <row r="9" spans="1:17" ht="15">
      <c r="A9" s="18" t="s">
        <v>210</v>
      </c>
      <c r="B9" s="94" t="s">
        <v>390</v>
      </c>
      <c r="C9" s="142" t="s">
        <v>275</v>
      </c>
      <c r="D9" s="14" t="s">
        <v>276</v>
      </c>
      <c r="E9" s="21">
        <v>4300000</v>
      </c>
      <c r="F9" s="21">
        <v>800000</v>
      </c>
      <c r="G9" s="24">
        <f t="shared" si="0"/>
        <v>18.6046511627907</v>
      </c>
      <c r="H9" s="21">
        <v>800000</v>
      </c>
      <c r="I9" s="21">
        <v>0</v>
      </c>
      <c r="J9" s="111">
        <v>65</v>
      </c>
      <c r="K9" s="25">
        <v>40497</v>
      </c>
      <c r="L9" s="104">
        <v>0.48125</v>
      </c>
      <c r="M9" s="131">
        <f t="shared" si="1"/>
        <v>800000</v>
      </c>
      <c r="N9" s="57">
        <f t="shared" si="2"/>
        <v>2522156</v>
      </c>
      <c r="O9" s="130">
        <v>800000</v>
      </c>
      <c r="P9" s="145">
        <v>800000</v>
      </c>
      <c r="Q9" s="145">
        <v>0</v>
      </c>
    </row>
    <row r="10" spans="1:17" ht="15">
      <c r="A10" s="49" t="s">
        <v>158</v>
      </c>
      <c r="B10" s="94" t="s">
        <v>717</v>
      </c>
      <c r="C10" s="142" t="s">
        <v>147</v>
      </c>
      <c r="D10" s="9" t="s">
        <v>718</v>
      </c>
      <c r="E10" s="21">
        <v>200000</v>
      </c>
      <c r="F10" s="21">
        <v>100000</v>
      </c>
      <c r="G10" s="24">
        <f t="shared" si="0"/>
        <v>50</v>
      </c>
      <c r="H10" s="21">
        <v>0</v>
      </c>
      <c r="I10" s="21">
        <v>100000</v>
      </c>
      <c r="J10" s="45">
        <v>65</v>
      </c>
      <c r="K10" s="25">
        <v>40500</v>
      </c>
      <c r="L10" s="31">
        <v>0.3333333333333333</v>
      </c>
      <c r="M10" s="131">
        <f t="shared" si="1"/>
        <v>100000</v>
      </c>
      <c r="N10" s="57">
        <f t="shared" si="2"/>
        <v>2622156</v>
      </c>
      <c r="O10" s="130">
        <f>I10</f>
        <v>100000</v>
      </c>
      <c r="P10" s="145">
        <v>0</v>
      </c>
      <c r="Q10" s="145">
        <v>100000</v>
      </c>
    </row>
    <row r="11" spans="1:17" ht="15">
      <c r="A11" s="49" t="s">
        <v>174</v>
      </c>
      <c r="B11" s="94" t="s">
        <v>779</v>
      </c>
      <c r="C11" s="142" t="s">
        <v>780</v>
      </c>
      <c r="D11" s="9" t="s">
        <v>781</v>
      </c>
      <c r="E11" s="21">
        <v>1447057</v>
      </c>
      <c r="F11" s="21">
        <v>710000</v>
      </c>
      <c r="G11" s="24">
        <f t="shared" si="0"/>
        <v>49.0651024804137</v>
      </c>
      <c r="H11" s="21">
        <v>710000</v>
      </c>
      <c r="I11" s="21">
        <v>0</v>
      </c>
      <c r="J11" s="45">
        <v>65</v>
      </c>
      <c r="K11" s="25">
        <v>40504</v>
      </c>
      <c r="L11" s="28">
        <v>0.5215277777777778</v>
      </c>
      <c r="M11" s="131">
        <f t="shared" si="1"/>
        <v>710000</v>
      </c>
      <c r="N11" s="57">
        <f t="shared" si="2"/>
        <v>3332156</v>
      </c>
      <c r="O11" s="130">
        <v>710000</v>
      </c>
      <c r="P11" s="145">
        <v>710000</v>
      </c>
      <c r="Q11" s="145">
        <v>0</v>
      </c>
    </row>
    <row r="12" spans="1:17" ht="15">
      <c r="A12" s="18" t="s">
        <v>210</v>
      </c>
      <c r="B12" s="94" t="s">
        <v>387</v>
      </c>
      <c r="C12" s="142" t="s">
        <v>269</v>
      </c>
      <c r="D12" s="14" t="s">
        <v>270</v>
      </c>
      <c r="E12" s="21">
        <v>150000</v>
      </c>
      <c r="F12" s="21">
        <v>75000</v>
      </c>
      <c r="G12" s="24">
        <f t="shared" si="0"/>
        <v>50</v>
      </c>
      <c r="H12" s="21">
        <v>0</v>
      </c>
      <c r="I12" s="21">
        <v>75000</v>
      </c>
      <c r="J12" s="111">
        <v>65</v>
      </c>
      <c r="K12" s="25">
        <v>40519</v>
      </c>
      <c r="L12" s="28">
        <v>0.59375</v>
      </c>
      <c r="M12" s="131">
        <f t="shared" si="1"/>
        <v>75000</v>
      </c>
      <c r="N12" s="57">
        <f t="shared" si="2"/>
        <v>3407156</v>
      </c>
      <c r="O12" s="130">
        <f>I12</f>
        <v>75000</v>
      </c>
      <c r="P12" s="145">
        <v>0</v>
      </c>
      <c r="Q12" s="145">
        <v>75000</v>
      </c>
    </row>
    <row r="13" spans="1:17" ht="15">
      <c r="A13" s="18" t="s">
        <v>118</v>
      </c>
      <c r="B13" s="94" t="s">
        <v>568</v>
      </c>
      <c r="C13" s="142" t="s">
        <v>880</v>
      </c>
      <c r="D13" s="44" t="s">
        <v>569</v>
      </c>
      <c r="E13" s="21">
        <v>1600000</v>
      </c>
      <c r="F13" s="21">
        <v>800000</v>
      </c>
      <c r="G13" s="24">
        <f t="shared" si="0"/>
        <v>50</v>
      </c>
      <c r="H13" s="21">
        <v>0</v>
      </c>
      <c r="I13" s="21">
        <v>800000</v>
      </c>
      <c r="J13" s="45">
        <v>65</v>
      </c>
      <c r="K13" s="25">
        <v>40520</v>
      </c>
      <c r="L13" s="28">
        <v>0.40625</v>
      </c>
      <c r="M13" s="131">
        <f t="shared" si="1"/>
        <v>800000</v>
      </c>
      <c r="N13" s="57">
        <f t="shared" si="2"/>
        <v>4207156</v>
      </c>
      <c r="O13" s="130">
        <f>I13</f>
        <v>800000</v>
      </c>
      <c r="P13" s="145">
        <v>0</v>
      </c>
      <c r="Q13" s="145">
        <v>800000</v>
      </c>
    </row>
    <row r="14" spans="1:17" ht="15">
      <c r="A14" s="18" t="s">
        <v>96</v>
      </c>
      <c r="B14" s="94" t="s">
        <v>446</v>
      </c>
      <c r="C14" s="142" t="s">
        <v>447</v>
      </c>
      <c r="D14" s="9" t="s">
        <v>448</v>
      </c>
      <c r="E14" s="21">
        <v>1635060</v>
      </c>
      <c r="F14" s="21">
        <v>800000</v>
      </c>
      <c r="G14" s="24">
        <f t="shared" si="0"/>
        <v>48.927868090467626</v>
      </c>
      <c r="H14" s="21">
        <v>0</v>
      </c>
      <c r="I14" s="21">
        <v>800000</v>
      </c>
      <c r="J14" s="45">
        <v>65</v>
      </c>
      <c r="K14" s="25">
        <v>40520</v>
      </c>
      <c r="L14" s="28">
        <v>0.4791666666666667</v>
      </c>
      <c r="M14" s="131">
        <f t="shared" si="1"/>
        <v>800000</v>
      </c>
      <c r="N14" s="57">
        <f t="shared" si="2"/>
        <v>5007156</v>
      </c>
      <c r="O14" s="130">
        <f>I14</f>
        <v>800000</v>
      </c>
      <c r="P14" s="145">
        <v>0</v>
      </c>
      <c r="Q14" s="145">
        <v>800000</v>
      </c>
    </row>
    <row r="15" spans="1:17" ht="15">
      <c r="A15" s="49" t="s">
        <v>184</v>
      </c>
      <c r="B15" s="93" t="s">
        <v>831</v>
      </c>
      <c r="C15" s="144" t="s">
        <v>832</v>
      </c>
      <c r="D15" s="51" t="s">
        <v>833</v>
      </c>
      <c r="E15" s="109">
        <v>124000</v>
      </c>
      <c r="F15" s="109">
        <v>62000</v>
      </c>
      <c r="G15" s="24">
        <f t="shared" si="0"/>
        <v>50</v>
      </c>
      <c r="H15" s="109">
        <v>46500</v>
      </c>
      <c r="I15" s="109">
        <v>15500</v>
      </c>
      <c r="J15" s="78">
        <v>65</v>
      </c>
      <c r="K15" s="103">
        <v>40522</v>
      </c>
      <c r="L15" s="105">
        <v>0.3958333333333333</v>
      </c>
      <c r="M15" s="131">
        <f t="shared" si="1"/>
        <v>62000</v>
      </c>
      <c r="N15" s="57">
        <f t="shared" si="2"/>
        <v>5069156</v>
      </c>
      <c r="O15" s="130">
        <v>62000</v>
      </c>
      <c r="P15" s="149">
        <v>46500</v>
      </c>
      <c r="Q15" s="149">
        <v>15500</v>
      </c>
    </row>
    <row r="16" spans="1:17" ht="15">
      <c r="A16" s="18" t="s">
        <v>210</v>
      </c>
      <c r="B16" s="94" t="s">
        <v>392</v>
      </c>
      <c r="C16" s="142" t="s">
        <v>279</v>
      </c>
      <c r="D16" s="14" t="s">
        <v>280</v>
      </c>
      <c r="E16" s="21">
        <v>600000</v>
      </c>
      <c r="F16" s="21">
        <v>300000</v>
      </c>
      <c r="G16" s="24">
        <f t="shared" si="0"/>
        <v>50</v>
      </c>
      <c r="H16" s="21">
        <v>300000</v>
      </c>
      <c r="I16" s="21">
        <v>0</v>
      </c>
      <c r="J16" s="111">
        <v>65</v>
      </c>
      <c r="K16" s="25">
        <v>40526</v>
      </c>
      <c r="L16" s="104">
        <v>0.2916666666666667</v>
      </c>
      <c r="M16" s="131">
        <f t="shared" si="1"/>
        <v>300000</v>
      </c>
      <c r="N16" s="57">
        <f t="shared" si="2"/>
        <v>5369156</v>
      </c>
      <c r="O16" s="130">
        <v>300000</v>
      </c>
      <c r="P16" s="145">
        <v>300000</v>
      </c>
      <c r="Q16" s="145">
        <v>0</v>
      </c>
    </row>
    <row r="17" spans="1:17" ht="15">
      <c r="A17" s="49" t="s">
        <v>640</v>
      </c>
      <c r="B17" s="94" t="s">
        <v>652</v>
      </c>
      <c r="C17" s="142" t="s">
        <v>881</v>
      </c>
      <c r="D17" s="9" t="s">
        <v>653</v>
      </c>
      <c r="E17" s="21">
        <v>632000</v>
      </c>
      <c r="F17" s="21">
        <v>316000</v>
      </c>
      <c r="G17" s="24">
        <f t="shared" si="0"/>
        <v>50</v>
      </c>
      <c r="H17" s="21">
        <v>0</v>
      </c>
      <c r="I17" s="21">
        <v>316000</v>
      </c>
      <c r="J17" s="45">
        <v>65</v>
      </c>
      <c r="K17" s="25">
        <v>40526</v>
      </c>
      <c r="L17" s="28">
        <v>0.3645833333333333</v>
      </c>
      <c r="M17" s="131">
        <f t="shared" si="1"/>
        <v>316000</v>
      </c>
      <c r="N17" s="57">
        <f t="shared" si="2"/>
        <v>5685156</v>
      </c>
      <c r="O17" s="130">
        <f>I17</f>
        <v>316000</v>
      </c>
      <c r="P17" s="145">
        <v>0</v>
      </c>
      <c r="Q17" s="145">
        <v>316000</v>
      </c>
    </row>
    <row r="18" spans="1:17" ht="15">
      <c r="A18" s="18" t="s">
        <v>210</v>
      </c>
      <c r="B18" s="94" t="s">
        <v>391</v>
      </c>
      <c r="C18" s="142" t="s">
        <v>277</v>
      </c>
      <c r="D18" s="14" t="s">
        <v>278</v>
      </c>
      <c r="E18" s="21">
        <v>1200000</v>
      </c>
      <c r="F18" s="21">
        <v>600000</v>
      </c>
      <c r="G18" s="24">
        <f t="shared" si="0"/>
        <v>50</v>
      </c>
      <c r="H18" s="21">
        <v>0</v>
      </c>
      <c r="I18" s="21">
        <v>600000</v>
      </c>
      <c r="J18" s="111">
        <v>65</v>
      </c>
      <c r="K18" s="25">
        <v>40526</v>
      </c>
      <c r="L18" s="104">
        <v>0.625</v>
      </c>
      <c r="M18" s="131">
        <f t="shared" si="1"/>
        <v>600000</v>
      </c>
      <c r="N18" s="57">
        <f t="shared" si="2"/>
        <v>6285156</v>
      </c>
      <c r="O18" s="130">
        <f>I18</f>
        <v>600000</v>
      </c>
      <c r="P18" s="145">
        <v>0</v>
      </c>
      <c r="Q18" s="145">
        <v>600000</v>
      </c>
    </row>
    <row r="19" spans="1:17" ht="15">
      <c r="A19" s="18" t="s">
        <v>96</v>
      </c>
      <c r="B19" s="94" t="s">
        <v>452</v>
      </c>
      <c r="C19" s="142" t="s">
        <v>91</v>
      </c>
      <c r="D19" s="9" t="s">
        <v>453</v>
      </c>
      <c r="E19" s="21">
        <v>1001000</v>
      </c>
      <c r="F19" s="21">
        <v>500500</v>
      </c>
      <c r="G19" s="24">
        <f t="shared" si="0"/>
        <v>50</v>
      </c>
      <c r="H19" s="21">
        <v>0</v>
      </c>
      <c r="I19" s="21">
        <v>500500</v>
      </c>
      <c r="J19" s="45">
        <v>65</v>
      </c>
      <c r="K19" s="25">
        <v>40527</v>
      </c>
      <c r="L19" s="28">
        <v>0.4444444444444444</v>
      </c>
      <c r="M19" s="131">
        <f t="shared" si="1"/>
        <v>500500</v>
      </c>
      <c r="N19" s="57">
        <f t="shared" si="2"/>
        <v>6785656</v>
      </c>
      <c r="O19" s="130">
        <f>I19</f>
        <v>500500</v>
      </c>
      <c r="P19" s="145">
        <v>0</v>
      </c>
      <c r="Q19" s="145">
        <v>500500</v>
      </c>
    </row>
    <row r="20" spans="1:17" ht="15">
      <c r="A20" s="49" t="s">
        <v>640</v>
      </c>
      <c r="B20" s="94" t="s">
        <v>654</v>
      </c>
      <c r="C20" s="142" t="s">
        <v>882</v>
      </c>
      <c r="D20" s="9" t="s">
        <v>655</v>
      </c>
      <c r="E20" s="21">
        <v>2102541</v>
      </c>
      <c r="F20" s="21">
        <v>800000</v>
      </c>
      <c r="G20" s="24">
        <f t="shared" si="0"/>
        <v>38.049198564974475</v>
      </c>
      <c r="H20" s="21">
        <v>800000</v>
      </c>
      <c r="I20" s="21">
        <v>0</v>
      </c>
      <c r="J20" s="45">
        <v>65</v>
      </c>
      <c r="K20" s="25">
        <v>40527</v>
      </c>
      <c r="L20" s="28">
        <v>0.5208333333333334</v>
      </c>
      <c r="M20" s="131">
        <f t="shared" si="1"/>
        <v>800000</v>
      </c>
      <c r="N20" s="57">
        <f t="shared" si="2"/>
        <v>7585656</v>
      </c>
      <c r="O20" s="130">
        <v>800000</v>
      </c>
      <c r="P20" s="145">
        <v>800000</v>
      </c>
      <c r="Q20" s="145">
        <v>0</v>
      </c>
    </row>
    <row r="21" spans="1:17" ht="15">
      <c r="A21" s="18" t="s">
        <v>1</v>
      </c>
      <c r="B21" s="94" t="s">
        <v>360</v>
      </c>
      <c r="C21" s="142" t="s">
        <v>361</v>
      </c>
      <c r="D21" s="9" t="s">
        <v>362</v>
      </c>
      <c r="E21" s="21">
        <v>2880000</v>
      </c>
      <c r="F21" s="21">
        <v>800000</v>
      </c>
      <c r="G21" s="24">
        <f t="shared" si="0"/>
        <v>27.77777777777778</v>
      </c>
      <c r="H21" s="110">
        <v>0</v>
      </c>
      <c r="I21" s="21">
        <v>800000</v>
      </c>
      <c r="J21" s="45">
        <v>65</v>
      </c>
      <c r="K21" s="25">
        <v>40527</v>
      </c>
      <c r="L21" s="26" t="s">
        <v>19</v>
      </c>
      <c r="M21" s="131">
        <f t="shared" si="1"/>
        <v>800000</v>
      </c>
      <c r="N21" s="57">
        <f t="shared" si="2"/>
        <v>8385656</v>
      </c>
      <c r="O21" s="130">
        <f>I21</f>
        <v>800000</v>
      </c>
      <c r="P21" s="148">
        <v>0</v>
      </c>
      <c r="Q21" s="145">
        <v>800000</v>
      </c>
    </row>
    <row r="22" spans="1:17" ht="15">
      <c r="A22" s="18" t="s">
        <v>118</v>
      </c>
      <c r="B22" s="94" t="s">
        <v>576</v>
      </c>
      <c r="C22" s="142" t="s">
        <v>897</v>
      </c>
      <c r="D22" s="44" t="s">
        <v>577</v>
      </c>
      <c r="E22" s="21">
        <v>2373366</v>
      </c>
      <c r="F22" s="21">
        <v>800000</v>
      </c>
      <c r="G22" s="24">
        <f t="shared" si="0"/>
        <v>33.707401218354015</v>
      </c>
      <c r="H22" s="21">
        <v>0</v>
      </c>
      <c r="I22" s="21">
        <v>800000</v>
      </c>
      <c r="J22" s="45">
        <v>61</v>
      </c>
      <c r="K22" s="25">
        <v>40508</v>
      </c>
      <c r="L22" s="28">
        <v>0.3194444444444445</v>
      </c>
      <c r="M22" s="131">
        <f t="shared" si="1"/>
        <v>800000</v>
      </c>
      <c r="N22" s="57">
        <f t="shared" si="2"/>
        <v>9185656</v>
      </c>
      <c r="O22" s="130">
        <f>I22</f>
        <v>800000</v>
      </c>
      <c r="P22" s="145">
        <v>0</v>
      </c>
      <c r="Q22" s="145">
        <v>800000</v>
      </c>
    </row>
    <row r="23" spans="1:17" ht="15">
      <c r="A23" s="49" t="s">
        <v>130</v>
      </c>
      <c r="B23" s="94" t="s">
        <v>623</v>
      </c>
      <c r="C23" s="142" t="s">
        <v>887</v>
      </c>
      <c r="D23" s="9" t="s">
        <v>624</v>
      </c>
      <c r="E23" s="21">
        <v>3839281</v>
      </c>
      <c r="F23" s="21">
        <v>800000</v>
      </c>
      <c r="G23" s="24">
        <f t="shared" si="0"/>
        <v>20.837234888511677</v>
      </c>
      <c r="H23" s="107">
        <v>800000</v>
      </c>
      <c r="I23" s="110">
        <v>0</v>
      </c>
      <c r="J23" s="45">
        <v>60</v>
      </c>
      <c r="K23" s="25">
        <v>40484</v>
      </c>
      <c r="L23" s="28">
        <v>0.3541666666666667</v>
      </c>
      <c r="M23" s="131">
        <f t="shared" si="1"/>
        <v>800000</v>
      </c>
      <c r="N23" s="57">
        <f t="shared" si="2"/>
        <v>9985656</v>
      </c>
      <c r="O23" s="130">
        <v>800000</v>
      </c>
      <c r="P23" s="146">
        <v>800000</v>
      </c>
      <c r="Q23" s="148">
        <v>0</v>
      </c>
    </row>
    <row r="24" spans="1:17" ht="15">
      <c r="A24" s="49" t="s">
        <v>158</v>
      </c>
      <c r="B24" s="94" t="s">
        <v>705</v>
      </c>
      <c r="C24" s="142" t="s">
        <v>141</v>
      </c>
      <c r="D24" s="9" t="s">
        <v>706</v>
      </c>
      <c r="E24" s="21">
        <v>634000</v>
      </c>
      <c r="F24" s="21">
        <v>317000</v>
      </c>
      <c r="G24" s="24">
        <f t="shared" si="0"/>
        <v>50</v>
      </c>
      <c r="H24" s="21">
        <v>317000</v>
      </c>
      <c r="I24" s="21">
        <v>0</v>
      </c>
      <c r="J24" s="45">
        <v>60</v>
      </c>
      <c r="K24" s="25">
        <v>40485</v>
      </c>
      <c r="L24" s="31">
        <v>0.642361111111111</v>
      </c>
      <c r="M24" s="131">
        <f t="shared" si="1"/>
        <v>317000</v>
      </c>
      <c r="N24" s="57">
        <f t="shared" si="2"/>
        <v>10302656</v>
      </c>
      <c r="O24" s="130">
        <v>317000</v>
      </c>
      <c r="P24" s="145">
        <v>317000</v>
      </c>
      <c r="Q24" s="145">
        <v>0</v>
      </c>
    </row>
    <row r="25" spans="1:17" ht="15">
      <c r="A25" s="18" t="s">
        <v>118</v>
      </c>
      <c r="B25" s="94" t="s">
        <v>570</v>
      </c>
      <c r="C25" s="142" t="s">
        <v>883</v>
      </c>
      <c r="D25" s="44" t="s">
        <v>571</v>
      </c>
      <c r="E25" s="21">
        <v>450845</v>
      </c>
      <c r="F25" s="21">
        <v>225420</v>
      </c>
      <c r="G25" s="24">
        <f t="shared" si="0"/>
        <v>49.99944548569908</v>
      </c>
      <c r="H25" s="107">
        <v>225420</v>
      </c>
      <c r="I25" s="21">
        <v>0</v>
      </c>
      <c r="J25" s="45">
        <v>60</v>
      </c>
      <c r="K25" s="25">
        <v>40485</v>
      </c>
      <c r="L25" s="28">
        <v>0.6770833333333334</v>
      </c>
      <c r="M25" s="131">
        <f t="shared" si="1"/>
        <v>225420</v>
      </c>
      <c r="N25" s="57">
        <f t="shared" si="2"/>
        <v>10528076</v>
      </c>
      <c r="O25" s="130">
        <v>225400</v>
      </c>
      <c r="P25" s="146">
        <v>225400</v>
      </c>
      <c r="Q25" s="145">
        <v>0</v>
      </c>
    </row>
    <row r="26" spans="1:17" ht="15">
      <c r="A26" s="18" t="s">
        <v>597</v>
      </c>
      <c r="B26" s="94" t="s">
        <v>601</v>
      </c>
      <c r="C26" s="142" t="s">
        <v>602</v>
      </c>
      <c r="D26" s="9" t="s">
        <v>603</v>
      </c>
      <c r="E26" s="21">
        <v>985913</v>
      </c>
      <c r="F26" s="21">
        <v>492913</v>
      </c>
      <c r="G26" s="24">
        <f t="shared" si="0"/>
        <v>49.995587845986414</v>
      </c>
      <c r="H26" s="107">
        <v>0</v>
      </c>
      <c r="I26" s="21">
        <v>492913</v>
      </c>
      <c r="J26" s="45">
        <v>60</v>
      </c>
      <c r="K26" s="25">
        <v>40487</v>
      </c>
      <c r="L26" s="27">
        <v>0.375</v>
      </c>
      <c r="M26" s="131">
        <f t="shared" si="1"/>
        <v>492913</v>
      </c>
      <c r="N26" s="57">
        <f t="shared" si="2"/>
        <v>11020989</v>
      </c>
      <c r="O26" s="130">
        <v>492900</v>
      </c>
      <c r="P26" s="146">
        <v>0</v>
      </c>
      <c r="Q26" s="145">
        <v>492900</v>
      </c>
    </row>
    <row r="27" spans="1:17" ht="15">
      <c r="A27" s="18" t="s">
        <v>109</v>
      </c>
      <c r="B27" s="94" t="s">
        <v>532</v>
      </c>
      <c r="C27" s="142" t="s">
        <v>104</v>
      </c>
      <c r="D27" s="44" t="s">
        <v>533</v>
      </c>
      <c r="E27" s="21">
        <v>611585</v>
      </c>
      <c r="F27" s="21">
        <v>305792</v>
      </c>
      <c r="G27" s="24">
        <f t="shared" si="0"/>
        <v>49.999918245215305</v>
      </c>
      <c r="H27" s="21">
        <v>305792.00000000006</v>
      </c>
      <c r="I27" s="21">
        <v>0</v>
      </c>
      <c r="J27" s="45">
        <v>60</v>
      </c>
      <c r="K27" s="25">
        <v>40497</v>
      </c>
      <c r="L27" s="28">
        <v>0.6354166666666666</v>
      </c>
      <c r="M27" s="131">
        <f t="shared" si="1"/>
        <v>305792</v>
      </c>
      <c r="N27" s="57">
        <f t="shared" si="2"/>
        <v>11326781</v>
      </c>
      <c r="O27" s="130">
        <v>305700</v>
      </c>
      <c r="P27" s="145">
        <v>305700</v>
      </c>
      <c r="Q27" s="145">
        <v>0</v>
      </c>
    </row>
    <row r="28" spans="1:17" ht="15">
      <c r="A28" s="18" t="s">
        <v>109</v>
      </c>
      <c r="B28" s="94" t="s">
        <v>534</v>
      </c>
      <c r="C28" s="142" t="s">
        <v>261</v>
      </c>
      <c r="D28" s="40" t="s">
        <v>535</v>
      </c>
      <c r="E28" s="21">
        <v>1342113</v>
      </c>
      <c r="F28" s="21">
        <v>671056</v>
      </c>
      <c r="G28" s="24">
        <f t="shared" si="0"/>
        <v>49.99996274531281</v>
      </c>
      <c r="H28" s="21">
        <v>671056.0000000001</v>
      </c>
      <c r="I28" s="21">
        <v>0</v>
      </c>
      <c r="J28" s="45">
        <v>60</v>
      </c>
      <c r="K28" s="25">
        <v>40501</v>
      </c>
      <c r="L28" s="28">
        <v>0.3854166666666667</v>
      </c>
      <c r="M28" s="131">
        <f t="shared" si="1"/>
        <v>671056</v>
      </c>
      <c r="N28" s="57">
        <f t="shared" si="2"/>
        <v>11997837</v>
      </c>
      <c r="O28" s="130">
        <v>671000</v>
      </c>
      <c r="P28" s="145">
        <v>671000</v>
      </c>
      <c r="Q28" s="145">
        <v>0</v>
      </c>
    </row>
    <row r="29" spans="1:17" ht="15">
      <c r="A29" s="18" t="s">
        <v>118</v>
      </c>
      <c r="B29" s="94" t="s">
        <v>580</v>
      </c>
      <c r="C29" s="142" t="s">
        <v>885</v>
      </c>
      <c r="D29" s="44" t="s">
        <v>581</v>
      </c>
      <c r="E29" s="21">
        <v>626614</v>
      </c>
      <c r="F29" s="21">
        <v>313307</v>
      </c>
      <c r="G29" s="24">
        <f t="shared" si="0"/>
        <v>50</v>
      </c>
      <c r="H29" s="21">
        <v>0</v>
      </c>
      <c r="I29" s="21">
        <v>313307</v>
      </c>
      <c r="J29" s="45">
        <v>60</v>
      </c>
      <c r="K29" s="25">
        <v>40511</v>
      </c>
      <c r="L29" s="28">
        <v>0.40972222222222227</v>
      </c>
      <c r="M29" s="131">
        <f t="shared" si="1"/>
        <v>313307</v>
      </c>
      <c r="N29" s="57">
        <f t="shared" si="2"/>
        <v>12311144</v>
      </c>
      <c r="O29" s="130">
        <v>313300</v>
      </c>
      <c r="P29" s="145">
        <v>0</v>
      </c>
      <c r="Q29" s="145">
        <v>313300</v>
      </c>
    </row>
    <row r="30" spans="1:17" ht="15">
      <c r="A30" s="49" t="s">
        <v>158</v>
      </c>
      <c r="B30" s="94" t="s">
        <v>702</v>
      </c>
      <c r="C30" s="142" t="s">
        <v>703</v>
      </c>
      <c r="D30" s="9" t="s">
        <v>704</v>
      </c>
      <c r="E30" s="21">
        <v>479710</v>
      </c>
      <c r="F30" s="21">
        <v>239855</v>
      </c>
      <c r="G30" s="24">
        <f t="shared" si="0"/>
        <v>50</v>
      </c>
      <c r="H30" s="21">
        <v>0</v>
      </c>
      <c r="I30" s="21">
        <v>239855</v>
      </c>
      <c r="J30" s="45">
        <v>60</v>
      </c>
      <c r="K30" s="25">
        <v>40512</v>
      </c>
      <c r="L30" s="31">
        <v>0.4791666666666667</v>
      </c>
      <c r="M30" s="131">
        <f t="shared" si="1"/>
        <v>239855</v>
      </c>
      <c r="N30" s="57">
        <f t="shared" si="2"/>
        <v>12550999</v>
      </c>
      <c r="O30" s="130">
        <v>239800</v>
      </c>
      <c r="P30" s="145">
        <v>0</v>
      </c>
      <c r="Q30" s="145">
        <v>239800</v>
      </c>
    </row>
    <row r="31" spans="1:17" ht="15">
      <c r="A31" s="49" t="s">
        <v>130</v>
      </c>
      <c r="B31" s="94" t="s">
        <v>626</v>
      </c>
      <c r="C31" s="142" t="s">
        <v>888</v>
      </c>
      <c r="D31" s="40" t="s">
        <v>627</v>
      </c>
      <c r="E31" s="21">
        <v>915790</v>
      </c>
      <c r="F31" s="21">
        <v>457000</v>
      </c>
      <c r="G31" s="24">
        <f t="shared" si="0"/>
        <v>49.902270171109095</v>
      </c>
      <c r="H31" s="110">
        <v>0</v>
      </c>
      <c r="I31" s="21">
        <v>457000</v>
      </c>
      <c r="J31" s="45">
        <v>60</v>
      </c>
      <c r="K31" s="25">
        <v>40513</v>
      </c>
      <c r="L31" s="28">
        <v>0.3333333333333333</v>
      </c>
      <c r="M31" s="131">
        <f t="shared" si="1"/>
        <v>457000</v>
      </c>
      <c r="N31" s="57">
        <f t="shared" si="2"/>
        <v>13007999</v>
      </c>
      <c r="O31" s="130">
        <f>I31</f>
        <v>457000</v>
      </c>
      <c r="P31" s="148">
        <v>0</v>
      </c>
      <c r="Q31" s="145">
        <v>457000</v>
      </c>
    </row>
    <row r="32" spans="1:17" ht="15">
      <c r="A32" s="49" t="s">
        <v>174</v>
      </c>
      <c r="B32" s="94" t="s">
        <v>785</v>
      </c>
      <c r="C32" s="142" t="s">
        <v>786</v>
      </c>
      <c r="D32" s="9" t="s">
        <v>787</v>
      </c>
      <c r="E32" s="21">
        <v>1001643</v>
      </c>
      <c r="F32" s="21">
        <v>500821</v>
      </c>
      <c r="G32" s="24">
        <f t="shared" si="0"/>
        <v>49.999950082015246</v>
      </c>
      <c r="H32" s="21">
        <v>500821</v>
      </c>
      <c r="I32" s="21">
        <v>0</v>
      </c>
      <c r="J32" s="45">
        <v>60</v>
      </c>
      <c r="K32" s="25">
        <v>40513</v>
      </c>
      <c r="L32" s="28">
        <v>0.49652777777777773</v>
      </c>
      <c r="M32" s="131">
        <f t="shared" si="1"/>
        <v>500821</v>
      </c>
      <c r="N32" s="57">
        <f t="shared" si="2"/>
        <v>13508820</v>
      </c>
      <c r="O32" s="130">
        <v>500800</v>
      </c>
      <c r="P32" s="145">
        <v>500800</v>
      </c>
      <c r="Q32" s="145">
        <v>0</v>
      </c>
    </row>
    <row r="33" spans="1:17" ht="15">
      <c r="A33" s="18" t="s">
        <v>195</v>
      </c>
      <c r="B33" s="94" t="s">
        <v>250</v>
      </c>
      <c r="C33" s="142" t="s">
        <v>251</v>
      </c>
      <c r="D33" s="9" t="s">
        <v>252</v>
      </c>
      <c r="E33" s="21">
        <v>1991290</v>
      </c>
      <c r="F33" s="21">
        <v>800100</v>
      </c>
      <c r="G33" s="24">
        <f t="shared" si="0"/>
        <v>40.17998382957781</v>
      </c>
      <c r="H33" s="107">
        <v>800099.9999999999</v>
      </c>
      <c r="I33" s="21">
        <v>0</v>
      </c>
      <c r="J33" s="45">
        <v>60</v>
      </c>
      <c r="K33" s="25">
        <v>40514</v>
      </c>
      <c r="L33" s="28">
        <v>0.4201388888888889</v>
      </c>
      <c r="M33" s="131">
        <f t="shared" si="1"/>
        <v>800100</v>
      </c>
      <c r="N33" s="57">
        <f t="shared" si="2"/>
        <v>14308920</v>
      </c>
      <c r="O33" s="130">
        <v>800100</v>
      </c>
      <c r="P33" s="146">
        <v>800099.9999999999</v>
      </c>
      <c r="Q33" s="145">
        <v>0</v>
      </c>
    </row>
    <row r="34" spans="1:17" ht="15">
      <c r="A34" s="18" t="s">
        <v>118</v>
      </c>
      <c r="B34" s="94" t="s">
        <v>582</v>
      </c>
      <c r="C34" s="142" t="s">
        <v>886</v>
      </c>
      <c r="D34" s="44" t="s">
        <v>583</v>
      </c>
      <c r="E34" s="21">
        <v>133130</v>
      </c>
      <c r="F34" s="21">
        <v>66500</v>
      </c>
      <c r="G34" s="24">
        <f aca="true" t="shared" si="3" ref="G34:G65">F34/E34*100</f>
        <v>49.95117554270262</v>
      </c>
      <c r="H34" s="21">
        <v>66500</v>
      </c>
      <c r="I34" s="21">
        <v>0</v>
      </c>
      <c r="J34" s="45">
        <v>60</v>
      </c>
      <c r="K34" s="25">
        <v>40520</v>
      </c>
      <c r="L34" s="28">
        <v>0.3125</v>
      </c>
      <c r="M34" s="131">
        <f t="shared" si="1"/>
        <v>66500</v>
      </c>
      <c r="N34" s="57">
        <f t="shared" si="2"/>
        <v>14375420</v>
      </c>
      <c r="O34" s="130">
        <v>66500</v>
      </c>
      <c r="P34" s="145">
        <v>66500</v>
      </c>
      <c r="Q34" s="145">
        <v>0</v>
      </c>
    </row>
    <row r="35" spans="1:17" ht="15">
      <c r="A35" s="18" t="s">
        <v>118</v>
      </c>
      <c r="B35" s="94" t="s">
        <v>574</v>
      </c>
      <c r="C35" s="142" t="s">
        <v>884</v>
      </c>
      <c r="D35" s="40" t="s">
        <v>575</v>
      </c>
      <c r="E35" s="21">
        <v>500000</v>
      </c>
      <c r="F35" s="21">
        <v>250000</v>
      </c>
      <c r="G35" s="24">
        <f t="shared" si="3"/>
        <v>50</v>
      </c>
      <c r="H35" s="21">
        <v>0</v>
      </c>
      <c r="I35" s="21">
        <v>250000</v>
      </c>
      <c r="J35" s="45">
        <v>60</v>
      </c>
      <c r="K35" s="25">
        <v>40521</v>
      </c>
      <c r="L35" s="28">
        <v>0.3125</v>
      </c>
      <c r="M35" s="131">
        <f t="shared" si="1"/>
        <v>250000</v>
      </c>
      <c r="N35" s="57">
        <f t="shared" si="2"/>
        <v>14625420</v>
      </c>
      <c r="O35" s="130">
        <f>I35</f>
        <v>250000</v>
      </c>
      <c r="P35" s="145">
        <v>0</v>
      </c>
      <c r="Q35" s="145">
        <v>250000</v>
      </c>
    </row>
    <row r="36" spans="1:17" ht="15">
      <c r="A36" s="18" t="s">
        <v>1</v>
      </c>
      <c r="B36" s="94" t="s">
        <v>350</v>
      </c>
      <c r="C36" s="142" t="s">
        <v>351</v>
      </c>
      <c r="D36" s="9" t="s">
        <v>352</v>
      </c>
      <c r="E36" s="21">
        <v>1600000</v>
      </c>
      <c r="F36" s="21">
        <v>800000</v>
      </c>
      <c r="G36" s="24">
        <f t="shared" si="3"/>
        <v>50</v>
      </c>
      <c r="H36" s="21">
        <v>800000</v>
      </c>
      <c r="I36" s="110">
        <v>0</v>
      </c>
      <c r="J36" s="45">
        <v>60</v>
      </c>
      <c r="K36" s="25">
        <v>40522</v>
      </c>
      <c r="L36" s="26" t="s">
        <v>19</v>
      </c>
      <c r="M36" s="131">
        <f t="shared" si="1"/>
        <v>800000</v>
      </c>
      <c r="N36" s="57">
        <f t="shared" si="2"/>
        <v>15425420</v>
      </c>
      <c r="O36" s="130">
        <v>800000</v>
      </c>
      <c r="P36" s="145">
        <v>800000</v>
      </c>
      <c r="Q36" s="148"/>
    </row>
    <row r="37" spans="1:17" ht="15.75" thickBot="1">
      <c r="A37" s="185" t="s">
        <v>1</v>
      </c>
      <c r="B37" s="172" t="s">
        <v>344</v>
      </c>
      <c r="C37" s="173" t="s">
        <v>345</v>
      </c>
      <c r="D37" s="174" t="s">
        <v>346</v>
      </c>
      <c r="E37" s="186">
        <v>930506</v>
      </c>
      <c r="F37" s="186">
        <v>465000</v>
      </c>
      <c r="G37" s="187">
        <f t="shared" si="3"/>
        <v>49.97281049235578</v>
      </c>
      <c r="H37" s="188">
        <v>0</v>
      </c>
      <c r="I37" s="186">
        <v>465000</v>
      </c>
      <c r="J37" s="178">
        <v>60</v>
      </c>
      <c r="K37" s="189">
        <v>40525</v>
      </c>
      <c r="L37" s="190" t="s">
        <v>19</v>
      </c>
      <c r="M37" s="194">
        <f t="shared" si="1"/>
        <v>465000</v>
      </c>
      <c r="N37" s="191">
        <f t="shared" si="2"/>
        <v>15890420</v>
      </c>
      <c r="O37" s="182">
        <f>I37</f>
        <v>465000</v>
      </c>
      <c r="P37" s="192"/>
      <c r="Q37" s="193">
        <v>465000</v>
      </c>
    </row>
    <row r="38" spans="1:14" ht="15" customHeight="1">
      <c r="A38" s="18" t="s">
        <v>109</v>
      </c>
      <c r="B38" s="94" t="s">
        <v>536</v>
      </c>
      <c r="C38" s="9" t="s">
        <v>107</v>
      </c>
      <c r="D38" s="9" t="s">
        <v>537</v>
      </c>
      <c r="E38" s="21">
        <v>889520</v>
      </c>
      <c r="F38" s="21">
        <v>445520</v>
      </c>
      <c r="G38" s="24">
        <f t="shared" si="3"/>
        <v>50.08543933806997</v>
      </c>
      <c r="H38" s="21">
        <v>0</v>
      </c>
      <c r="I38" s="110">
        <v>445520</v>
      </c>
      <c r="J38" s="45">
        <v>60</v>
      </c>
      <c r="K38" s="25">
        <v>40525</v>
      </c>
      <c r="L38" s="27">
        <v>0.5104166666666666</v>
      </c>
      <c r="M38" s="131">
        <v>0</v>
      </c>
      <c r="N38" s="57">
        <f t="shared" si="2"/>
        <v>15890420</v>
      </c>
    </row>
    <row r="39" spans="1:14" ht="15" customHeight="1">
      <c r="A39" s="18" t="s">
        <v>1</v>
      </c>
      <c r="B39" s="94" t="s">
        <v>377</v>
      </c>
      <c r="C39" s="9" t="s">
        <v>378</v>
      </c>
      <c r="D39" s="9" t="s">
        <v>379</v>
      </c>
      <c r="E39" s="21">
        <v>1161600</v>
      </c>
      <c r="F39" s="21">
        <v>580800</v>
      </c>
      <c r="G39" s="24">
        <f t="shared" si="3"/>
        <v>50</v>
      </c>
      <c r="H39" s="21">
        <v>580800</v>
      </c>
      <c r="I39" s="110">
        <v>0</v>
      </c>
      <c r="J39" s="45">
        <v>60</v>
      </c>
      <c r="K39" s="25">
        <v>40525</v>
      </c>
      <c r="L39" s="26" t="s">
        <v>356</v>
      </c>
      <c r="M39" s="131">
        <v>0</v>
      </c>
      <c r="N39" s="57">
        <f>N37+M39</f>
        <v>15890420</v>
      </c>
    </row>
    <row r="40" spans="1:14" ht="15" customHeight="1">
      <c r="A40" s="18" t="s">
        <v>188</v>
      </c>
      <c r="B40" s="94" t="s">
        <v>232</v>
      </c>
      <c r="C40" s="44" t="s">
        <v>233</v>
      </c>
      <c r="D40" s="44" t="s">
        <v>925</v>
      </c>
      <c r="E40" s="21">
        <v>600000</v>
      </c>
      <c r="F40" s="21">
        <v>290000</v>
      </c>
      <c r="G40" s="24">
        <f t="shared" si="3"/>
        <v>48.333333333333336</v>
      </c>
      <c r="H40" s="21">
        <v>290000</v>
      </c>
      <c r="I40" s="21">
        <v>0</v>
      </c>
      <c r="J40" s="68">
        <v>60</v>
      </c>
      <c r="K40" s="34" t="s">
        <v>229</v>
      </c>
      <c r="L40" s="34" t="s">
        <v>234</v>
      </c>
      <c r="M40" s="131">
        <v>0</v>
      </c>
      <c r="N40" s="57">
        <f aca="true" t="shared" si="4" ref="N40:N72">N39+M40</f>
        <v>15890420</v>
      </c>
    </row>
    <row r="41" spans="1:14" ht="15">
      <c r="A41" s="18" t="s">
        <v>1</v>
      </c>
      <c r="B41" s="94" t="s">
        <v>347</v>
      </c>
      <c r="C41" s="9" t="s">
        <v>348</v>
      </c>
      <c r="D41" s="9" t="s">
        <v>349</v>
      </c>
      <c r="E41" s="21">
        <v>814000</v>
      </c>
      <c r="F41" s="21">
        <v>407000</v>
      </c>
      <c r="G41" s="24">
        <f t="shared" si="3"/>
        <v>50</v>
      </c>
      <c r="H41" s="21">
        <v>407000</v>
      </c>
      <c r="I41" s="110">
        <v>0</v>
      </c>
      <c r="J41" s="45">
        <v>60</v>
      </c>
      <c r="K41" s="25">
        <v>40526</v>
      </c>
      <c r="L41" s="26" t="s">
        <v>19</v>
      </c>
      <c r="M41" s="131">
        <v>0</v>
      </c>
      <c r="N41" s="57">
        <f t="shared" si="4"/>
        <v>15890420</v>
      </c>
    </row>
    <row r="42" spans="1:14" ht="15">
      <c r="A42" s="18" t="s">
        <v>597</v>
      </c>
      <c r="B42" s="94" t="s">
        <v>604</v>
      </c>
      <c r="C42" s="9" t="s">
        <v>605</v>
      </c>
      <c r="D42" s="9" t="s">
        <v>606</v>
      </c>
      <c r="E42" s="21">
        <v>180000</v>
      </c>
      <c r="F42" s="21">
        <v>90000</v>
      </c>
      <c r="G42" s="24">
        <f t="shared" si="3"/>
        <v>50</v>
      </c>
      <c r="H42" s="110">
        <v>0</v>
      </c>
      <c r="I42" s="21">
        <v>90000</v>
      </c>
      <c r="J42" s="45">
        <v>60</v>
      </c>
      <c r="K42" s="25">
        <v>40527</v>
      </c>
      <c r="L42" s="27">
        <v>0.3125</v>
      </c>
      <c r="M42" s="131">
        <v>0</v>
      </c>
      <c r="N42" s="57">
        <f t="shared" si="4"/>
        <v>15890420</v>
      </c>
    </row>
    <row r="43" spans="1:14" ht="15">
      <c r="A43" s="18" t="s">
        <v>109</v>
      </c>
      <c r="B43" s="94" t="s">
        <v>520</v>
      </c>
      <c r="C43" s="9" t="s">
        <v>521</v>
      </c>
      <c r="D43" s="44" t="s">
        <v>522</v>
      </c>
      <c r="E43" s="21">
        <v>961508</v>
      </c>
      <c r="F43" s="21">
        <v>480754</v>
      </c>
      <c r="G43" s="24">
        <f t="shared" si="3"/>
        <v>50</v>
      </c>
      <c r="H43" s="21">
        <v>480754</v>
      </c>
      <c r="I43" s="21">
        <v>0</v>
      </c>
      <c r="J43" s="45">
        <v>60</v>
      </c>
      <c r="K43" s="25">
        <v>40527</v>
      </c>
      <c r="L43" s="28">
        <v>0.3333333333333333</v>
      </c>
      <c r="M43" s="131">
        <v>0</v>
      </c>
      <c r="N43" s="57">
        <f t="shared" si="4"/>
        <v>15890420</v>
      </c>
    </row>
    <row r="44" spans="1:14" ht="15">
      <c r="A44" s="49" t="s">
        <v>158</v>
      </c>
      <c r="B44" s="94" t="s">
        <v>722</v>
      </c>
      <c r="C44" s="9" t="s">
        <v>156</v>
      </c>
      <c r="D44" s="40" t="s">
        <v>723</v>
      </c>
      <c r="E44" s="21">
        <v>578098</v>
      </c>
      <c r="F44" s="21">
        <v>289049</v>
      </c>
      <c r="G44" s="24">
        <f t="shared" si="3"/>
        <v>50</v>
      </c>
      <c r="H44" s="21">
        <v>289049</v>
      </c>
      <c r="I44" s="21">
        <v>0</v>
      </c>
      <c r="J44" s="45">
        <v>60</v>
      </c>
      <c r="K44" s="25">
        <v>40527</v>
      </c>
      <c r="L44" s="31">
        <v>0.5729166666666666</v>
      </c>
      <c r="M44" s="131">
        <v>0</v>
      </c>
      <c r="N44" s="57">
        <f t="shared" si="4"/>
        <v>15890420</v>
      </c>
    </row>
    <row r="45" spans="1:14" ht="15">
      <c r="A45" s="18" t="s">
        <v>1</v>
      </c>
      <c r="B45" s="94" t="s">
        <v>363</v>
      </c>
      <c r="C45" s="9" t="s">
        <v>364</v>
      </c>
      <c r="D45" s="9" t="s">
        <v>365</v>
      </c>
      <c r="E45" s="21">
        <v>158600</v>
      </c>
      <c r="F45" s="21">
        <v>79000</v>
      </c>
      <c r="G45" s="24">
        <f t="shared" si="3"/>
        <v>49.810844892812106</v>
      </c>
      <c r="H45" s="110">
        <v>0</v>
      </c>
      <c r="I45" s="21">
        <v>79000</v>
      </c>
      <c r="J45" s="45">
        <v>60</v>
      </c>
      <c r="K45" s="25">
        <v>40527</v>
      </c>
      <c r="L45" s="58" t="s">
        <v>366</v>
      </c>
      <c r="M45" s="131">
        <v>0</v>
      </c>
      <c r="N45" s="57">
        <f t="shared" si="4"/>
        <v>15890420</v>
      </c>
    </row>
    <row r="46" spans="1:14" ht="15">
      <c r="A46" s="18" t="s">
        <v>1</v>
      </c>
      <c r="B46" s="94" t="s">
        <v>367</v>
      </c>
      <c r="C46" s="44" t="s">
        <v>368</v>
      </c>
      <c r="D46" s="44" t="s">
        <v>369</v>
      </c>
      <c r="E46" s="21">
        <v>1500000</v>
      </c>
      <c r="F46" s="21">
        <v>750000</v>
      </c>
      <c r="G46" s="24">
        <f t="shared" si="3"/>
        <v>50</v>
      </c>
      <c r="H46" s="107">
        <v>0</v>
      </c>
      <c r="I46" s="21">
        <v>750000</v>
      </c>
      <c r="J46" s="45">
        <v>55</v>
      </c>
      <c r="K46" s="25">
        <v>40492</v>
      </c>
      <c r="L46" s="35" t="s">
        <v>47</v>
      </c>
      <c r="M46" s="131">
        <v>0</v>
      </c>
      <c r="N46" s="57">
        <f t="shared" si="4"/>
        <v>15890420</v>
      </c>
    </row>
    <row r="47" spans="1:14" ht="15">
      <c r="A47" s="49" t="s">
        <v>158</v>
      </c>
      <c r="B47" s="94" t="s">
        <v>691</v>
      </c>
      <c r="C47" s="9" t="s">
        <v>692</v>
      </c>
      <c r="D47" s="9" t="s">
        <v>693</v>
      </c>
      <c r="E47" s="21">
        <v>3163098.73</v>
      </c>
      <c r="F47" s="21">
        <v>800000</v>
      </c>
      <c r="G47" s="24">
        <f t="shared" si="3"/>
        <v>25.291654427745293</v>
      </c>
      <c r="H47" s="21">
        <v>800000.0000000001</v>
      </c>
      <c r="I47" s="21">
        <v>0</v>
      </c>
      <c r="J47" s="45">
        <v>55</v>
      </c>
      <c r="K47" s="25">
        <v>40501</v>
      </c>
      <c r="L47" s="31">
        <v>0.4166666666666667</v>
      </c>
      <c r="M47" s="131">
        <v>0</v>
      </c>
      <c r="N47" s="57">
        <f t="shared" si="4"/>
        <v>15890420</v>
      </c>
    </row>
    <row r="48" spans="1:14" ht="15">
      <c r="A48" s="18" t="s">
        <v>109</v>
      </c>
      <c r="B48" s="94" t="s">
        <v>523</v>
      </c>
      <c r="C48" s="9" t="s">
        <v>524</v>
      </c>
      <c r="D48" s="9" t="s">
        <v>525</v>
      </c>
      <c r="E48" s="21">
        <v>650000</v>
      </c>
      <c r="F48" s="21">
        <v>325000</v>
      </c>
      <c r="G48" s="24">
        <f t="shared" si="3"/>
        <v>50</v>
      </c>
      <c r="H48" s="107">
        <v>0</v>
      </c>
      <c r="I48" s="21">
        <v>325000</v>
      </c>
      <c r="J48" s="45">
        <v>55</v>
      </c>
      <c r="K48" s="25">
        <v>40505</v>
      </c>
      <c r="L48" s="28">
        <v>0.40625</v>
      </c>
      <c r="M48" s="131">
        <v>0</v>
      </c>
      <c r="N48" s="57">
        <f t="shared" si="4"/>
        <v>15890420</v>
      </c>
    </row>
    <row r="49" spans="1:14" ht="15">
      <c r="A49" s="49" t="s">
        <v>184</v>
      </c>
      <c r="B49" s="93" t="s">
        <v>834</v>
      </c>
      <c r="C49" s="51" t="s">
        <v>835</v>
      </c>
      <c r="D49" s="102" t="s">
        <v>836</v>
      </c>
      <c r="E49" s="109">
        <v>500000</v>
      </c>
      <c r="F49" s="109">
        <v>250000</v>
      </c>
      <c r="G49" s="24">
        <f t="shared" si="3"/>
        <v>50</v>
      </c>
      <c r="H49" s="109">
        <v>0</v>
      </c>
      <c r="I49" s="109">
        <v>250000</v>
      </c>
      <c r="J49" s="78">
        <v>55</v>
      </c>
      <c r="K49" s="103">
        <v>40526</v>
      </c>
      <c r="L49" s="105">
        <v>0.375</v>
      </c>
      <c r="M49" s="131">
        <v>0</v>
      </c>
      <c r="N49" s="57">
        <f t="shared" si="4"/>
        <v>15890420</v>
      </c>
    </row>
    <row r="50" spans="1:14" ht="15">
      <c r="A50" s="49" t="s">
        <v>158</v>
      </c>
      <c r="B50" s="94" t="s">
        <v>688</v>
      </c>
      <c r="C50" s="9" t="s">
        <v>689</v>
      </c>
      <c r="D50" s="9" t="s">
        <v>690</v>
      </c>
      <c r="E50" s="21">
        <v>451800</v>
      </c>
      <c r="F50" s="21">
        <v>225900</v>
      </c>
      <c r="G50" s="24">
        <f t="shared" si="3"/>
        <v>50</v>
      </c>
      <c r="H50" s="21">
        <v>0</v>
      </c>
      <c r="I50" s="21">
        <v>225900</v>
      </c>
      <c r="J50" s="45">
        <v>55</v>
      </c>
      <c r="K50" s="25">
        <v>40527</v>
      </c>
      <c r="L50" s="31">
        <v>0.6666666666666666</v>
      </c>
      <c r="M50" s="131">
        <v>0</v>
      </c>
      <c r="N50" s="57">
        <f t="shared" si="4"/>
        <v>15890420</v>
      </c>
    </row>
    <row r="51" spans="1:14" ht="15">
      <c r="A51" s="18" t="s">
        <v>1</v>
      </c>
      <c r="B51" s="94" t="s">
        <v>373</v>
      </c>
      <c r="C51" s="9" t="s">
        <v>374</v>
      </c>
      <c r="D51" s="9" t="s">
        <v>375</v>
      </c>
      <c r="E51" s="21">
        <v>1000000</v>
      </c>
      <c r="F51" s="21">
        <v>500000</v>
      </c>
      <c r="G51" s="24">
        <f t="shared" si="3"/>
        <v>50</v>
      </c>
      <c r="H51" s="21">
        <v>500000</v>
      </c>
      <c r="I51" s="110">
        <v>0</v>
      </c>
      <c r="J51" s="45">
        <v>55</v>
      </c>
      <c r="K51" s="25">
        <v>40527</v>
      </c>
      <c r="L51" s="26" t="s">
        <v>376</v>
      </c>
      <c r="M51" s="131">
        <v>0</v>
      </c>
      <c r="N51" s="57">
        <f t="shared" si="4"/>
        <v>15890420</v>
      </c>
    </row>
    <row r="52" spans="1:14" ht="15">
      <c r="A52" s="18" t="s">
        <v>597</v>
      </c>
      <c r="B52" s="94" t="s">
        <v>598</v>
      </c>
      <c r="C52" s="9" t="s">
        <v>599</v>
      </c>
      <c r="D52" s="9" t="s">
        <v>600</v>
      </c>
      <c r="E52" s="21">
        <v>822689</v>
      </c>
      <c r="F52" s="21">
        <v>410000</v>
      </c>
      <c r="G52" s="24">
        <f t="shared" si="3"/>
        <v>49.83657250795866</v>
      </c>
      <c r="H52" s="110">
        <v>0</v>
      </c>
      <c r="I52" s="21">
        <v>410000</v>
      </c>
      <c r="J52" s="45">
        <v>50</v>
      </c>
      <c r="K52" s="25">
        <v>40483</v>
      </c>
      <c r="L52" s="27">
        <v>0.4166666666666667</v>
      </c>
      <c r="M52" s="131">
        <v>0</v>
      </c>
      <c r="N52" s="57">
        <f t="shared" si="4"/>
        <v>15890420</v>
      </c>
    </row>
    <row r="53" spans="1:14" ht="15">
      <c r="A53" s="49" t="s">
        <v>158</v>
      </c>
      <c r="B53" s="94" t="s">
        <v>699</v>
      </c>
      <c r="C53" s="9" t="s">
        <v>700</v>
      </c>
      <c r="D53" s="9" t="s">
        <v>701</v>
      </c>
      <c r="E53" s="21">
        <v>450000</v>
      </c>
      <c r="F53" s="21">
        <v>225000</v>
      </c>
      <c r="G53" s="24">
        <f t="shared" si="3"/>
        <v>50</v>
      </c>
      <c r="H53" s="21">
        <v>0</v>
      </c>
      <c r="I53" s="21">
        <v>225000</v>
      </c>
      <c r="J53" s="45">
        <v>50</v>
      </c>
      <c r="K53" s="25">
        <v>40483</v>
      </c>
      <c r="L53" s="31">
        <v>0.5520833333333334</v>
      </c>
      <c r="M53" s="131">
        <v>0</v>
      </c>
      <c r="N53" s="57">
        <f t="shared" si="4"/>
        <v>15890420</v>
      </c>
    </row>
    <row r="54" spans="1:14" ht="15">
      <c r="A54" s="49" t="s">
        <v>158</v>
      </c>
      <c r="B54" s="94" t="s">
        <v>694</v>
      </c>
      <c r="C54" s="9" t="s">
        <v>135</v>
      </c>
      <c r="D54" s="9" t="s">
        <v>695</v>
      </c>
      <c r="E54" s="21">
        <v>313000</v>
      </c>
      <c r="F54" s="21">
        <v>150000</v>
      </c>
      <c r="G54" s="24">
        <f t="shared" si="3"/>
        <v>47.92332268370607</v>
      </c>
      <c r="H54" s="21">
        <v>150000</v>
      </c>
      <c r="I54" s="21">
        <v>0</v>
      </c>
      <c r="J54" s="45">
        <v>50</v>
      </c>
      <c r="K54" s="25">
        <v>40485</v>
      </c>
      <c r="L54" s="31">
        <v>0.3506944444444444</v>
      </c>
      <c r="M54" s="131">
        <v>0</v>
      </c>
      <c r="N54" s="57">
        <f t="shared" si="4"/>
        <v>15890420</v>
      </c>
    </row>
    <row r="55" spans="1:14" ht="15">
      <c r="A55" s="49" t="s">
        <v>640</v>
      </c>
      <c r="B55" s="94" t="s">
        <v>641</v>
      </c>
      <c r="C55" s="9" t="s">
        <v>920</v>
      </c>
      <c r="D55" s="9" t="s">
        <v>642</v>
      </c>
      <c r="E55" s="21">
        <v>260064</v>
      </c>
      <c r="F55" s="21">
        <v>130032</v>
      </c>
      <c r="G55" s="24">
        <f t="shared" si="3"/>
        <v>50</v>
      </c>
      <c r="H55" s="21">
        <v>130032</v>
      </c>
      <c r="I55" s="21">
        <v>0</v>
      </c>
      <c r="J55" s="45">
        <v>50</v>
      </c>
      <c r="K55" s="25">
        <v>40486</v>
      </c>
      <c r="L55" s="28">
        <v>0.40625</v>
      </c>
      <c r="M55" s="131">
        <v>0</v>
      </c>
      <c r="N55" s="57">
        <f t="shared" si="4"/>
        <v>15890420</v>
      </c>
    </row>
    <row r="56" spans="1:14" ht="15">
      <c r="A56" s="49" t="s">
        <v>640</v>
      </c>
      <c r="B56" s="94" t="s">
        <v>643</v>
      </c>
      <c r="C56" s="9" t="s">
        <v>889</v>
      </c>
      <c r="D56" s="9" t="s">
        <v>644</v>
      </c>
      <c r="E56" s="21">
        <v>1630000</v>
      </c>
      <c r="F56" s="21">
        <v>800000</v>
      </c>
      <c r="G56" s="24">
        <f t="shared" si="3"/>
        <v>49.079754601226995</v>
      </c>
      <c r="H56" s="107">
        <v>800000</v>
      </c>
      <c r="I56" s="21">
        <v>0</v>
      </c>
      <c r="J56" s="45">
        <v>50</v>
      </c>
      <c r="K56" s="25">
        <v>40497</v>
      </c>
      <c r="L56" s="28">
        <v>0.3888888888888889</v>
      </c>
      <c r="M56" s="131">
        <v>0</v>
      </c>
      <c r="N56" s="57">
        <f t="shared" si="4"/>
        <v>15890420</v>
      </c>
    </row>
    <row r="57" spans="1:14" ht="15">
      <c r="A57" s="49" t="s">
        <v>158</v>
      </c>
      <c r="B57" s="94" t="s">
        <v>709</v>
      </c>
      <c r="C57" s="9" t="s">
        <v>710</v>
      </c>
      <c r="D57" s="9" t="s">
        <v>711</v>
      </c>
      <c r="E57" s="21">
        <v>205000</v>
      </c>
      <c r="F57" s="21">
        <v>100000</v>
      </c>
      <c r="G57" s="24">
        <f t="shared" si="3"/>
        <v>48.78048780487805</v>
      </c>
      <c r="H57" s="21">
        <v>0</v>
      </c>
      <c r="I57" s="21">
        <v>100000</v>
      </c>
      <c r="J57" s="45">
        <v>50</v>
      </c>
      <c r="K57" s="25">
        <v>40501</v>
      </c>
      <c r="L57" s="31">
        <v>0.3333333333333333</v>
      </c>
      <c r="M57" s="131">
        <v>0</v>
      </c>
      <c r="N57" s="57">
        <f t="shared" si="4"/>
        <v>15890420</v>
      </c>
    </row>
    <row r="58" spans="1:14" ht="15">
      <c r="A58" s="18" t="s">
        <v>109</v>
      </c>
      <c r="B58" s="94" t="s">
        <v>512</v>
      </c>
      <c r="C58" s="9" t="s">
        <v>513</v>
      </c>
      <c r="D58" s="44" t="s">
        <v>514</v>
      </c>
      <c r="E58" s="21">
        <v>1656797</v>
      </c>
      <c r="F58" s="21">
        <v>800000</v>
      </c>
      <c r="G58" s="24">
        <f t="shared" si="3"/>
        <v>48.285939677582704</v>
      </c>
      <c r="H58" s="21">
        <v>799999.9999999999</v>
      </c>
      <c r="I58" s="21">
        <v>0</v>
      </c>
      <c r="J58" s="45">
        <v>50</v>
      </c>
      <c r="K58" s="25">
        <v>40508</v>
      </c>
      <c r="L58" s="28">
        <v>0.34027777777777773</v>
      </c>
      <c r="M58" s="131">
        <v>0</v>
      </c>
      <c r="N58" s="57">
        <f t="shared" si="4"/>
        <v>15890420</v>
      </c>
    </row>
    <row r="59" spans="1:14" ht="15">
      <c r="A59" s="18" t="s">
        <v>195</v>
      </c>
      <c r="B59" s="94" t="s">
        <v>247</v>
      </c>
      <c r="C59" s="9" t="s">
        <v>248</v>
      </c>
      <c r="D59" s="9" t="s">
        <v>249</v>
      </c>
      <c r="E59" s="21">
        <v>1523500</v>
      </c>
      <c r="F59" s="21">
        <v>761750</v>
      </c>
      <c r="G59" s="24">
        <f t="shared" si="3"/>
        <v>50</v>
      </c>
      <c r="H59" s="21">
        <v>0</v>
      </c>
      <c r="I59" s="21">
        <v>761750</v>
      </c>
      <c r="J59" s="45">
        <v>50</v>
      </c>
      <c r="K59" s="25">
        <v>40511</v>
      </c>
      <c r="L59" s="28">
        <v>0.4777777777777778</v>
      </c>
      <c r="M59" s="131">
        <v>0</v>
      </c>
      <c r="N59" s="57">
        <f t="shared" si="4"/>
        <v>15890420</v>
      </c>
    </row>
    <row r="60" spans="1:14" ht="15">
      <c r="A60" s="18" t="s">
        <v>109</v>
      </c>
      <c r="B60" s="94" t="s">
        <v>506</v>
      </c>
      <c r="C60" s="9" t="s">
        <v>507</v>
      </c>
      <c r="D60" s="44" t="s">
        <v>508</v>
      </c>
      <c r="E60" s="21">
        <v>718219</v>
      </c>
      <c r="F60" s="21">
        <v>359100</v>
      </c>
      <c r="G60" s="24">
        <f t="shared" si="3"/>
        <v>49.99867728366974</v>
      </c>
      <c r="H60" s="21">
        <v>0</v>
      </c>
      <c r="I60" s="21">
        <v>359100</v>
      </c>
      <c r="J60" s="45">
        <v>50</v>
      </c>
      <c r="K60" s="25">
        <v>40512</v>
      </c>
      <c r="L60" s="28">
        <v>0.3645833333333333</v>
      </c>
      <c r="M60" s="131">
        <v>0</v>
      </c>
      <c r="N60" s="57">
        <f t="shared" si="4"/>
        <v>15890420</v>
      </c>
    </row>
    <row r="61" spans="1:14" ht="15">
      <c r="A61" s="49" t="s">
        <v>640</v>
      </c>
      <c r="B61" s="94" t="s">
        <v>647</v>
      </c>
      <c r="C61" s="9" t="s">
        <v>890</v>
      </c>
      <c r="D61" s="40" t="s">
        <v>648</v>
      </c>
      <c r="E61" s="21">
        <v>308800</v>
      </c>
      <c r="F61" s="21">
        <v>100000</v>
      </c>
      <c r="G61" s="24">
        <f t="shared" si="3"/>
        <v>32.38341968911917</v>
      </c>
      <c r="H61" s="21">
        <v>0</v>
      </c>
      <c r="I61" s="21">
        <v>100000</v>
      </c>
      <c r="J61" s="45">
        <v>50</v>
      </c>
      <c r="K61" s="25">
        <v>40513</v>
      </c>
      <c r="L61" s="28">
        <v>0.34375</v>
      </c>
      <c r="M61" s="131">
        <v>0</v>
      </c>
      <c r="N61" s="57">
        <f t="shared" si="4"/>
        <v>15890420</v>
      </c>
    </row>
    <row r="62" spans="1:14" ht="15">
      <c r="A62" s="49" t="s">
        <v>640</v>
      </c>
      <c r="B62" s="94" t="s">
        <v>649</v>
      </c>
      <c r="C62" s="9" t="s">
        <v>650</v>
      </c>
      <c r="D62" s="9" t="s">
        <v>651</v>
      </c>
      <c r="E62" s="21">
        <v>1250650</v>
      </c>
      <c r="F62" s="21">
        <v>587805</v>
      </c>
      <c r="G62" s="24">
        <f t="shared" si="3"/>
        <v>46.99996002078919</v>
      </c>
      <c r="H62" s="21">
        <v>0</v>
      </c>
      <c r="I62" s="21">
        <v>587805</v>
      </c>
      <c r="J62" s="45">
        <v>50</v>
      </c>
      <c r="K62" s="25">
        <v>40518</v>
      </c>
      <c r="L62" s="28">
        <v>0.4375</v>
      </c>
      <c r="M62" s="131">
        <v>0</v>
      </c>
      <c r="N62" s="57">
        <f t="shared" si="4"/>
        <v>15890420</v>
      </c>
    </row>
    <row r="63" spans="1:14" ht="15">
      <c r="A63" s="49" t="s">
        <v>184</v>
      </c>
      <c r="B63" s="93" t="s">
        <v>827</v>
      </c>
      <c r="C63" s="51" t="s">
        <v>179</v>
      </c>
      <c r="D63" s="51" t="s">
        <v>828</v>
      </c>
      <c r="E63" s="109">
        <v>2000000</v>
      </c>
      <c r="F63" s="109">
        <v>800000</v>
      </c>
      <c r="G63" s="24">
        <f t="shared" si="3"/>
        <v>40</v>
      </c>
      <c r="H63" s="109">
        <v>800000</v>
      </c>
      <c r="I63" s="109">
        <v>0</v>
      </c>
      <c r="J63" s="78">
        <v>50</v>
      </c>
      <c r="K63" s="103">
        <v>40520</v>
      </c>
      <c r="L63" s="59">
        <v>0.375</v>
      </c>
      <c r="M63" s="131">
        <v>0</v>
      </c>
      <c r="N63" s="57">
        <f t="shared" si="4"/>
        <v>15890420</v>
      </c>
    </row>
    <row r="64" spans="1:14" ht="15">
      <c r="A64" s="18" t="s">
        <v>1</v>
      </c>
      <c r="B64" s="94" t="s">
        <v>357</v>
      </c>
      <c r="C64" s="9" t="s">
        <v>358</v>
      </c>
      <c r="D64" s="9" t="s">
        <v>359</v>
      </c>
      <c r="E64" s="21">
        <v>867870</v>
      </c>
      <c r="F64" s="21">
        <v>433500</v>
      </c>
      <c r="G64" s="24">
        <f t="shared" si="3"/>
        <v>49.94987728576861</v>
      </c>
      <c r="H64" s="21">
        <v>433500</v>
      </c>
      <c r="I64" s="110">
        <v>0</v>
      </c>
      <c r="J64" s="45">
        <v>50</v>
      </c>
      <c r="K64" s="25">
        <v>40525</v>
      </c>
      <c r="L64" s="27" t="s">
        <v>19</v>
      </c>
      <c r="M64" s="131">
        <v>0</v>
      </c>
      <c r="N64" s="57">
        <f t="shared" si="4"/>
        <v>15890420</v>
      </c>
    </row>
    <row r="65" spans="1:14" ht="15">
      <c r="A65" s="18" t="s">
        <v>96</v>
      </c>
      <c r="B65" s="94" t="s">
        <v>449</v>
      </c>
      <c r="C65" s="9" t="s">
        <v>450</v>
      </c>
      <c r="D65" s="9" t="s">
        <v>451</v>
      </c>
      <c r="E65" s="21">
        <v>563888</v>
      </c>
      <c r="F65" s="21">
        <v>281944</v>
      </c>
      <c r="G65" s="24">
        <f t="shared" si="3"/>
        <v>50</v>
      </c>
      <c r="H65" s="107">
        <v>0</v>
      </c>
      <c r="I65" s="21">
        <v>281944</v>
      </c>
      <c r="J65" s="45">
        <v>50</v>
      </c>
      <c r="K65" s="25">
        <v>40526</v>
      </c>
      <c r="L65" s="28">
        <v>0.5625</v>
      </c>
      <c r="M65" s="131">
        <v>0</v>
      </c>
      <c r="N65" s="57">
        <f t="shared" si="4"/>
        <v>15890420</v>
      </c>
    </row>
    <row r="66" spans="1:14" ht="15">
      <c r="A66" s="18" t="s">
        <v>1</v>
      </c>
      <c r="B66" s="94" t="s">
        <v>341</v>
      </c>
      <c r="C66" s="9" t="s">
        <v>13</v>
      </c>
      <c r="D66" s="9" t="s">
        <v>342</v>
      </c>
      <c r="E66" s="21">
        <v>420000</v>
      </c>
      <c r="F66" s="21">
        <v>210000</v>
      </c>
      <c r="G66" s="24">
        <f aca="true" t="shared" si="5" ref="G66:G96">F66/E66*100</f>
        <v>50</v>
      </c>
      <c r="H66" s="110">
        <v>0</v>
      </c>
      <c r="I66" s="21">
        <v>210000</v>
      </c>
      <c r="J66" s="45">
        <v>50</v>
      </c>
      <c r="K66" s="25">
        <v>40526</v>
      </c>
      <c r="L66" s="26" t="s">
        <v>343</v>
      </c>
      <c r="M66" s="131">
        <v>0</v>
      </c>
      <c r="N66" s="57">
        <f t="shared" si="4"/>
        <v>15890420</v>
      </c>
    </row>
    <row r="67" spans="1:14" ht="15">
      <c r="A67" s="18" t="s">
        <v>109</v>
      </c>
      <c r="B67" s="94" t="s">
        <v>529</v>
      </c>
      <c r="C67" s="9" t="s">
        <v>530</v>
      </c>
      <c r="D67" s="44" t="s">
        <v>531</v>
      </c>
      <c r="E67" s="21">
        <v>226248</v>
      </c>
      <c r="F67" s="21">
        <v>113000</v>
      </c>
      <c r="G67" s="24">
        <f t="shared" si="5"/>
        <v>49.945192885682964</v>
      </c>
      <c r="H67" s="21">
        <v>113000</v>
      </c>
      <c r="I67" s="21">
        <v>0</v>
      </c>
      <c r="J67" s="45">
        <v>50</v>
      </c>
      <c r="K67" s="25">
        <v>40527</v>
      </c>
      <c r="L67" s="28">
        <v>0.3611111111111111</v>
      </c>
      <c r="M67" s="131">
        <v>0</v>
      </c>
      <c r="N67" s="57">
        <f t="shared" si="4"/>
        <v>15890420</v>
      </c>
    </row>
    <row r="68" spans="1:14" ht="15">
      <c r="A68" s="49" t="s">
        <v>174</v>
      </c>
      <c r="B68" s="94" t="s">
        <v>782</v>
      </c>
      <c r="C68" s="9" t="s">
        <v>783</v>
      </c>
      <c r="D68" s="9" t="s">
        <v>784</v>
      </c>
      <c r="E68" s="21">
        <v>1060000</v>
      </c>
      <c r="F68" s="21">
        <v>510000</v>
      </c>
      <c r="G68" s="24">
        <f t="shared" si="5"/>
        <v>48.113207547169814</v>
      </c>
      <c r="H68" s="107">
        <v>0</v>
      </c>
      <c r="I68" s="21">
        <v>510000</v>
      </c>
      <c r="J68" s="45">
        <v>45</v>
      </c>
      <c r="K68" s="25">
        <v>40483</v>
      </c>
      <c r="L68" s="28">
        <v>0.3333333333333333</v>
      </c>
      <c r="M68" s="131">
        <v>0</v>
      </c>
      <c r="N68" s="57">
        <f t="shared" si="4"/>
        <v>15890420</v>
      </c>
    </row>
    <row r="69" spans="1:14" ht="15">
      <c r="A69" s="49" t="s">
        <v>158</v>
      </c>
      <c r="B69" s="94" t="s">
        <v>721</v>
      </c>
      <c r="C69" s="9" t="s">
        <v>150</v>
      </c>
      <c r="D69" s="9" t="s">
        <v>922</v>
      </c>
      <c r="E69" s="21">
        <v>1000000</v>
      </c>
      <c r="F69" s="21">
        <v>500000</v>
      </c>
      <c r="G69" s="24">
        <f t="shared" si="5"/>
        <v>50</v>
      </c>
      <c r="H69" s="21">
        <v>0</v>
      </c>
      <c r="I69" s="21">
        <v>500000</v>
      </c>
      <c r="J69" s="45">
        <v>45</v>
      </c>
      <c r="K69" s="25">
        <v>40483</v>
      </c>
      <c r="L69" s="31">
        <v>0.6631944444444444</v>
      </c>
      <c r="M69" s="131">
        <v>0</v>
      </c>
      <c r="N69" s="57">
        <f t="shared" si="4"/>
        <v>15890420</v>
      </c>
    </row>
    <row r="70" spans="1:14" ht="15">
      <c r="A70" s="49" t="s">
        <v>158</v>
      </c>
      <c r="B70" s="94" t="s">
        <v>696</v>
      </c>
      <c r="C70" s="9" t="s">
        <v>697</v>
      </c>
      <c r="D70" s="40" t="s">
        <v>698</v>
      </c>
      <c r="E70" s="21">
        <v>800000</v>
      </c>
      <c r="F70" s="21">
        <v>400000</v>
      </c>
      <c r="G70" s="24">
        <f t="shared" si="5"/>
        <v>50</v>
      </c>
      <c r="H70" s="21">
        <v>400000</v>
      </c>
      <c r="I70" s="21">
        <v>0</v>
      </c>
      <c r="J70" s="45">
        <v>45</v>
      </c>
      <c r="K70" s="25">
        <v>40486</v>
      </c>
      <c r="L70" s="31">
        <v>0.3888888888888889</v>
      </c>
      <c r="M70" s="131">
        <v>0</v>
      </c>
      <c r="N70" s="57">
        <f t="shared" si="4"/>
        <v>15890420</v>
      </c>
    </row>
    <row r="71" spans="1:14" ht="15">
      <c r="A71" s="18" t="s">
        <v>210</v>
      </c>
      <c r="B71" s="94" t="s">
        <v>393</v>
      </c>
      <c r="C71" s="9" t="s">
        <v>281</v>
      </c>
      <c r="D71" s="14" t="s">
        <v>282</v>
      </c>
      <c r="E71" s="21">
        <v>698684</v>
      </c>
      <c r="F71" s="21">
        <v>349342</v>
      </c>
      <c r="G71" s="24">
        <f t="shared" si="5"/>
        <v>50</v>
      </c>
      <c r="H71" s="21">
        <v>0</v>
      </c>
      <c r="I71" s="21">
        <v>349342</v>
      </c>
      <c r="J71" s="111">
        <v>45</v>
      </c>
      <c r="K71" s="25">
        <v>40492</v>
      </c>
      <c r="L71" s="104">
        <v>0.4979166666666666</v>
      </c>
      <c r="M71" s="131">
        <v>0</v>
      </c>
      <c r="N71" s="57">
        <f t="shared" si="4"/>
        <v>15890420</v>
      </c>
    </row>
    <row r="72" spans="1:14" ht="15">
      <c r="A72" s="18" t="s">
        <v>210</v>
      </c>
      <c r="B72" s="94" t="s">
        <v>385</v>
      </c>
      <c r="C72" s="9" t="s">
        <v>266</v>
      </c>
      <c r="D72" s="14" t="s">
        <v>267</v>
      </c>
      <c r="E72" s="21">
        <v>757532</v>
      </c>
      <c r="F72" s="21">
        <v>371191</v>
      </c>
      <c r="G72" s="24">
        <f t="shared" si="5"/>
        <v>49.000042242439925</v>
      </c>
      <c r="H72" s="21">
        <v>296952.8</v>
      </c>
      <c r="I72" s="21">
        <v>74238.2</v>
      </c>
      <c r="J72" s="111">
        <v>45</v>
      </c>
      <c r="K72" s="25">
        <v>40511</v>
      </c>
      <c r="L72" s="28">
        <v>0.3333333333333333</v>
      </c>
      <c r="M72" s="131">
        <v>0</v>
      </c>
      <c r="N72" s="57">
        <f t="shared" si="4"/>
        <v>15890420</v>
      </c>
    </row>
    <row r="73" spans="1:14" ht="15">
      <c r="A73" s="170" t="s">
        <v>158</v>
      </c>
      <c r="B73" s="94" t="s">
        <v>931</v>
      </c>
      <c r="C73" s="9" t="s">
        <v>681</v>
      </c>
      <c r="D73" s="9" t="s">
        <v>682</v>
      </c>
      <c r="E73" s="67">
        <v>500000</v>
      </c>
      <c r="F73" s="67">
        <v>200000</v>
      </c>
      <c r="G73" s="48">
        <f t="shared" si="5"/>
        <v>40</v>
      </c>
      <c r="H73" s="67">
        <v>0</v>
      </c>
      <c r="I73" s="67">
        <v>200000</v>
      </c>
      <c r="J73" s="45">
        <v>45</v>
      </c>
      <c r="K73" s="83">
        <v>40512</v>
      </c>
      <c r="L73" s="76">
        <v>0.4375</v>
      </c>
      <c r="M73" s="169">
        <v>0</v>
      </c>
      <c r="N73" s="169">
        <v>21403443</v>
      </c>
    </row>
    <row r="74" spans="1:14" ht="15">
      <c r="A74" s="49" t="s">
        <v>158</v>
      </c>
      <c r="B74" s="94" t="s">
        <v>715</v>
      </c>
      <c r="C74" s="9" t="s">
        <v>144</v>
      </c>
      <c r="D74" s="9" t="s">
        <v>716</v>
      </c>
      <c r="E74" s="21">
        <v>164500</v>
      </c>
      <c r="F74" s="21">
        <v>82250</v>
      </c>
      <c r="G74" s="24">
        <f t="shared" si="5"/>
        <v>50</v>
      </c>
      <c r="H74" s="21">
        <v>0</v>
      </c>
      <c r="I74" s="21">
        <v>82250</v>
      </c>
      <c r="J74" s="45">
        <v>45</v>
      </c>
      <c r="K74" s="25">
        <v>40513</v>
      </c>
      <c r="L74" s="31">
        <v>0.3541666666666667</v>
      </c>
      <c r="M74" s="131">
        <v>0</v>
      </c>
      <c r="N74" s="57">
        <f>N72+M74</f>
        <v>15890420</v>
      </c>
    </row>
    <row r="75" spans="1:14" ht="15">
      <c r="A75" s="18" t="s">
        <v>1</v>
      </c>
      <c r="B75" s="94" t="s">
        <v>383</v>
      </c>
      <c r="C75" s="9" t="s">
        <v>59</v>
      </c>
      <c r="D75" s="9" t="s">
        <v>384</v>
      </c>
      <c r="E75" s="21">
        <v>750000</v>
      </c>
      <c r="F75" s="21">
        <v>350000</v>
      </c>
      <c r="G75" s="24">
        <f t="shared" si="5"/>
        <v>46.666666666666664</v>
      </c>
      <c r="H75" s="21">
        <v>350000</v>
      </c>
      <c r="I75" s="110">
        <v>0</v>
      </c>
      <c r="J75" s="45">
        <v>45</v>
      </c>
      <c r="K75" s="25">
        <v>40516</v>
      </c>
      <c r="L75" s="28">
        <v>0.5</v>
      </c>
      <c r="M75" s="131">
        <v>0</v>
      </c>
      <c r="N75" s="57">
        <f aca="true" t="shared" si="6" ref="N75:N96">N74+M75</f>
        <v>15890420</v>
      </c>
    </row>
    <row r="76" spans="1:14" ht="15">
      <c r="A76" s="18" t="s">
        <v>109</v>
      </c>
      <c r="B76" s="94" t="s">
        <v>526</v>
      </c>
      <c r="C76" s="9" t="s">
        <v>527</v>
      </c>
      <c r="D76" s="44" t="s">
        <v>528</v>
      </c>
      <c r="E76" s="21">
        <v>207770</v>
      </c>
      <c r="F76" s="21">
        <v>103884</v>
      </c>
      <c r="G76" s="24">
        <f t="shared" si="5"/>
        <v>49.999518698560905</v>
      </c>
      <c r="H76" s="21">
        <v>103884</v>
      </c>
      <c r="I76" s="21">
        <v>0</v>
      </c>
      <c r="J76" s="45">
        <v>45</v>
      </c>
      <c r="K76" s="25">
        <v>40518</v>
      </c>
      <c r="L76" s="28">
        <v>0.5833333333333334</v>
      </c>
      <c r="M76" s="131">
        <v>0</v>
      </c>
      <c r="N76" s="57">
        <f t="shared" si="6"/>
        <v>15890420</v>
      </c>
    </row>
    <row r="77" spans="1:14" ht="15">
      <c r="A77" s="18" t="s">
        <v>1</v>
      </c>
      <c r="B77" s="94" t="s">
        <v>353</v>
      </c>
      <c r="C77" s="44" t="s">
        <v>354</v>
      </c>
      <c r="D77" s="9" t="s">
        <v>355</v>
      </c>
      <c r="E77" s="21">
        <v>800000</v>
      </c>
      <c r="F77" s="21">
        <v>400000</v>
      </c>
      <c r="G77" s="24">
        <f t="shared" si="5"/>
        <v>50</v>
      </c>
      <c r="I77" s="21">
        <v>400000</v>
      </c>
      <c r="J77" s="45">
        <v>45</v>
      </c>
      <c r="K77" s="25">
        <v>40522</v>
      </c>
      <c r="L77" s="26" t="s">
        <v>356</v>
      </c>
      <c r="M77" s="131">
        <v>0</v>
      </c>
      <c r="N77" s="57">
        <f t="shared" si="6"/>
        <v>15890420</v>
      </c>
    </row>
    <row r="78" spans="1:14" ht="15">
      <c r="A78" s="49" t="s">
        <v>184</v>
      </c>
      <c r="B78" s="93" t="s">
        <v>837</v>
      </c>
      <c r="C78" s="51" t="s">
        <v>838</v>
      </c>
      <c r="D78" s="51" t="s">
        <v>839</v>
      </c>
      <c r="E78" s="109">
        <v>600000</v>
      </c>
      <c r="F78" s="109">
        <v>300000</v>
      </c>
      <c r="G78" s="24">
        <f t="shared" si="5"/>
        <v>50</v>
      </c>
      <c r="H78" s="109">
        <v>0</v>
      </c>
      <c r="I78" s="109">
        <v>300000</v>
      </c>
      <c r="J78" s="78">
        <v>45</v>
      </c>
      <c r="K78" s="103">
        <v>40525</v>
      </c>
      <c r="L78" s="59">
        <v>0.3611111111111111</v>
      </c>
      <c r="M78" s="131">
        <v>0</v>
      </c>
      <c r="N78" s="57">
        <f t="shared" si="6"/>
        <v>15890420</v>
      </c>
    </row>
    <row r="79" spans="1:14" ht="15">
      <c r="A79" s="18" t="s">
        <v>210</v>
      </c>
      <c r="B79" s="94" t="s">
        <v>388</v>
      </c>
      <c r="C79" s="40" t="s">
        <v>271</v>
      </c>
      <c r="D79" s="14" t="s">
        <v>272</v>
      </c>
      <c r="E79" s="21">
        <v>1200000</v>
      </c>
      <c r="F79" s="21">
        <v>600000</v>
      </c>
      <c r="G79" s="24">
        <f t="shared" si="5"/>
        <v>50</v>
      </c>
      <c r="H79" s="21">
        <v>0</v>
      </c>
      <c r="I79" s="21">
        <v>600000</v>
      </c>
      <c r="J79" s="111">
        <v>40</v>
      </c>
      <c r="K79" s="25">
        <v>40483</v>
      </c>
      <c r="L79" s="104">
        <v>0.2916666666666667</v>
      </c>
      <c r="M79" s="131">
        <v>0</v>
      </c>
      <c r="N79" s="57">
        <f t="shared" si="6"/>
        <v>15890420</v>
      </c>
    </row>
    <row r="80" spans="1:14" ht="15">
      <c r="A80" s="18" t="s">
        <v>195</v>
      </c>
      <c r="B80" s="94" t="s">
        <v>256</v>
      </c>
      <c r="C80" s="9" t="s">
        <v>193</v>
      </c>
      <c r="D80" s="40" t="s">
        <v>257</v>
      </c>
      <c r="E80" s="21">
        <v>400000</v>
      </c>
      <c r="F80" s="21">
        <v>200000</v>
      </c>
      <c r="G80" s="24">
        <f t="shared" si="5"/>
        <v>50</v>
      </c>
      <c r="H80" s="21">
        <v>0</v>
      </c>
      <c r="I80" s="21">
        <v>200000</v>
      </c>
      <c r="J80" s="45">
        <v>40</v>
      </c>
      <c r="K80" s="25">
        <v>40490</v>
      </c>
      <c r="L80" s="28">
        <v>0.3819444444444444</v>
      </c>
      <c r="M80" s="131">
        <v>0</v>
      </c>
      <c r="N80" s="57">
        <f t="shared" si="6"/>
        <v>15890420</v>
      </c>
    </row>
    <row r="81" spans="1:14" ht="15">
      <c r="A81" s="49" t="s">
        <v>158</v>
      </c>
      <c r="B81" s="94" t="s">
        <v>719</v>
      </c>
      <c r="C81" s="9" t="s">
        <v>720</v>
      </c>
      <c r="D81" s="9" t="s">
        <v>606</v>
      </c>
      <c r="E81" s="21">
        <v>800000</v>
      </c>
      <c r="F81" s="21">
        <v>400000</v>
      </c>
      <c r="G81" s="24">
        <f t="shared" si="5"/>
        <v>50</v>
      </c>
      <c r="H81" s="21">
        <v>0</v>
      </c>
      <c r="I81" s="21">
        <v>400000</v>
      </c>
      <c r="J81" s="45">
        <v>40</v>
      </c>
      <c r="K81" s="25">
        <v>40490</v>
      </c>
      <c r="L81" s="31">
        <v>0.4166666666666667</v>
      </c>
      <c r="M81" s="131">
        <v>0</v>
      </c>
      <c r="N81" s="57">
        <f t="shared" si="6"/>
        <v>15890420</v>
      </c>
    </row>
    <row r="82" spans="1:14" ht="15">
      <c r="A82" s="49" t="s">
        <v>130</v>
      </c>
      <c r="B82" s="94" t="s">
        <v>625</v>
      </c>
      <c r="C82" s="9" t="s">
        <v>893</v>
      </c>
      <c r="D82" s="9" t="s">
        <v>606</v>
      </c>
      <c r="E82" s="21">
        <v>1184077</v>
      </c>
      <c r="F82" s="21">
        <v>592000</v>
      </c>
      <c r="G82" s="24">
        <f t="shared" si="5"/>
        <v>49.99674852226671</v>
      </c>
      <c r="H82" s="110">
        <v>0</v>
      </c>
      <c r="I82" s="21">
        <v>591999.9999999999</v>
      </c>
      <c r="J82" s="45">
        <v>40</v>
      </c>
      <c r="K82" s="25">
        <v>40491</v>
      </c>
      <c r="L82" s="28">
        <v>0.34375</v>
      </c>
      <c r="M82" s="131">
        <v>0</v>
      </c>
      <c r="N82" s="57">
        <f t="shared" si="6"/>
        <v>15890420</v>
      </c>
    </row>
    <row r="83" spans="1:14" ht="15">
      <c r="A83" s="18" t="s">
        <v>210</v>
      </c>
      <c r="B83" s="94" t="s">
        <v>389</v>
      </c>
      <c r="C83" s="9" t="s">
        <v>273</v>
      </c>
      <c r="D83" s="14" t="s">
        <v>274</v>
      </c>
      <c r="E83" s="21">
        <v>322622</v>
      </c>
      <c r="F83" s="21">
        <v>161311</v>
      </c>
      <c r="G83" s="24">
        <f t="shared" si="5"/>
        <v>50</v>
      </c>
      <c r="H83" s="21">
        <v>161311</v>
      </c>
      <c r="I83" s="21">
        <v>0</v>
      </c>
      <c r="J83" s="111">
        <v>40</v>
      </c>
      <c r="K83" s="25">
        <v>40520</v>
      </c>
      <c r="L83" s="104">
        <v>0.2916666666666667</v>
      </c>
      <c r="M83" s="131">
        <v>0</v>
      </c>
      <c r="N83" s="57">
        <f t="shared" si="6"/>
        <v>15890420</v>
      </c>
    </row>
    <row r="84" spans="1:14" ht="15">
      <c r="A84" s="18" t="s">
        <v>118</v>
      </c>
      <c r="B84" s="94" t="s">
        <v>578</v>
      </c>
      <c r="C84" s="44" t="s">
        <v>891</v>
      </c>
      <c r="D84" s="44" t="s">
        <v>579</v>
      </c>
      <c r="E84" s="21">
        <v>1100000</v>
      </c>
      <c r="F84" s="21">
        <v>550000</v>
      </c>
      <c r="G84" s="24">
        <f t="shared" si="5"/>
        <v>50</v>
      </c>
      <c r="H84" s="21">
        <v>0</v>
      </c>
      <c r="I84" s="21">
        <v>550000</v>
      </c>
      <c r="J84" s="45">
        <v>40</v>
      </c>
      <c r="K84" s="25">
        <v>40520</v>
      </c>
      <c r="L84" s="28">
        <v>0.6875</v>
      </c>
      <c r="M84" s="131">
        <v>0</v>
      </c>
      <c r="N84" s="57">
        <f t="shared" si="6"/>
        <v>15890420</v>
      </c>
    </row>
    <row r="85" spans="1:14" ht="15">
      <c r="A85" s="18" t="s">
        <v>195</v>
      </c>
      <c r="B85" s="94" t="s">
        <v>253</v>
      </c>
      <c r="C85" s="9" t="s">
        <v>254</v>
      </c>
      <c r="D85" s="44" t="s">
        <v>255</v>
      </c>
      <c r="E85" s="21">
        <v>210000</v>
      </c>
      <c r="F85" s="21">
        <v>105000</v>
      </c>
      <c r="G85" s="24">
        <f t="shared" si="5"/>
        <v>50</v>
      </c>
      <c r="H85" s="21">
        <v>0</v>
      </c>
      <c r="I85" s="21">
        <v>105000</v>
      </c>
      <c r="J85" s="45">
        <v>40</v>
      </c>
      <c r="K85" s="25">
        <v>40521</v>
      </c>
      <c r="L85" s="28">
        <v>0.3680555555555556</v>
      </c>
      <c r="M85" s="131">
        <v>0</v>
      </c>
      <c r="N85" s="57">
        <f t="shared" si="6"/>
        <v>15890420</v>
      </c>
    </row>
    <row r="86" spans="1:14" ht="15">
      <c r="A86" s="49" t="s">
        <v>184</v>
      </c>
      <c r="B86" s="93" t="s">
        <v>840</v>
      </c>
      <c r="C86" s="51" t="s">
        <v>841</v>
      </c>
      <c r="D86" s="51" t="s">
        <v>842</v>
      </c>
      <c r="E86" s="109">
        <v>800000</v>
      </c>
      <c r="F86" s="109">
        <v>400000</v>
      </c>
      <c r="G86" s="24">
        <f t="shared" si="5"/>
        <v>50</v>
      </c>
      <c r="H86" s="109">
        <v>400000</v>
      </c>
      <c r="I86" s="109">
        <v>0</v>
      </c>
      <c r="J86" s="78">
        <v>40</v>
      </c>
      <c r="K86" s="103">
        <v>40522</v>
      </c>
      <c r="L86" s="59">
        <v>0.3611111111111111</v>
      </c>
      <c r="M86" s="131">
        <v>0</v>
      </c>
      <c r="N86" s="57">
        <f t="shared" si="6"/>
        <v>15890420</v>
      </c>
    </row>
    <row r="87" spans="1:14" ht="15">
      <c r="A87" s="18" t="s">
        <v>210</v>
      </c>
      <c r="B87" s="94" t="s">
        <v>386</v>
      </c>
      <c r="C87" s="9" t="s">
        <v>199</v>
      </c>
      <c r="D87" s="14" t="s">
        <v>268</v>
      </c>
      <c r="E87" s="21">
        <v>1651890</v>
      </c>
      <c r="F87" s="21">
        <v>800000</v>
      </c>
      <c r="G87" s="24">
        <f t="shared" si="5"/>
        <v>48.42937483730757</v>
      </c>
      <c r="H87" s="21">
        <v>0</v>
      </c>
      <c r="I87" s="21">
        <v>800000</v>
      </c>
      <c r="J87" s="111">
        <v>40</v>
      </c>
      <c r="K87" s="25">
        <v>40525</v>
      </c>
      <c r="L87" s="28">
        <v>0.3333333333333333</v>
      </c>
      <c r="M87" s="131">
        <v>0</v>
      </c>
      <c r="N87" s="57">
        <f t="shared" si="6"/>
        <v>15890420</v>
      </c>
    </row>
    <row r="88" spans="1:14" ht="15">
      <c r="A88" s="49" t="s">
        <v>130</v>
      </c>
      <c r="B88" s="94" t="s">
        <v>621</v>
      </c>
      <c r="C88" s="9" t="s">
        <v>892</v>
      </c>
      <c r="D88" s="9" t="s">
        <v>622</v>
      </c>
      <c r="E88" s="21">
        <v>500000</v>
      </c>
      <c r="F88" s="21">
        <v>250000</v>
      </c>
      <c r="G88" s="24">
        <f t="shared" si="5"/>
        <v>50</v>
      </c>
      <c r="H88" s="110">
        <v>0</v>
      </c>
      <c r="I88" s="21">
        <v>250000</v>
      </c>
      <c r="J88" s="45">
        <v>40</v>
      </c>
      <c r="K88" s="25">
        <v>40527</v>
      </c>
      <c r="L88" s="28">
        <v>0.3333333333333333</v>
      </c>
      <c r="M88" s="131">
        <v>0</v>
      </c>
      <c r="N88" s="57">
        <f t="shared" si="6"/>
        <v>15890420</v>
      </c>
    </row>
    <row r="89" spans="1:14" ht="15">
      <c r="A89" s="18" t="s">
        <v>109</v>
      </c>
      <c r="B89" s="94" t="s">
        <v>515</v>
      </c>
      <c r="C89" s="9" t="s">
        <v>516</v>
      </c>
      <c r="D89" s="44" t="s">
        <v>517</v>
      </c>
      <c r="E89" s="21">
        <v>1697491</v>
      </c>
      <c r="F89" s="21">
        <v>800000</v>
      </c>
      <c r="G89" s="24">
        <f t="shared" si="5"/>
        <v>47.128379472998674</v>
      </c>
      <c r="H89" s="21">
        <v>799999.9999999999</v>
      </c>
      <c r="I89" s="21">
        <v>0</v>
      </c>
      <c r="J89" s="45">
        <v>40</v>
      </c>
      <c r="K89" s="83">
        <v>40527</v>
      </c>
      <c r="L89" s="28">
        <v>0.34722222222222227</v>
      </c>
      <c r="M89" s="131">
        <v>0</v>
      </c>
      <c r="N89" s="57">
        <f t="shared" si="6"/>
        <v>15890420</v>
      </c>
    </row>
    <row r="90" spans="1:14" ht="15">
      <c r="A90" s="49" t="s">
        <v>640</v>
      </c>
      <c r="B90" s="94" t="s">
        <v>656</v>
      </c>
      <c r="C90" s="9" t="s">
        <v>894</v>
      </c>
      <c r="D90" s="9" t="s">
        <v>657</v>
      </c>
      <c r="E90" s="21">
        <v>364000</v>
      </c>
      <c r="F90" s="21">
        <v>182000</v>
      </c>
      <c r="G90" s="24">
        <f t="shared" si="5"/>
        <v>50</v>
      </c>
      <c r="H90" s="21">
        <v>182000</v>
      </c>
      <c r="I90" s="21">
        <v>0</v>
      </c>
      <c r="J90" s="45">
        <v>40</v>
      </c>
      <c r="K90" s="25">
        <v>40527</v>
      </c>
      <c r="L90" s="28">
        <v>0.5416666666666666</v>
      </c>
      <c r="M90" s="131">
        <v>0</v>
      </c>
      <c r="N90" s="57">
        <f t="shared" si="6"/>
        <v>15890420</v>
      </c>
    </row>
    <row r="91" spans="1:14" ht="15">
      <c r="A91" s="49" t="s">
        <v>640</v>
      </c>
      <c r="B91" s="94" t="s">
        <v>658</v>
      </c>
      <c r="C91" s="9" t="s">
        <v>895</v>
      </c>
      <c r="D91" s="9" t="s">
        <v>659</v>
      </c>
      <c r="E91" s="21">
        <v>842700</v>
      </c>
      <c r="F91" s="21">
        <v>400000</v>
      </c>
      <c r="G91" s="24">
        <f t="shared" si="5"/>
        <v>47.466476800759466</v>
      </c>
      <c r="H91" s="21">
        <v>0</v>
      </c>
      <c r="I91" s="21">
        <v>400000</v>
      </c>
      <c r="J91" s="45">
        <v>40</v>
      </c>
      <c r="K91" s="25">
        <v>40527</v>
      </c>
      <c r="L91" s="28">
        <v>0.638888888888889</v>
      </c>
      <c r="M91" s="131">
        <v>0</v>
      </c>
      <c r="N91" s="57">
        <f t="shared" si="6"/>
        <v>15890420</v>
      </c>
    </row>
    <row r="92" spans="1:14" ht="15">
      <c r="A92" s="49" t="s">
        <v>158</v>
      </c>
      <c r="B92" s="94" t="s">
        <v>707</v>
      </c>
      <c r="C92" s="9" t="s">
        <v>708</v>
      </c>
      <c r="D92" s="9" t="s">
        <v>923</v>
      </c>
      <c r="E92" s="21">
        <v>280000</v>
      </c>
      <c r="F92" s="21">
        <v>140000</v>
      </c>
      <c r="G92" s="24">
        <f t="shared" si="5"/>
        <v>50</v>
      </c>
      <c r="H92" s="21">
        <v>140000</v>
      </c>
      <c r="I92" s="21">
        <v>0</v>
      </c>
      <c r="J92" s="45">
        <v>35</v>
      </c>
      <c r="K92" s="25">
        <v>40508</v>
      </c>
      <c r="L92" s="31">
        <v>0.4166666666666667</v>
      </c>
      <c r="M92" s="131">
        <v>0</v>
      </c>
      <c r="N92" s="57">
        <f t="shared" si="6"/>
        <v>15890420</v>
      </c>
    </row>
    <row r="93" spans="1:14" ht="15">
      <c r="A93" s="18" t="s">
        <v>1</v>
      </c>
      <c r="B93" s="94" t="s">
        <v>370</v>
      </c>
      <c r="C93" s="9" t="s">
        <v>371</v>
      </c>
      <c r="D93" s="40" t="s">
        <v>372</v>
      </c>
      <c r="E93" s="21">
        <v>730000</v>
      </c>
      <c r="F93" s="21">
        <v>365000</v>
      </c>
      <c r="G93" s="24">
        <f t="shared" si="5"/>
        <v>50</v>
      </c>
      <c r="H93" s="21">
        <v>365000</v>
      </c>
      <c r="I93" s="110">
        <v>0</v>
      </c>
      <c r="J93" s="45">
        <v>31</v>
      </c>
      <c r="K93" s="25">
        <v>40526</v>
      </c>
      <c r="L93" s="26" t="s">
        <v>19</v>
      </c>
      <c r="M93" s="131">
        <v>0</v>
      </c>
      <c r="N93" s="57">
        <f t="shared" si="6"/>
        <v>15890420</v>
      </c>
    </row>
    <row r="94" spans="1:14" ht="15">
      <c r="A94" s="18" t="s">
        <v>1</v>
      </c>
      <c r="B94" s="94" t="s">
        <v>380</v>
      </c>
      <c r="C94" s="9" t="s">
        <v>381</v>
      </c>
      <c r="D94" s="9" t="s">
        <v>382</v>
      </c>
      <c r="E94" s="21">
        <v>799690</v>
      </c>
      <c r="F94" s="21">
        <v>399845</v>
      </c>
      <c r="G94" s="24">
        <f t="shared" si="5"/>
        <v>50</v>
      </c>
      <c r="I94" s="21">
        <v>399845</v>
      </c>
      <c r="J94" s="45">
        <v>30</v>
      </c>
      <c r="K94" s="25">
        <v>40522</v>
      </c>
      <c r="L94" s="26" t="s">
        <v>19</v>
      </c>
      <c r="M94" s="131">
        <v>0</v>
      </c>
      <c r="N94" s="57">
        <f t="shared" si="6"/>
        <v>15890420</v>
      </c>
    </row>
    <row r="95" spans="1:14" ht="15">
      <c r="A95" s="49" t="s">
        <v>640</v>
      </c>
      <c r="B95" s="94" t="s">
        <v>645</v>
      </c>
      <c r="C95" s="9" t="s">
        <v>921</v>
      </c>
      <c r="D95" s="9" t="s">
        <v>646</v>
      </c>
      <c r="E95" s="21">
        <v>521000</v>
      </c>
      <c r="F95" s="21">
        <v>250000</v>
      </c>
      <c r="G95" s="24">
        <f t="shared" si="5"/>
        <v>47.98464491362764</v>
      </c>
      <c r="H95" s="21">
        <v>250000</v>
      </c>
      <c r="I95" s="21">
        <v>0</v>
      </c>
      <c r="J95" s="45">
        <v>25</v>
      </c>
      <c r="K95" s="25">
        <v>40507</v>
      </c>
      <c r="L95" s="28">
        <v>0.3923611111111111</v>
      </c>
      <c r="M95" s="131">
        <v>0</v>
      </c>
      <c r="N95" s="57">
        <f t="shared" si="6"/>
        <v>15890420</v>
      </c>
    </row>
    <row r="96" spans="1:14" ht="15">
      <c r="A96" s="18" t="s">
        <v>109</v>
      </c>
      <c r="B96" s="94" t="s">
        <v>509</v>
      </c>
      <c r="C96" s="9" t="s">
        <v>510</v>
      </c>
      <c r="D96" s="44" t="s">
        <v>511</v>
      </c>
      <c r="E96" s="21">
        <v>1400000</v>
      </c>
      <c r="F96" s="21">
        <v>700000</v>
      </c>
      <c r="G96" s="24">
        <f t="shared" si="5"/>
        <v>50</v>
      </c>
      <c r="H96" s="21">
        <v>700000</v>
      </c>
      <c r="I96" s="21">
        <v>0</v>
      </c>
      <c r="J96" s="45">
        <v>25</v>
      </c>
      <c r="K96" s="25">
        <v>40527</v>
      </c>
      <c r="L96" s="28">
        <v>0.5972222222222222</v>
      </c>
      <c r="M96" s="131">
        <v>0</v>
      </c>
      <c r="N96" s="57">
        <f t="shared" si="6"/>
        <v>15890420</v>
      </c>
    </row>
    <row r="97" spans="1:17" s="63" customFormat="1" ht="23.25" customHeight="1">
      <c r="A97" s="63" t="s">
        <v>213</v>
      </c>
      <c r="E97" s="112">
        <f>SUM(E2:E96)</f>
        <v>87713373.72999999</v>
      </c>
      <c r="F97" s="112">
        <f>SUM(F2:F96)</f>
        <v>38527397</v>
      </c>
      <c r="G97" s="112"/>
      <c r="H97" s="112">
        <f>SUM(H2:H96)</f>
        <v>18873627.8</v>
      </c>
      <c r="I97" s="112">
        <f>SUM(I2:I96)</f>
        <v>19653769.2</v>
      </c>
      <c r="J97" s="112"/>
      <c r="K97" s="112"/>
      <c r="L97" s="112"/>
      <c r="M97" s="112">
        <f>SUM(M2:M96)</f>
        <v>15890420</v>
      </c>
      <c r="O97" s="130">
        <f>SUM(O2:O96)</f>
        <v>15890000</v>
      </c>
      <c r="P97" s="125">
        <f>SUM(P2:P96)</f>
        <v>8150000</v>
      </c>
      <c r="Q97" s="125">
        <f>SUM(Q2:Q96)</f>
        <v>7740000</v>
      </c>
    </row>
    <row r="98" spans="1:13" ht="15">
      <c r="A98" s="63"/>
      <c r="M98" s="65"/>
    </row>
    <row r="100" spans="1:2" ht="15">
      <c r="A100" s="18" t="s">
        <v>903</v>
      </c>
      <c r="B100" s="18" t="s">
        <v>904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headerFooter>
    <oddHeader>&amp;C&amp;"-,Tučné"Dotační tiul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D35" sqref="D35"/>
    </sheetView>
  </sheetViews>
  <sheetFormatPr defaultColWidth="12.421875" defaultRowHeight="15"/>
  <cols>
    <col min="1" max="1" width="12.421875" style="18" customWidth="1"/>
    <col min="2" max="2" width="17.8515625" style="18" customWidth="1"/>
    <col min="3" max="3" width="26.8515625" style="18" customWidth="1"/>
    <col min="4" max="4" width="12.421875" style="18" customWidth="1"/>
    <col min="5" max="6" width="12.421875" style="57" customWidth="1"/>
    <col min="7" max="7" width="12.421875" style="115" customWidth="1"/>
    <col min="8" max="9" width="12.421875" style="57" customWidth="1"/>
    <col min="10" max="17" width="12.421875" style="18" customWidth="1"/>
    <col min="18" max="18" width="12.421875" style="124" customWidth="1"/>
    <col min="19" max="16384" width="12.421875" style="18" customWidth="1"/>
  </cols>
  <sheetData>
    <row r="1" spans="1:18" s="92" customFormat="1" ht="32.25" customHeight="1">
      <c r="A1" s="92" t="s">
        <v>0</v>
      </c>
      <c r="B1" s="43" t="s">
        <v>2</v>
      </c>
      <c r="C1" s="43" t="s">
        <v>3</v>
      </c>
      <c r="D1" s="43" t="s">
        <v>4</v>
      </c>
      <c r="E1" s="20" t="s">
        <v>5</v>
      </c>
      <c r="F1" s="20" t="s">
        <v>6</v>
      </c>
      <c r="G1" s="62" t="s">
        <v>7</v>
      </c>
      <c r="H1" s="20" t="s">
        <v>8</v>
      </c>
      <c r="I1" s="20" t="s">
        <v>9</v>
      </c>
      <c r="J1" s="43" t="s">
        <v>10</v>
      </c>
      <c r="K1" s="43" t="s">
        <v>11</v>
      </c>
      <c r="L1" s="92" t="s">
        <v>905</v>
      </c>
      <c r="M1" s="92" t="s">
        <v>877</v>
      </c>
      <c r="N1" s="92" t="s">
        <v>906</v>
      </c>
      <c r="O1" s="92" t="s">
        <v>910</v>
      </c>
      <c r="P1" s="92" t="s">
        <v>907</v>
      </c>
      <c r="Q1" s="92" t="s">
        <v>909</v>
      </c>
      <c r="R1" s="123" t="s">
        <v>908</v>
      </c>
    </row>
    <row r="2" spans="1:19" ht="15">
      <c r="A2" s="49" t="s">
        <v>640</v>
      </c>
      <c r="B2" s="94" t="s">
        <v>666</v>
      </c>
      <c r="C2" s="9" t="s">
        <v>667</v>
      </c>
      <c r="D2" s="9" t="s">
        <v>668</v>
      </c>
      <c r="E2" s="14">
        <v>85000</v>
      </c>
      <c r="F2" s="14">
        <v>51000</v>
      </c>
      <c r="G2" s="114">
        <f aca="true" t="shared" si="0" ref="G2:G33">F2/E2*100</f>
        <v>60</v>
      </c>
      <c r="H2" s="14">
        <v>0</v>
      </c>
      <c r="I2" s="14">
        <v>51000</v>
      </c>
      <c r="J2" s="41">
        <v>40527</v>
      </c>
      <c r="K2" s="42">
        <v>0.3819444444444444</v>
      </c>
      <c r="L2" s="126">
        <v>96</v>
      </c>
      <c r="M2" s="18">
        <f aca="true" t="shared" si="1" ref="M2:M33">IF(H2+I2=F2,0,1)</f>
        <v>0</v>
      </c>
      <c r="N2" s="18">
        <v>30</v>
      </c>
      <c r="O2" s="18">
        <v>8</v>
      </c>
      <c r="P2" s="18">
        <v>30</v>
      </c>
      <c r="Q2" s="18">
        <v>28</v>
      </c>
      <c r="R2" s="124">
        <v>17421</v>
      </c>
      <c r="S2" s="18">
        <f aca="true" t="shared" si="2" ref="S2:S33">N2+O2+P2+Q2</f>
        <v>96</v>
      </c>
    </row>
    <row r="3" spans="1:19" ht="15">
      <c r="A3" s="18" t="s">
        <v>96</v>
      </c>
      <c r="B3" s="94" t="s">
        <v>454</v>
      </c>
      <c r="C3" s="9" t="s">
        <v>455</v>
      </c>
      <c r="D3" s="9" t="s">
        <v>456</v>
      </c>
      <c r="E3" s="14">
        <v>795500</v>
      </c>
      <c r="F3" s="14">
        <v>477300</v>
      </c>
      <c r="G3" s="114">
        <f t="shared" si="0"/>
        <v>60</v>
      </c>
      <c r="H3" s="14">
        <v>0</v>
      </c>
      <c r="I3" s="14">
        <v>477300</v>
      </c>
      <c r="J3" s="41">
        <v>40526</v>
      </c>
      <c r="K3" s="42">
        <v>0.5520833333333334</v>
      </c>
      <c r="L3" s="126">
        <v>93</v>
      </c>
      <c r="M3" s="18">
        <f t="shared" si="1"/>
        <v>0</v>
      </c>
      <c r="N3" s="18">
        <v>20</v>
      </c>
      <c r="O3" s="18">
        <v>20</v>
      </c>
      <c r="P3" s="18">
        <v>30</v>
      </c>
      <c r="Q3" s="18">
        <v>23</v>
      </c>
      <c r="R3" s="124">
        <v>4093</v>
      </c>
      <c r="S3" s="18">
        <f t="shared" si="2"/>
        <v>93</v>
      </c>
    </row>
    <row r="4" spans="1:19" ht="15">
      <c r="A4" s="18" t="s">
        <v>210</v>
      </c>
      <c r="B4" s="94" t="s">
        <v>396</v>
      </c>
      <c r="C4" s="9" t="s">
        <v>287</v>
      </c>
      <c r="D4" s="9" t="s">
        <v>288</v>
      </c>
      <c r="E4" s="14">
        <v>850000</v>
      </c>
      <c r="F4" s="14">
        <v>500000</v>
      </c>
      <c r="G4" s="114">
        <f t="shared" si="0"/>
        <v>58.82352941176471</v>
      </c>
      <c r="H4" s="14">
        <v>150000.00000000003</v>
      </c>
      <c r="I4" s="14">
        <v>350000</v>
      </c>
      <c r="J4" s="41">
        <v>40497</v>
      </c>
      <c r="K4" s="42">
        <v>0.2916666666666667</v>
      </c>
      <c r="L4" s="126">
        <v>91</v>
      </c>
      <c r="M4" s="18">
        <f t="shared" si="1"/>
        <v>0</v>
      </c>
      <c r="N4" s="18">
        <v>20</v>
      </c>
      <c r="O4" s="18">
        <v>17</v>
      </c>
      <c r="P4" s="18">
        <v>30</v>
      </c>
      <c r="Q4" s="18">
        <v>24</v>
      </c>
      <c r="R4" s="124">
        <v>4840</v>
      </c>
      <c r="S4" s="18">
        <f t="shared" si="2"/>
        <v>91</v>
      </c>
    </row>
    <row r="5" spans="1:19" ht="15">
      <c r="A5" s="18" t="s">
        <v>109</v>
      </c>
      <c r="B5" s="95" t="s">
        <v>547</v>
      </c>
      <c r="C5" s="46" t="s">
        <v>548</v>
      </c>
      <c r="D5" s="40" t="s">
        <v>549</v>
      </c>
      <c r="E5" s="14">
        <v>502000</v>
      </c>
      <c r="F5" s="14">
        <v>300000</v>
      </c>
      <c r="G5" s="114">
        <f t="shared" si="0"/>
        <v>59.76095617529881</v>
      </c>
      <c r="H5" s="14">
        <v>0</v>
      </c>
      <c r="I5" s="14">
        <v>300000.00000000006</v>
      </c>
      <c r="J5" s="41">
        <v>40522</v>
      </c>
      <c r="K5" s="42">
        <v>0.375</v>
      </c>
      <c r="L5" s="126">
        <v>87</v>
      </c>
      <c r="M5" s="18">
        <f t="shared" si="1"/>
        <v>0</v>
      </c>
      <c r="N5" s="18">
        <v>10</v>
      </c>
      <c r="O5" s="18">
        <v>20</v>
      </c>
      <c r="P5" s="18">
        <v>30</v>
      </c>
      <c r="Q5" s="18">
        <v>27</v>
      </c>
      <c r="R5" s="124">
        <v>7575</v>
      </c>
      <c r="S5" s="18">
        <f t="shared" si="2"/>
        <v>87</v>
      </c>
    </row>
    <row r="6" spans="1:19" ht="15">
      <c r="A6" s="49" t="s">
        <v>640</v>
      </c>
      <c r="B6" s="94" t="s">
        <v>660</v>
      </c>
      <c r="C6" s="9" t="s">
        <v>661</v>
      </c>
      <c r="D6" s="9" t="s">
        <v>662</v>
      </c>
      <c r="E6" s="14">
        <v>500000</v>
      </c>
      <c r="F6" s="14">
        <v>300000</v>
      </c>
      <c r="G6" s="114">
        <f t="shared" si="0"/>
        <v>60</v>
      </c>
      <c r="H6" s="14">
        <v>198000</v>
      </c>
      <c r="I6" s="14">
        <v>102000</v>
      </c>
      <c r="J6" s="41">
        <v>40526</v>
      </c>
      <c r="K6" s="42">
        <v>0.3125</v>
      </c>
      <c r="L6" s="126">
        <v>84</v>
      </c>
      <c r="M6" s="18">
        <f t="shared" si="1"/>
        <v>0</v>
      </c>
      <c r="N6" s="18">
        <v>20</v>
      </c>
      <c r="O6" s="18">
        <v>12</v>
      </c>
      <c r="P6" s="18">
        <v>30</v>
      </c>
      <c r="Q6" s="18">
        <v>22</v>
      </c>
      <c r="R6" s="124">
        <v>3954</v>
      </c>
      <c r="S6" s="18">
        <f t="shared" si="2"/>
        <v>84</v>
      </c>
    </row>
    <row r="7" spans="1:19" ht="15">
      <c r="A7" s="49" t="s">
        <v>130</v>
      </c>
      <c r="B7" s="94" t="s">
        <v>628</v>
      </c>
      <c r="C7" s="9" t="s">
        <v>629</v>
      </c>
      <c r="D7" s="9" t="s">
        <v>630</v>
      </c>
      <c r="E7" s="14">
        <v>400000</v>
      </c>
      <c r="F7" s="14">
        <v>240000</v>
      </c>
      <c r="G7" s="114">
        <f t="shared" si="0"/>
        <v>60</v>
      </c>
      <c r="H7" s="57">
        <v>0</v>
      </c>
      <c r="I7" s="14">
        <v>240000</v>
      </c>
      <c r="J7" s="41">
        <v>40498</v>
      </c>
      <c r="K7" s="42">
        <v>0.3333333333333333</v>
      </c>
      <c r="L7" s="126">
        <v>82</v>
      </c>
      <c r="M7" s="18">
        <f t="shared" si="1"/>
        <v>0</v>
      </c>
      <c r="N7" s="18">
        <v>20</v>
      </c>
      <c r="O7" s="18">
        <v>20</v>
      </c>
      <c r="P7" s="18">
        <v>30</v>
      </c>
      <c r="Q7" s="18">
        <v>12</v>
      </c>
      <c r="R7" s="124">
        <v>587</v>
      </c>
      <c r="S7" s="18">
        <f t="shared" si="2"/>
        <v>82</v>
      </c>
    </row>
    <row r="8" spans="1:19" ht="15">
      <c r="A8" s="49" t="s">
        <v>184</v>
      </c>
      <c r="B8" s="93" t="s">
        <v>843</v>
      </c>
      <c r="C8" s="52" t="s">
        <v>844</v>
      </c>
      <c r="D8" s="52" t="s">
        <v>845</v>
      </c>
      <c r="E8" s="56">
        <v>833000</v>
      </c>
      <c r="F8" s="56">
        <v>499800</v>
      </c>
      <c r="G8" s="114">
        <f t="shared" si="0"/>
        <v>60</v>
      </c>
      <c r="H8" s="56">
        <v>94962</v>
      </c>
      <c r="I8" s="56">
        <v>404838</v>
      </c>
      <c r="J8" s="53">
        <v>40520</v>
      </c>
      <c r="K8" s="54">
        <v>0.4097222222222222</v>
      </c>
      <c r="L8" s="126">
        <v>80</v>
      </c>
      <c r="M8" s="18">
        <f t="shared" si="1"/>
        <v>0</v>
      </c>
      <c r="N8" s="18">
        <v>20</v>
      </c>
      <c r="O8" s="18">
        <v>20</v>
      </c>
      <c r="P8" s="18">
        <v>30</v>
      </c>
      <c r="Q8" s="18">
        <v>10</v>
      </c>
      <c r="R8" s="124">
        <v>504</v>
      </c>
      <c r="S8" s="18">
        <f t="shared" si="2"/>
        <v>80</v>
      </c>
    </row>
    <row r="9" spans="1:19" ht="15">
      <c r="A9" s="18" t="s">
        <v>1</v>
      </c>
      <c r="B9" s="94" t="s">
        <v>400</v>
      </c>
      <c r="C9" s="9" t="s">
        <v>401</v>
      </c>
      <c r="D9" s="44" t="s">
        <v>402</v>
      </c>
      <c r="E9" s="14">
        <v>989400</v>
      </c>
      <c r="F9" s="14">
        <v>500000</v>
      </c>
      <c r="G9" s="114">
        <f t="shared" si="0"/>
        <v>50.53567818880129</v>
      </c>
      <c r="H9" s="6">
        <v>250000</v>
      </c>
      <c r="I9" s="14">
        <v>250000</v>
      </c>
      <c r="J9" s="41">
        <v>40527</v>
      </c>
      <c r="K9" s="42">
        <v>0.5208333333333334</v>
      </c>
      <c r="L9" s="126">
        <v>77</v>
      </c>
      <c r="M9" s="18">
        <f t="shared" si="1"/>
        <v>0</v>
      </c>
      <c r="N9" s="18">
        <v>18</v>
      </c>
      <c r="O9" s="18">
        <v>20</v>
      </c>
      <c r="P9" s="18">
        <v>30</v>
      </c>
      <c r="Q9" s="18">
        <v>9</v>
      </c>
      <c r="R9" s="124">
        <v>408</v>
      </c>
      <c r="S9" s="18">
        <f t="shared" si="2"/>
        <v>77</v>
      </c>
    </row>
    <row r="10" spans="1:19" ht="15">
      <c r="A10" s="49" t="s">
        <v>597</v>
      </c>
      <c r="B10" s="94" t="s">
        <v>607</v>
      </c>
      <c r="C10" s="9" t="s">
        <v>608</v>
      </c>
      <c r="D10" s="9" t="s">
        <v>609</v>
      </c>
      <c r="E10" s="14">
        <v>830000</v>
      </c>
      <c r="F10" s="14">
        <v>498000</v>
      </c>
      <c r="G10" s="114">
        <f t="shared" si="0"/>
        <v>60</v>
      </c>
      <c r="H10" s="57">
        <v>0</v>
      </c>
      <c r="I10" s="14">
        <v>498000</v>
      </c>
      <c r="J10" s="41">
        <v>40507</v>
      </c>
      <c r="K10" s="101">
        <v>0.4791666666666667</v>
      </c>
      <c r="L10" s="126">
        <v>76</v>
      </c>
      <c r="M10" s="18">
        <f t="shared" si="1"/>
        <v>0</v>
      </c>
      <c r="N10" s="18">
        <v>20</v>
      </c>
      <c r="O10" s="18">
        <v>20</v>
      </c>
      <c r="P10" s="18">
        <v>30</v>
      </c>
      <c r="Q10" s="18">
        <v>6</v>
      </c>
      <c r="R10" s="124">
        <v>87</v>
      </c>
      <c r="S10" s="18">
        <f t="shared" si="2"/>
        <v>76</v>
      </c>
    </row>
    <row r="11" spans="1:19" ht="15">
      <c r="A11" s="49" t="s">
        <v>130</v>
      </c>
      <c r="B11" s="94" t="s">
        <v>631</v>
      </c>
      <c r="C11" s="9" t="s">
        <v>632</v>
      </c>
      <c r="D11" s="9" t="s">
        <v>633</v>
      </c>
      <c r="E11" s="14">
        <v>900000</v>
      </c>
      <c r="F11" s="14">
        <v>500000</v>
      </c>
      <c r="G11" s="114">
        <f t="shared" si="0"/>
        <v>55.55555555555556</v>
      </c>
      <c r="H11" s="6">
        <v>0</v>
      </c>
      <c r="I11" s="14">
        <v>500000</v>
      </c>
      <c r="J11" s="41">
        <v>40498</v>
      </c>
      <c r="K11" s="42">
        <v>0.3541666666666667</v>
      </c>
      <c r="L11" s="126">
        <v>74</v>
      </c>
      <c r="M11" s="18">
        <f t="shared" si="1"/>
        <v>0</v>
      </c>
      <c r="N11" s="18">
        <v>20</v>
      </c>
      <c r="O11" s="18">
        <v>17</v>
      </c>
      <c r="P11" s="18">
        <v>30</v>
      </c>
      <c r="Q11" s="18">
        <v>7</v>
      </c>
      <c r="R11" s="124">
        <v>90</v>
      </c>
      <c r="S11" s="18">
        <f t="shared" si="2"/>
        <v>74</v>
      </c>
    </row>
    <row r="12" spans="1:19" ht="15">
      <c r="A12" s="18" t="s">
        <v>1</v>
      </c>
      <c r="B12" s="94" t="s">
        <v>403</v>
      </c>
      <c r="C12" s="9" t="s">
        <v>404</v>
      </c>
      <c r="D12" s="9" t="s">
        <v>405</v>
      </c>
      <c r="E12" s="14">
        <v>800000</v>
      </c>
      <c r="F12" s="14">
        <v>480000</v>
      </c>
      <c r="G12" s="114">
        <f t="shared" si="0"/>
        <v>60</v>
      </c>
      <c r="H12" s="14">
        <v>480000</v>
      </c>
      <c r="J12" s="41">
        <v>40526</v>
      </c>
      <c r="K12" s="42">
        <v>0.5416666666666666</v>
      </c>
      <c r="L12" s="126">
        <v>73</v>
      </c>
      <c r="M12" s="18">
        <f t="shared" si="1"/>
        <v>0</v>
      </c>
      <c r="N12" s="18">
        <v>7</v>
      </c>
      <c r="O12" s="18">
        <v>10</v>
      </c>
      <c r="P12" s="18">
        <v>30</v>
      </c>
      <c r="Q12" s="18">
        <v>26</v>
      </c>
      <c r="R12" s="124">
        <v>6790</v>
      </c>
      <c r="S12" s="18">
        <f t="shared" si="2"/>
        <v>73</v>
      </c>
    </row>
    <row r="13" spans="1:19" ht="15">
      <c r="A13" s="18" t="s">
        <v>109</v>
      </c>
      <c r="B13" s="95" t="s">
        <v>544</v>
      </c>
      <c r="C13" s="46" t="s">
        <v>545</v>
      </c>
      <c r="D13" s="9" t="s">
        <v>546</v>
      </c>
      <c r="E13" s="14">
        <v>833000</v>
      </c>
      <c r="F13" s="14">
        <v>499800</v>
      </c>
      <c r="G13" s="114">
        <f t="shared" si="0"/>
        <v>60</v>
      </c>
      <c r="H13" s="14">
        <v>0</v>
      </c>
      <c r="I13" s="14">
        <v>499800</v>
      </c>
      <c r="J13" s="41">
        <v>40485</v>
      </c>
      <c r="K13" s="42">
        <v>0.34722222222222227</v>
      </c>
      <c r="L13" s="126">
        <v>72</v>
      </c>
      <c r="M13" s="18">
        <f t="shared" si="1"/>
        <v>0</v>
      </c>
      <c r="N13" s="18">
        <v>5</v>
      </c>
      <c r="O13" s="18">
        <v>20</v>
      </c>
      <c r="P13" s="18">
        <v>30</v>
      </c>
      <c r="Q13" s="18">
        <v>17</v>
      </c>
      <c r="R13" s="124">
        <v>1474</v>
      </c>
      <c r="S13" s="18">
        <f t="shared" si="2"/>
        <v>72</v>
      </c>
    </row>
    <row r="14" spans="1:19" ht="15">
      <c r="A14" s="18" t="s">
        <v>109</v>
      </c>
      <c r="B14" s="95" t="s">
        <v>538</v>
      </c>
      <c r="C14" s="46" t="s">
        <v>539</v>
      </c>
      <c r="D14" s="9" t="s">
        <v>540</v>
      </c>
      <c r="E14" s="14">
        <v>780000</v>
      </c>
      <c r="F14" s="14">
        <v>468000</v>
      </c>
      <c r="G14" s="114">
        <f t="shared" si="0"/>
        <v>60</v>
      </c>
      <c r="H14" s="14">
        <v>0</v>
      </c>
      <c r="I14" s="14">
        <v>468000</v>
      </c>
      <c r="J14" s="41">
        <v>40525</v>
      </c>
      <c r="K14" s="42">
        <v>0.5416666666666666</v>
      </c>
      <c r="L14" s="126">
        <v>68</v>
      </c>
      <c r="M14" s="18">
        <f t="shared" si="1"/>
        <v>0</v>
      </c>
      <c r="N14" s="18">
        <v>5</v>
      </c>
      <c r="O14" s="18">
        <v>14</v>
      </c>
      <c r="P14" s="18">
        <v>30</v>
      </c>
      <c r="Q14" s="18">
        <v>19</v>
      </c>
      <c r="R14" s="124">
        <v>2214</v>
      </c>
      <c r="S14" s="18">
        <f t="shared" si="2"/>
        <v>68</v>
      </c>
    </row>
    <row r="15" spans="1:19" ht="15">
      <c r="A15" s="18" t="s">
        <v>118</v>
      </c>
      <c r="B15" s="94" t="s">
        <v>587</v>
      </c>
      <c r="C15" s="44" t="s">
        <v>588</v>
      </c>
      <c r="D15" s="44" t="s">
        <v>589</v>
      </c>
      <c r="E15" s="14">
        <v>215850</v>
      </c>
      <c r="F15" s="14">
        <v>129000</v>
      </c>
      <c r="G15" s="114">
        <f t="shared" si="0"/>
        <v>59.76372480889507</v>
      </c>
      <c r="H15" s="6">
        <v>0</v>
      </c>
      <c r="I15" s="14">
        <v>129000</v>
      </c>
      <c r="J15" s="41">
        <v>40506</v>
      </c>
      <c r="K15" s="42">
        <v>0.3645833333333333</v>
      </c>
      <c r="L15" s="126">
        <v>68</v>
      </c>
      <c r="M15" s="18">
        <f t="shared" si="1"/>
        <v>0</v>
      </c>
      <c r="N15" s="18">
        <v>15</v>
      </c>
      <c r="O15" s="18">
        <v>19</v>
      </c>
      <c r="P15" s="18">
        <v>30</v>
      </c>
      <c r="Q15" s="18">
        <v>4</v>
      </c>
      <c r="R15" s="124">
        <v>47</v>
      </c>
      <c r="S15" s="18">
        <f t="shared" si="2"/>
        <v>68</v>
      </c>
    </row>
    <row r="16" spans="1:19" ht="15">
      <c r="A16" s="49" t="s">
        <v>640</v>
      </c>
      <c r="B16" s="94" t="s">
        <v>663</v>
      </c>
      <c r="C16" s="9" t="s">
        <v>664</v>
      </c>
      <c r="D16" s="9" t="s">
        <v>665</v>
      </c>
      <c r="E16" s="14">
        <v>500000</v>
      </c>
      <c r="F16" s="14">
        <v>300000</v>
      </c>
      <c r="G16" s="114">
        <f t="shared" si="0"/>
        <v>60</v>
      </c>
      <c r="H16" s="6">
        <v>198000</v>
      </c>
      <c r="I16" s="14">
        <v>102000</v>
      </c>
      <c r="J16" s="41">
        <v>40526</v>
      </c>
      <c r="K16" s="42">
        <v>0.3645833333333333</v>
      </c>
      <c r="L16" s="126">
        <v>64</v>
      </c>
      <c r="M16" s="18">
        <f t="shared" si="1"/>
        <v>0</v>
      </c>
      <c r="N16" s="18">
        <v>6</v>
      </c>
      <c r="O16" s="18">
        <v>12</v>
      </c>
      <c r="P16" s="18">
        <v>30</v>
      </c>
      <c r="Q16" s="18">
        <v>16</v>
      </c>
      <c r="R16" s="124">
        <v>1371</v>
      </c>
      <c r="S16" s="18">
        <f t="shared" si="2"/>
        <v>64</v>
      </c>
    </row>
    <row r="17" spans="1:19" ht="15">
      <c r="A17" s="18" t="s">
        <v>109</v>
      </c>
      <c r="B17" s="95" t="s">
        <v>541</v>
      </c>
      <c r="C17" s="46" t="s">
        <v>542</v>
      </c>
      <c r="D17" s="44" t="s">
        <v>543</v>
      </c>
      <c r="E17" s="14">
        <v>499400</v>
      </c>
      <c r="F17" s="14">
        <v>299640</v>
      </c>
      <c r="G17" s="114">
        <f t="shared" si="0"/>
        <v>60</v>
      </c>
      <c r="H17" s="6">
        <v>129000</v>
      </c>
      <c r="I17" s="14">
        <v>170640</v>
      </c>
      <c r="J17" s="41">
        <v>40518</v>
      </c>
      <c r="K17" s="42">
        <v>0.3541666666666667</v>
      </c>
      <c r="L17" s="126">
        <v>63</v>
      </c>
      <c r="M17" s="18">
        <f t="shared" si="1"/>
        <v>0</v>
      </c>
      <c r="N17" s="18">
        <v>8</v>
      </c>
      <c r="O17" s="18">
        <v>4</v>
      </c>
      <c r="P17" s="18">
        <v>30</v>
      </c>
      <c r="Q17" s="18">
        <v>21</v>
      </c>
      <c r="R17" s="124">
        <v>3852</v>
      </c>
      <c r="S17" s="18">
        <f t="shared" si="2"/>
        <v>63</v>
      </c>
    </row>
    <row r="18" spans="1:19" ht="15">
      <c r="A18" s="49" t="s">
        <v>174</v>
      </c>
      <c r="B18" s="94" t="s">
        <v>791</v>
      </c>
      <c r="C18" s="9" t="s">
        <v>792</v>
      </c>
      <c r="D18" s="9" t="s">
        <v>793</v>
      </c>
      <c r="E18" s="14">
        <v>97000</v>
      </c>
      <c r="F18" s="14">
        <v>58200</v>
      </c>
      <c r="G18" s="114">
        <f t="shared" si="0"/>
        <v>60</v>
      </c>
      <c r="H18" s="6">
        <v>27000</v>
      </c>
      <c r="I18" s="14">
        <v>31200</v>
      </c>
      <c r="J18" s="41">
        <v>40527</v>
      </c>
      <c r="K18" s="28">
        <v>0.3840277777777778</v>
      </c>
      <c r="L18" s="126">
        <v>62</v>
      </c>
      <c r="M18" s="18">
        <f t="shared" si="1"/>
        <v>0</v>
      </c>
      <c r="N18" s="18">
        <v>5</v>
      </c>
      <c r="O18" s="18">
        <v>2</v>
      </c>
      <c r="P18" s="18">
        <v>30</v>
      </c>
      <c r="Q18" s="18">
        <v>25</v>
      </c>
      <c r="R18" s="124">
        <v>5445</v>
      </c>
      <c r="S18" s="18">
        <f t="shared" si="2"/>
        <v>62</v>
      </c>
    </row>
    <row r="19" spans="1:19" ht="15">
      <c r="A19" s="18" t="s">
        <v>109</v>
      </c>
      <c r="B19" s="95" t="s">
        <v>550</v>
      </c>
      <c r="C19" s="46" t="s">
        <v>551</v>
      </c>
      <c r="D19" s="44" t="s">
        <v>552</v>
      </c>
      <c r="E19" s="14">
        <v>412840</v>
      </c>
      <c r="F19" s="14">
        <v>247704</v>
      </c>
      <c r="G19" s="114">
        <f t="shared" si="0"/>
        <v>60</v>
      </c>
      <c r="H19" s="14">
        <v>238704</v>
      </c>
      <c r="I19" s="14">
        <v>9000</v>
      </c>
      <c r="J19" s="41">
        <v>40518</v>
      </c>
      <c r="K19" s="42">
        <v>0.3645833333333333</v>
      </c>
      <c r="L19" s="126">
        <v>62</v>
      </c>
      <c r="M19" s="18">
        <f t="shared" si="1"/>
        <v>0</v>
      </c>
      <c r="N19" s="18">
        <v>15</v>
      </c>
      <c r="O19" s="18">
        <v>2</v>
      </c>
      <c r="P19" s="18">
        <v>30</v>
      </c>
      <c r="Q19" s="18">
        <v>15</v>
      </c>
      <c r="R19" s="124">
        <v>969</v>
      </c>
      <c r="S19" s="18">
        <f t="shared" si="2"/>
        <v>62</v>
      </c>
    </row>
    <row r="20" spans="1:19" ht="15">
      <c r="A20" s="18" t="s">
        <v>1</v>
      </c>
      <c r="B20" s="94" t="s">
        <v>409</v>
      </c>
      <c r="C20" s="9" t="s">
        <v>410</v>
      </c>
      <c r="D20" s="44" t="s">
        <v>411</v>
      </c>
      <c r="E20" s="14">
        <v>1020000</v>
      </c>
      <c r="F20" s="14">
        <v>500000</v>
      </c>
      <c r="G20" s="114">
        <f t="shared" si="0"/>
        <v>49.01960784313725</v>
      </c>
      <c r="H20" s="14">
        <v>345000</v>
      </c>
      <c r="I20" s="14">
        <v>155000</v>
      </c>
      <c r="J20" s="41">
        <v>40526</v>
      </c>
      <c r="K20" s="42">
        <v>0.4166666666666667</v>
      </c>
      <c r="L20" s="126">
        <v>62</v>
      </c>
      <c r="M20" s="18">
        <f t="shared" si="1"/>
        <v>0</v>
      </c>
      <c r="N20" s="18">
        <v>9</v>
      </c>
      <c r="O20" s="18">
        <v>12</v>
      </c>
      <c r="P20" s="18">
        <v>30</v>
      </c>
      <c r="Q20" s="18">
        <v>11</v>
      </c>
      <c r="R20" s="124">
        <v>572</v>
      </c>
      <c r="S20" s="18">
        <f t="shared" si="2"/>
        <v>62</v>
      </c>
    </row>
    <row r="21" spans="1:19" ht="15">
      <c r="A21" s="49" t="s">
        <v>174</v>
      </c>
      <c r="B21" s="94" t="s">
        <v>794</v>
      </c>
      <c r="C21" s="9" t="s">
        <v>795</v>
      </c>
      <c r="D21" s="9" t="s">
        <v>796</v>
      </c>
      <c r="E21" s="14">
        <v>560000</v>
      </c>
      <c r="F21" s="14">
        <v>336000</v>
      </c>
      <c r="G21" s="114">
        <f t="shared" si="0"/>
        <v>60</v>
      </c>
      <c r="H21" s="14">
        <v>336000</v>
      </c>
      <c r="I21" s="14">
        <v>0</v>
      </c>
      <c r="J21" s="41">
        <v>40522</v>
      </c>
      <c r="K21" s="28">
        <v>0.2916666666666667</v>
      </c>
      <c r="L21" s="126">
        <v>60</v>
      </c>
      <c r="M21" s="18">
        <f t="shared" si="1"/>
        <v>0</v>
      </c>
      <c r="N21" s="18">
        <v>5</v>
      </c>
      <c r="O21" s="18">
        <v>20</v>
      </c>
      <c r="P21" s="18">
        <v>30</v>
      </c>
      <c r="Q21" s="18">
        <v>5</v>
      </c>
      <c r="R21" s="124">
        <v>53</v>
      </c>
      <c r="S21" s="18">
        <f t="shared" si="2"/>
        <v>60</v>
      </c>
    </row>
    <row r="22" spans="1:19" ht="15">
      <c r="A22" s="18" t="s">
        <v>118</v>
      </c>
      <c r="B22" s="94" t="s">
        <v>584</v>
      </c>
      <c r="C22" s="44" t="s">
        <v>585</v>
      </c>
      <c r="D22" s="44" t="s">
        <v>586</v>
      </c>
      <c r="E22" s="14">
        <v>499625</v>
      </c>
      <c r="F22" s="14">
        <v>299775</v>
      </c>
      <c r="G22" s="114">
        <f t="shared" si="0"/>
        <v>60</v>
      </c>
      <c r="H22" s="14">
        <v>95928</v>
      </c>
      <c r="I22" s="14">
        <v>203847</v>
      </c>
      <c r="J22" s="41">
        <v>40519</v>
      </c>
      <c r="K22" s="42">
        <v>0.6041666666666666</v>
      </c>
      <c r="L22" s="126">
        <v>59</v>
      </c>
      <c r="M22" s="18">
        <f t="shared" si="1"/>
        <v>0</v>
      </c>
      <c r="N22" s="18">
        <v>11</v>
      </c>
      <c r="O22" s="18">
        <v>15</v>
      </c>
      <c r="P22" s="18">
        <v>30</v>
      </c>
      <c r="Q22" s="18">
        <v>3</v>
      </c>
      <c r="R22" s="124">
        <v>32</v>
      </c>
      <c r="S22" s="18">
        <f t="shared" si="2"/>
        <v>59</v>
      </c>
    </row>
    <row r="23" spans="1:19" ht="15">
      <c r="A23" s="49" t="s">
        <v>174</v>
      </c>
      <c r="B23" s="94" t="s">
        <v>788</v>
      </c>
      <c r="C23" s="9" t="s">
        <v>789</v>
      </c>
      <c r="D23" s="9" t="s">
        <v>790</v>
      </c>
      <c r="E23" s="14">
        <v>433400</v>
      </c>
      <c r="F23" s="14">
        <v>242000</v>
      </c>
      <c r="G23" s="114">
        <f t="shared" si="0"/>
        <v>55.83756345177665</v>
      </c>
      <c r="H23" s="14">
        <v>0</v>
      </c>
      <c r="I23" s="14">
        <v>242000</v>
      </c>
      <c r="J23" s="41">
        <v>40518</v>
      </c>
      <c r="K23" s="28">
        <v>0.5625</v>
      </c>
      <c r="L23" s="126">
        <v>56</v>
      </c>
      <c r="M23" s="18">
        <f t="shared" si="1"/>
        <v>0</v>
      </c>
      <c r="N23" s="18">
        <v>8</v>
      </c>
      <c r="O23" s="18">
        <v>5</v>
      </c>
      <c r="P23" s="18">
        <v>30</v>
      </c>
      <c r="Q23" s="18">
        <v>13</v>
      </c>
      <c r="R23" s="124">
        <v>767</v>
      </c>
      <c r="S23" s="18">
        <f t="shared" si="2"/>
        <v>56</v>
      </c>
    </row>
    <row r="24" spans="1:19" ht="15">
      <c r="A24" s="49" t="s">
        <v>121</v>
      </c>
      <c r="B24" s="94" t="s">
        <v>612</v>
      </c>
      <c r="C24" s="9" t="s">
        <v>613</v>
      </c>
      <c r="D24" s="44" t="s">
        <v>614</v>
      </c>
      <c r="E24" s="14">
        <v>571210</v>
      </c>
      <c r="F24" s="14">
        <v>342726</v>
      </c>
      <c r="G24" s="114">
        <f t="shared" si="0"/>
        <v>60</v>
      </c>
      <c r="H24" s="14">
        <v>288726</v>
      </c>
      <c r="I24" s="14">
        <v>54000</v>
      </c>
      <c r="J24" s="41">
        <v>40525</v>
      </c>
      <c r="K24" s="42">
        <v>0.5590277777777778</v>
      </c>
      <c r="L24" s="126">
        <v>56</v>
      </c>
      <c r="M24" s="18">
        <f t="shared" si="1"/>
        <v>0</v>
      </c>
      <c r="N24" s="18">
        <v>13</v>
      </c>
      <c r="O24" s="18">
        <v>5</v>
      </c>
      <c r="P24" s="18">
        <v>30</v>
      </c>
      <c r="Q24" s="18">
        <v>8</v>
      </c>
      <c r="R24" s="124">
        <v>250</v>
      </c>
      <c r="S24" s="18">
        <f t="shared" si="2"/>
        <v>56</v>
      </c>
    </row>
    <row r="25" spans="1:19" ht="15">
      <c r="A25" s="49" t="s">
        <v>158</v>
      </c>
      <c r="B25" s="94" t="s">
        <v>738</v>
      </c>
      <c r="C25" s="9" t="s">
        <v>739</v>
      </c>
      <c r="D25" s="9" t="s">
        <v>740</v>
      </c>
      <c r="E25" s="14">
        <v>830000</v>
      </c>
      <c r="F25" s="14">
        <v>485000</v>
      </c>
      <c r="G25" s="114">
        <f t="shared" si="0"/>
        <v>58.43373493975904</v>
      </c>
      <c r="H25" s="14">
        <v>339500</v>
      </c>
      <c r="I25" s="14">
        <v>145500.00000000003</v>
      </c>
      <c r="J25" s="41">
        <v>40483</v>
      </c>
      <c r="K25" s="50">
        <v>0.6631944444444444</v>
      </c>
      <c r="L25" s="126">
        <v>52</v>
      </c>
      <c r="M25" s="18">
        <f t="shared" si="1"/>
        <v>0</v>
      </c>
      <c r="N25" s="18">
        <v>1</v>
      </c>
      <c r="O25" s="18">
        <v>19</v>
      </c>
      <c r="P25" s="18">
        <v>30</v>
      </c>
      <c r="Q25" s="18">
        <v>2</v>
      </c>
      <c r="R25" s="124">
        <v>14</v>
      </c>
      <c r="S25" s="18">
        <f t="shared" si="2"/>
        <v>52</v>
      </c>
    </row>
    <row r="26" spans="1:19" ht="15">
      <c r="A26" s="49" t="s">
        <v>158</v>
      </c>
      <c r="B26" s="94" t="s">
        <v>730</v>
      </c>
      <c r="C26" s="9" t="s">
        <v>731</v>
      </c>
      <c r="D26" s="9" t="s">
        <v>732</v>
      </c>
      <c r="E26" s="14">
        <v>540000</v>
      </c>
      <c r="F26" s="14">
        <v>300000</v>
      </c>
      <c r="G26" s="114">
        <f t="shared" si="0"/>
        <v>55.55555555555556</v>
      </c>
      <c r="H26" s="6">
        <v>240000</v>
      </c>
      <c r="I26" s="14">
        <v>60000</v>
      </c>
      <c r="J26" s="41">
        <v>40514</v>
      </c>
      <c r="K26" s="50">
        <v>0.4375</v>
      </c>
      <c r="L26" s="126">
        <v>51</v>
      </c>
      <c r="M26" s="18">
        <f t="shared" si="1"/>
        <v>0</v>
      </c>
      <c r="N26" s="18">
        <v>0</v>
      </c>
      <c r="O26" s="18">
        <v>7</v>
      </c>
      <c r="P26" s="18">
        <v>30</v>
      </c>
      <c r="Q26" s="18">
        <v>14</v>
      </c>
      <c r="R26" s="124">
        <v>787</v>
      </c>
      <c r="S26" s="18">
        <f t="shared" si="2"/>
        <v>51</v>
      </c>
    </row>
    <row r="27" spans="1:19" ht="15">
      <c r="A27" s="18" t="s">
        <v>1</v>
      </c>
      <c r="B27" s="94" t="s">
        <v>406</v>
      </c>
      <c r="C27" s="9" t="s">
        <v>407</v>
      </c>
      <c r="D27" s="40" t="s">
        <v>408</v>
      </c>
      <c r="E27" s="14">
        <v>1055784</v>
      </c>
      <c r="F27" s="14">
        <v>500000</v>
      </c>
      <c r="G27" s="114">
        <f t="shared" si="0"/>
        <v>47.35817174725133</v>
      </c>
      <c r="H27" s="14">
        <v>385000</v>
      </c>
      <c r="I27" s="14">
        <v>115000</v>
      </c>
      <c r="J27" s="41">
        <v>40527</v>
      </c>
      <c r="K27" s="42">
        <v>0.6666666666666666</v>
      </c>
      <c r="L27" s="126">
        <v>51</v>
      </c>
      <c r="M27" s="18">
        <f t="shared" si="1"/>
        <v>0</v>
      </c>
      <c r="N27" s="18">
        <v>13</v>
      </c>
      <c r="O27" s="18">
        <v>8</v>
      </c>
      <c r="P27" s="18">
        <v>30</v>
      </c>
      <c r="Q27" s="18">
        <v>0</v>
      </c>
      <c r="R27" s="124">
        <v>0</v>
      </c>
      <c r="S27" s="18">
        <f t="shared" si="2"/>
        <v>51</v>
      </c>
    </row>
    <row r="28" spans="1:19" ht="15">
      <c r="A28" s="18" t="s">
        <v>1</v>
      </c>
      <c r="B28" s="94" t="s">
        <v>397</v>
      </c>
      <c r="C28" s="9" t="s">
        <v>398</v>
      </c>
      <c r="D28" s="9" t="s">
        <v>399</v>
      </c>
      <c r="E28" s="14">
        <v>839966</v>
      </c>
      <c r="F28" s="14">
        <v>500000</v>
      </c>
      <c r="G28" s="114">
        <f t="shared" si="0"/>
        <v>59.526218918384785</v>
      </c>
      <c r="H28" s="14">
        <v>385000</v>
      </c>
      <c r="I28" s="14">
        <v>115000</v>
      </c>
      <c r="J28" s="41">
        <v>40527</v>
      </c>
      <c r="K28" s="42">
        <v>0.6666666666666666</v>
      </c>
      <c r="L28" s="126">
        <v>45</v>
      </c>
      <c r="M28" s="18">
        <f t="shared" si="1"/>
        <v>0</v>
      </c>
      <c r="N28" s="18">
        <v>7</v>
      </c>
      <c r="O28" s="18">
        <v>8</v>
      </c>
      <c r="P28" s="18">
        <v>30</v>
      </c>
      <c r="Q28" s="18">
        <v>0</v>
      </c>
      <c r="R28" s="124">
        <v>0</v>
      </c>
      <c r="S28" s="18">
        <f t="shared" si="2"/>
        <v>45</v>
      </c>
    </row>
    <row r="29" spans="1:19" ht="15">
      <c r="A29" s="18" t="s">
        <v>210</v>
      </c>
      <c r="B29" s="94" t="s">
        <v>394</v>
      </c>
      <c r="C29" s="9" t="s">
        <v>283</v>
      </c>
      <c r="D29" s="9" t="s">
        <v>284</v>
      </c>
      <c r="E29" s="14">
        <v>800000</v>
      </c>
      <c r="F29" s="14">
        <v>475000</v>
      </c>
      <c r="G29" s="114">
        <f t="shared" si="0"/>
        <v>59.375</v>
      </c>
      <c r="H29" s="14">
        <v>142500</v>
      </c>
      <c r="I29" s="14">
        <v>332500</v>
      </c>
      <c r="J29" s="41">
        <v>40518</v>
      </c>
      <c r="K29" s="42">
        <v>0.2916666666666667</v>
      </c>
      <c r="L29" s="126">
        <v>41</v>
      </c>
      <c r="M29" s="18">
        <f t="shared" si="1"/>
        <v>0</v>
      </c>
      <c r="N29" s="18">
        <v>13</v>
      </c>
      <c r="O29" s="18">
        <v>8</v>
      </c>
      <c r="P29" s="18">
        <v>0</v>
      </c>
      <c r="Q29" s="18">
        <v>20</v>
      </c>
      <c r="R29" s="124">
        <v>3572</v>
      </c>
      <c r="S29" s="18">
        <f t="shared" si="2"/>
        <v>41</v>
      </c>
    </row>
    <row r="30" spans="1:19" ht="15">
      <c r="A30" s="49" t="s">
        <v>158</v>
      </c>
      <c r="B30" s="94" t="s">
        <v>727</v>
      </c>
      <c r="C30" s="9" t="s">
        <v>728</v>
      </c>
      <c r="D30" s="9" t="s">
        <v>729</v>
      </c>
      <c r="E30" s="14">
        <v>824670</v>
      </c>
      <c r="F30" s="14">
        <v>494000</v>
      </c>
      <c r="G30" s="114">
        <f t="shared" si="0"/>
        <v>59.90274897837923</v>
      </c>
      <c r="H30" s="113">
        <v>0</v>
      </c>
      <c r="I30" s="14">
        <v>494000</v>
      </c>
      <c r="J30" s="41">
        <v>40511</v>
      </c>
      <c r="K30" s="50">
        <v>0.3333333333333333</v>
      </c>
      <c r="L30" s="126">
        <v>41</v>
      </c>
      <c r="M30" s="18">
        <f t="shared" si="1"/>
        <v>0</v>
      </c>
      <c r="N30" s="18">
        <v>2</v>
      </c>
      <c r="O30" s="18">
        <v>8</v>
      </c>
      <c r="P30" s="18">
        <v>30</v>
      </c>
      <c r="Q30" s="18">
        <v>1</v>
      </c>
      <c r="R30" s="124">
        <v>11</v>
      </c>
      <c r="S30" s="18">
        <f t="shared" si="2"/>
        <v>41</v>
      </c>
    </row>
    <row r="31" spans="1:19" ht="15">
      <c r="A31" s="49" t="s">
        <v>158</v>
      </c>
      <c r="B31" s="94" t="s">
        <v>735</v>
      </c>
      <c r="C31" s="9" t="s">
        <v>736</v>
      </c>
      <c r="D31" s="40" t="s">
        <v>737</v>
      </c>
      <c r="E31" s="14">
        <v>830000</v>
      </c>
      <c r="F31" s="14">
        <v>490000</v>
      </c>
      <c r="G31" s="114">
        <f t="shared" si="0"/>
        <v>59.036144578313255</v>
      </c>
      <c r="H31" s="14">
        <v>245000</v>
      </c>
      <c r="I31" s="14">
        <v>245000</v>
      </c>
      <c r="J31" s="41">
        <v>40483</v>
      </c>
      <c r="K31" s="50">
        <v>0.6631944444444444</v>
      </c>
      <c r="L31" s="126">
        <v>40</v>
      </c>
      <c r="M31" s="18">
        <f t="shared" si="1"/>
        <v>0</v>
      </c>
      <c r="N31" s="18">
        <v>0</v>
      </c>
      <c r="O31" s="18">
        <v>10</v>
      </c>
      <c r="P31" s="18">
        <v>30</v>
      </c>
      <c r="Q31" s="18">
        <v>0</v>
      </c>
      <c r="R31" s="124">
        <v>0</v>
      </c>
      <c r="S31" s="18">
        <f t="shared" si="2"/>
        <v>40</v>
      </c>
    </row>
    <row r="32" spans="1:19" ht="15">
      <c r="A32" s="49" t="s">
        <v>158</v>
      </c>
      <c r="B32" s="94" t="s">
        <v>733</v>
      </c>
      <c r="C32" s="9" t="s">
        <v>734</v>
      </c>
      <c r="D32" s="9" t="s">
        <v>926</v>
      </c>
      <c r="E32" s="14">
        <v>900000</v>
      </c>
      <c r="F32" s="14">
        <v>500000</v>
      </c>
      <c r="G32" s="114">
        <f t="shared" si="0"/>
        <v>55.55555555555556</v>
      </c>
      <c r="H32" s="14">
        <v>400000</v>
      </c>
      <c r="I32" s="14">
        <v>100000</v>
      </c>
      <c r="J32" s="41">
        <v>40483</v>
      </c>
      <c r="K32" s="50">
        <v>0.6631944444444444</v>
      </c>
      <c r="L32" s="126">
        <v>36</v>
      </c>
      <c r="M32" s="18">
        <f t="shared" si="1"/>
        <v>0</v>
      </c>
      <c r="N32" s="18">
        <v>0</v>
      </c>
      <c r="O32" s="18">
        <v>6</v>
      </c>
      <c r="P32" s="18">
        <v>30</v>
      </c>
      <c r="Q32" s="18">
        <v>0</v>
      </c>
      <c r="R32" s="124">
        <v>0</v>
      </c>
      <c r="S32" s="18">
        <f t="shared" si="2"/>
        <v>36</v>
      </c>
    </row>
    <row r="33" spans="1:19" ht="15">
      <c r="A33" s="18" t="s">
        <v>210</v>
      </c>
      <c r="B33" s="94" t="s">
        <v>395</v>
      </c>
      <c r="C33" s="9" t="s">
        <v>285</v>
      </c>
      <c r="D33" s="9" t="s">
        <v>286</v>
      </c>
      <c r="E33" s="14">
        <v>800000</v>
      </c>
      <c r="F33" s="14">
        <v>475000</v>
      </c>
      <c r="G33" s="114">
        <f t="shared" si="0"/>
        <v>59.375</v>
      </c>
      <c r="H33" s="6">
        <v>142500</v>
      </c>
      <c r="I33" s="14">
        <v>332500</v>
      </c>
      <c r="J33" s="41">
        <v>40515</v>
      </c>
      <c r="K33" s="42">
        <v>0.49583333333333335</v>
      </c>
      <c r="L33" s="126">
        <v>29</v>
      </c>
      <c r="M33" s="18">
        <f t="shared" si="1"/>
        <v>0</v>
      </c>
      <c r="N33" s="18">
        <v>7</v>
      </c>
      <c r="O33" s="18">
        <v>4</v>
      </c>
      <c r="P33" s="18">
        <v>0</v>
      </c>
      <c r="Q33" s="18">
        <v>18</v>
      </c>
      <c r="R33" s="124">
        <v>1583</v>
      </c>
      <c r="S33" s="18">
        <f t="shared" si="2"/>
        <v>29</v>
      </c>
    </row>
    <row r="34" spans="1:18" s="63" customFormat="1" ht="24" customHeight="1">
      <c r="A34" s="63" t="s">
        <v>213</v>
      </c>
      <c r="E34" s="65">
        <f>SUM(E2:E33)</f>
        <v>21327645</v>
      </c>
      <c r="F34" s="65">
        <f aca="true" t="shared" si="3" ref="F34:M34">SUM(F2:F33)</f>
        <v>12287945</v>
      </c>
      <c r="G34" s="112"/>
      <c r="H34" s="65">
        <f t="shared" si="3"/>
        <v>5110820</v>
      </c>
      <c r="I34" s="65">
        <f t="shared" si="3"/>
        <v>7177125</v>
      </c>
      <c r="J34" s="65"/>
      <c r="K34" s="65"/>
      <c r="L34" s="65"/>
      <c r="M34" s="65">
        <f t="shared" si="3"/>
        <v>0</v>
      </c>
      <c r="R34" s="1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&amp;C&amp;"-,Tučné"Dotační titul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C40">
      <selection activeCell="O9" sqref="O9"/>
    </sheetView>
  </sheetViews>
  <sheetFormatPr defaultColWidth="9.140625" defaultRowHeight="18" customHeight="1"/>
  <cols>
    <col min="1" max="1" width="15.57421875" style="8" customWidth="1"/>
    <col min="2" max="2" width="19.57421875" style="8" customWidth="1"/>
    <col min="3" max="3" width="19.28125" style="8" customWidth="1"/>
    <col min="4" max="4" width="25.28125" style="8" customWidth="1"/>
    <col min="5" max="5" width="15.00390625" style="21" customWidth="1"/>
    <col min="6" max="6" width="14.7109375" style="21" customWidth="1"/>
    <col min="7" max="7" width="8.8515625" style="8" customWidth="1"/>
    <col min="8" max="8" width="8.7109375" style="8" customWidth="1"/>
    <col min="9" max="9" width="15.140625" style="8" customWidth="1"/>
    <col min="10" max="10" width="11.140625" style="35" customWidth="1"/>
    <col min="11" max="11" width="9.140625" style="35" customWidth="1"/>
    <col min="12" max="12" width="12.00390625" style="36" customWidth="1"/>
    <col min="13" max="13" width="14.28125" style="8" customWidth="1"/>
    <col min="14" max="14" width="9.140625" style="8" customWidth="1"/>
    <col min="15" max="16384" width="9.140625" style="8" customWidth="1"/>
  </cols>
  <sheetData>
    <row r="1" spans="1:13" s="7" customFormat="1" ht="37.5" customHeight="1">
      <c r="A1" s="7" t="s">
        <v>0</v>
      </c>
      <c r="B1" s="7" t="s">
        <v>2</v>
      </c>
      <c r="C1" s="7" t="s">
        <v>3</v>
      </c>
      <c r="D1" s="7" t="s">
        <v>4</v>
      </c>
      <c r="E1" s="20" t="s">
        <v>5</v>
      </c>
      <c r="F1" s="20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43" t="s">
        <v>877</v>
      </c>
      <c r="M1" s="150" t="s">
        <v>935</v>
      </c>
    </row>
    <row r="2" spans="1:13" ht="18" customHeight="1">
      <c r="A2" s="8" t="s">
        <v>1</v>
      </c>
      <c r="B2" s="94" t="s">
        <v>12</v>
      </c>
      <c r="C2" s="9" t="s">
        <v>13</v>
      </c>
      <c r="D2" s="9" t="s">
        <v>14</v>
      </c>
      <c r="E2" s="21">
        <v>245000</v>
      </c>
      <c r="F2" s="21">
        <v>122500</v>
      </c>
      <c r="G2" s="24">
        <f>F2/E2*100</f>
        <v>50</v>
      </c>
      <c r="I2" s="14">
        <f>F2</f>
        <v>122500</v>
      </c>
      <c r="J2" s="25">
        <v>40527</v>
      </c>
      <c r="K2" s="26" t="s">
        <v>15</v>
      </c>
      <c r="L2" s="64">
        <f>F2</f>
        <v>122500</v>
      </c>
      <c r="M2" s="151">
        <v>122500</v>
      </c>
    </row>
    <row r="3" spans="1:13" ht="18" customHeight="1">
      <c r="A3" s="8" t="s">
        <v>1</v>
      </c>
      <c r="B3" s="94" t="s">
        <v>16</v>
      </c>
      <c r="C3" s="9" t="s">
        <v>17</v>
      </c>
      <c r="D3" s="9" t="s">
        <v>18</v>
      </c>
      <c r="E3" s="21">
        <v>150575</v>
      </c>
      <c r="F3" s="21">
        <v>75200</v>
      </c>
      <c r="G3" s="24">
        <f aca="true" t="shared" si="0" ref="G3:G64">F3/E3*100</f>
        <v>49.941889423875146</v>
      </c>
      <c r="I3" s="14">
        <f aca="true" t="shared" si="1" ref="I3:I64">F3</f>
        <v>75200</v>
      </c>
      <c r="J3" s="25">
        <v>40522</v>
      </c>
      <c r="K3" s="26" t="s">
        <v>19</v>
      </c>
      <c r="L3" s="64">
        <f aca="true" t="shared" si="2" ref="L3:L64">F3</f>
        <v>75200</v>
      </c>
      <c r="M3" s="151">
        <v>75200</v>
      </c>
    </row>
    <row r="4" spans="1:13" ht="18" customHeight="1">
      <c r="A4" s="8" t="s">
        <v>1</v>
      </c>
      <c r="B4" s="94" t="s">
        <v>20</v>
      </c>
      <c r="C4" s="9" t="s">
        <v>21</v>
      </c>
      <c r="D4" s="9" t="s">
        <v>22</v>
      </c>
      <c r="E4" s="21">
        <v>82146</v>
      </c>
      <c r="F4" s="21">
        <v>41073</v>
      </c>
      <c r="G4" s="24">
        <f t="shared" si="0"/>
        <v>50</v>
      </c>
      <c r="I4" s="14">
        <f t="shared" si="1"/>
        <v>41073</v>
      </c>
      <c r="J4" s="25">
        <v>40527</v>
      </c>
      <c r="K4" s="26" t="s">
        <v>23</v>
      </c>
      <c r="L4" s="64">
        <f t="shared" si="2"/>
        <v>41073</v>
      </c>
      <c r="M4" s="151">
        <v>41000</v>
      </c>
    </row>
    <row r="5" spans="1:13" ht="18" customHeight="1">
      <c r="A5" s="8" t="s">
        <v>1</v>
      </c>
      <c r="B5" s="94" t="s">
        <v>24</v>
      </c>
      <c r="C5" s="9" t="s">
        <v>25</v>
      </c>
      <c r="D5" s="9" t="s">
        <v>26</v>
      </c>
      <c r="E5" s="21">
        <v>71542</v>
      </c>
      <c r="F5" s="21">
        <v>35771</v>
      </c>
      <c r="G5" s="24">
        <f t="shared" si="0"/>
        <v>50</v>
      </c>
      <c r="I5" s="14">
        <f t="shared" si="1"/>
        <v>35771</v>
      </c>
      <c r="J5" s="25">
        <v>40527</v>
      </c>
      <c r="K5" s="26" t="s">
        <v>27</v>
      </c>
      <c r="L5" s="64">
        <f t="shared" si="2"/>
        <v>35771</v>
      </c>
      <c r="M5" s="151">
        <v>35700</v>
      </c>
    </row>
    <row r="6" spans="1:13" ht="18" customHeight="1">
      <c r="A6" s="8" t="s">
        <v>1</v>
      </c>
      <c r="B6" s="94" t="s">
        <v>28</v>
      </c>
      <c r="C6" s="9" t="s">
        <v>29</v>
      </c>
      <c r="D6" s="9" t="s">
        <v>30</v>
      </c>
      <c r="E6" s="21">
        <v>117789</v>
      </c>
      <c r="F6" s="21">
        <v>58800</v>
      </c>
      <c r="G6" s="24">
        <f t="shared" si="0"/>
        <v>49.91977179532894</v>
      </c>
      <c r="H6" s="10"/>
      <c r="I6" s="14">
        <f t="shared" si="1"/>
        <v>58800</v>
      </c>
      <c r="J6" s="25">
        <v>40527</v>
      </c>
      <c r="K6" s="26" t="s">
        <v>19</v>
      </c>
      <c r="L6" s="64">
        <f t="shared" si="2"/>
        <v>58800</v>
      </c>
      <c r="M6" s="151">
        <v>58800</v>
      </c>
    </row>
    <row r="7" spans="1:13" ht="18" customHeight="1">
      <c r="A7" s="8" t="s">
        <v>1</v>
      </c>
      <c r="B7" s="94" t="s">
        <v>31</v>
      </c>
      <c r="C7" s="9" t="s">
        <v>32</v>
      </c>
      <c r="D7" s="9" t="s">
        <v>33</v>
      </c>
      <c r="E7" s="21">
        <v>144940</v>
      </c>
      <c r="F7" s="21">
        <v>72470</v>
      </c>
      <c r="G7" s="24">
        <f t="shared" si="0"/>
        <v>50</v>
      </c>
      <c r="I7" s="14">
        <f t="shared" si="1"/>
        <v>72470</v>
      </c>
      <c r="J7" s="25">
        <v>40522</v>
      </c>
      <c r="K7" s="26" t="s">
        <v>19</v>
      </c>
      <c r="L7" s="64">
        <f t="shared" si="2"/>
        <v>72470</v>
      </c>
      <c r="M7" s="151">
        <v>72400</v>
      </c>
    </row>
    <row r="8" spans="1:13" ht="18" customHeight="1">
      <c r="A8" s="8" t="s">
        <v>1</v>
      </c>
      <c r="B8" s="94" t="s">
        <v>34</v>
      </c>
      <c r="C8" s="9" t="s">
        <v>35</v>
      </c>
      <c r="D8" s="9" t="s">
        <v>36</v>
      </c>
      <c r="E8" s="21">
        <v>95000</v>
      </c>
      <c r="F8" s="21">
        <v>47000</v>
      </c>
      <c r="G8" s="24">
        <f t="shared" si="0"/>
        <v>49.473684210526315</v>
      </c>
      <c r="I8" s="14">
        <f t="shared" si="1"/>
        <v>47000</v>
      </c>
      <c r="J8" s="25">
        <v>40522</v>
      </c>
      <c r="K8" s="26" t="s">
        <v>19</v>
      </c>
      <c r="L8" s="64">
        <f t="shared" si="2"/>
        <v>47000</v>
      </c>
      <c r="M8" s="151">
        <v>47000</v>
      </c>
    </row>
    <row r="9" spans="1:13" ht="18" customHeight="1">
      <c r="A9" s="8" t="s">
        <v>1</v>
      </c>
      <c r="B9" s="94" t="s">
        <v>37</v>
      </c>
      <c r="C9" s="9" t="s">
        <v>38</v>
      </c>
      <c r="D9" s="9" t="s">
        <v>39</v>
      </c>
      <c r="E9" s="21">
        <v>135000</v>
      </c>
      <c r="F9" s="21">
        <v>67500</v>
      </c>
      <c r="G9" s="24">
        <f t="shared" si="0"/>
        <v>50</v>
      </c>
      <c r="I9" s="14">
        <f t="shared" si="1"/>
        <v>67500</v>
      </c>
      <c r="J9" s="25">
        <v>40527</v>
      </c>
      <c r="K9" s="26" t="s">
        <v>40</v>
      </c>
      <c r="L9" s="64">
        <f t="shared" si="2"/>
        <v>67500</v>
      </c>
      <c r="M9" s="151">
        <v>67500</v>
      </c>
    </row>
    <row r="10" spans="1:13" ht="18" customHeight="1">
      <c r="A10" s="8" t="s">
        <v>1</v>
      </c>
      <c r="B10" s="94" t="s">
        <v>41</v>
      </c>
      <c r="C10" s="9" t="s">
        <v>42</v>
      </c>
      <c r="D10" s="9" t="s">
        <v>43</v>
      </c>
      <c r="E10" s="21">
        <v>77100</v>
      </c>
      <c r="F10" s="21">
        <v>38550</v>
      </c>
      <c r="G10" s="24">
        <f t="shared" si="0"/>
        <v>50</v>
      </c>
      <c r="I10" s="14">
        <f t="shared" si="1"/>
        <v>38550</v>
      </c>
      <c r="J10" s="25">
        <v>40522</v>
      </c>
      <c r="K10" s="26" t="s">
        <v>19</v>
      </c>
      <c r="L10" s="64">
        <f t="shared" si="2"/>
        <v>38550</v>
      </c>
      <c r="M10" s="151">
        <v>38500</v>
      </c>
    </row>
    <row r="11" spans="1:13" ht="18" customHeight="1">
      <c r="A11" s="8" t="s">
        <v>1</v>
      </c>
      <c r="B11" s="94" t="s">
        <v>44</v>
      </c>
      <c r="C11" s="9" t="s">
        <v>45</v>
      </c>
      <c r="D11" s="10" t="s">
        <v>46</v>
      </c>
      <c r="E11" s="21">
        <v>220000</v>
      </c>
      <c r="F11" s="21">
        <v>110000</v>
      </c>
      <c r="G11" s="24">
        <f t="shared" si="0"/>
        <v>50</v>
      </c>
      <c r="I11" s="14">
        <f t="shared" si="1"/>
        <v>110000</v>
      </c>
      <c r="J11" s="25">
        <v>40526</v>
      </c>
      <c r="K11" s="26" t="s">
        <v>47</v>
      </c>
      <c r="L11" s="64">
        <f t="shared" si="2"/>
        <v>110000</v>
      </c>
      <c r="M11" s="151">
        <v>110000</v>
      </c>
    </row>
    <row r="12" spans="1:13" ht="18" customHeight="1">
      <c r="A12" s="8" t="s">
        <v>1</v>
      </c>
      <c r="B12" s="94" t="s">
        <v>48</v>
      </c>
      <c r="C12" s="9" t="s">
        <v>49</v>
      </c>
      <c r="D12" s="9" t="s">
        <v>50</v>
      </c>
      <c r="E12" s="21">
        <v>150000</v>
      </c>
      <c r="F12" s="21">
        <v>75000</v>
      </c>
      <c r="G12" s="24">
        <f t="shared" si="0"/>
        <v>50</v>
      </c>
      <c r="I12" s="14">
        <f t="shared" si="1"/>
        <v>75000</v>
      </c>
      <c r="J12" s="25">
        <v>40527</v>
      </c>
      <c r="K12" s="26" t="s">
        <v>51</v>
      </c>
      <c r="L12" s="64">
        <f t="shared" si="2"/>
        <v>75000</v>
      </c>
      <c r="M12" s="151">
        <v>75000</v>
      </c>
    </row>
    <row r="13" spans="1:13" ht="18" customHeight="1">
      <c r="A13" s="8" t="s">
        <v>1</v>
      </c>
      <c r="B13" s="94" t="s">
        <v>52</v>
      </c>
      <c r="C13" s="9" t="s">
        <v>53</v>
      </c>
      <c r="D13" s="9" t="s">
        <v>54</v>
      </c>
      <c r="E13" s="21">
        <v>90000</v>
      </c>
      <c r="F13" s="21">
        <v>45000</v>
      </c>
      <c r="G13" s="24">
        <f t="shared" si="0"/>
        <v>50</v>
      </c>
      <c r="I13" s="14">
        <f t="shared" si="1"/>
        <v>45000</v>
      </c>
      <c r="J13" s="25">
        <v>40527</v>
      </c>
      <c r="K13" s="27">
        <v>0.5</v>
      </c>
      <c r="L13" s="64">
        <f t="shared" si="2"/>
        <v>45000</v>
      </c>
      <c r="M13" s="151">
        <v>45000</v>
      </c>
    </row>
    <row r="14" spans="1:13" ht="18" customHeight="1">
      <c r="A14" s="8" t="s">
        <v>1</v>
      </c>
      <c r="B14" s="94" t="s">
        <v>55</v>
      </c>
      <c r="C14" s="9" t="s">
        <v>56</v>
      </c>
      <c r="D14" s="9" t="s">
        <v>57</v>
      </c>
      <c r="E14" s="21">
        <v>360000</v>
      </c>
      <c r="F14" s="21">
        <v>150000</v>
      </c>
      <c r="G14" s="24">
        <f t="shared" si="0"/>
        <v>41.66666666666667</v>
      </c>
      <c r="I14" s="14">
        <f t="shared" si="1"/>
        <v>150000</v>
      </c>
      <c r="J14" s="25">
        <v>40527</v>
      </c>
      <c r="K14" s="26" t="s">
        <v>19</v>
      </c>
      <c r="L14" s="64">
        <f t="shared" si="2"/>
        <v>150000</v>
      </c>
      <c r="M14" s="151">
        <v>150000</v>
      </c>
    </row>
    <row r="15" spans="1:13" ht="18" customHeight="1">
      <c r="A15" s="8" t="s">
        <v>1</v>
      </c>
      <c r="B15" s="94" t="s">
        <v>58</v>
      </c>
      <c r="C15" s="8" t="s">
        <v>59</v>
      </c>
      <c r="D15" s="8" t="s">
        <v>60</v>
      </c>
      <c r="E15" s="21">
        <v>70230.7</v>
      </c>
      <c r="F15" s="21">
        <v>35000</v>
      </c>
      <c r="G15" s="24">
        <f t="shared" si="0"/>
        <v>49.83575558836805</v>
      </c>
      <c r="I15" s="14">
        <f t="shared" si="1"/>
        <v>35000</v>
      </c>
      <c r="J15" s="25">
        <v>40498</v>
      </c>
      <c r="K15" s="28">
        <v>0.5</v>
      </c>
      <c r="L15" s="64">
        <f t="shared" si="2"/>
        <v>35000</v>
      </c>
      <c r="M15" s="151">
        <v>35000</v>
      </c>
    </row>
    <row r="16" spans="1:13" ht="18" customHeight="1">
      <c r="A16" s="8" t="s">
        <v>70</v>
      </c>
      <c r="B16" s="116" t="s">
        <v>61</v>
      </c>
      <c r="C16" s="11" t="s">
        <v>62</v>
      </c>
      <c r="D16" s="11" t="s">
        <v>63</v>
      </c>
      <c r="E16" s="22">
        <v>225000</v>
      </c>
      <c r="F16" s="22">
        <v>112000</v>
      </c>
      <c r="G16" s="24">
        <f t="shared" si="0"/>
        <v>49.77777777777778</v>
      </c>
      <c r="H16" s="12"/>
      <c r="I16" s="14">
        <f t="shared" si="1"/>
        <v>112000</v>
      </c>
      <c r="J16" s="29">
        <v>40483</v>
      </c>
      <c r="K16" s="30">
        <v>0.3541666666666667</v>
      </c>
      <c r="L16" s="64">
        <f t="shared" si="2"/>
        <v>112000</v>
      </c>
      <c r="M16" s="151">
        <v>112000</v>
      </c>
    </row>
    <row r="17" spans="1:13" ht="18" customHeight="1">
      <c r="A17" s="8" t="s">
        <v>70</v>
      </c>
      <c r="B17" s="116" t="s">
        <v>64</v>
      </c>
      <c r="C17" s="11" t="s">
        <v>65</v>
      </c>
      <c r="D17" s="11" t="s">
        <v>66</v>
      </c>
      <c r="E17" s="22">
        <v>140000</v>
      </c>
      <c r="F17" s="22">
        <v>70000</v>
      </c>
      <c r="G17" s="24">
        <f t="shared" si="0"/>
        <v>50</v>
      </c>
      <c r="H17" s="13"/>
      <c r="I17" s="14">
        <f t="shared" si="1"/>
        <v>70000</v>
      </c>
      <c r="J17" s="29">
        <v>40498</v>
      </c>
      <c r="K17" s="30">
        <v>0.3958333333333333</v>
      </c>
      <c r="L17" s="64">
        <f t="shared" si="2"/>
        <v>70000</v>
      </c>
      <c r="M17" s="151">
        <v>70000</v>
      </c>
    </row>
    <row r="18" spans="1:13" ht="18" customHeight="1">
      <c r="A18" s="8" t="s">
        <v>70</v>
      </c>
      <c r="B18" s="116" t="s">
        <v>67</v>
      </c>
      <c r="C18" s="11" t="s">
        <v>68</v>
      </c>
      <c r="D18" s="11" t="s">
        <v>69</v>
      </c>
      <c r="E18" s="22">
        <v>69000</v>
      </c>
      <c r="F18" s="22">
        <v>34500</v>
      </c>
      <c r="G18" s="24">
        <f t="shared" si="0"/>
        <v>50</v>
      </c>
      <c r="H18" s="12"/>
      <c r="I18" s="14">
        <f t="shared" si="1"/>
        <v>34500</v>
      </c>
      <c r="J18" s="29">
        <v>40512</v>
      </c>
      <c r="K18" s="30">
        <v>0.5263888888888889</v>
      </c>
      <c r="L18" s="64">
        <f t="shared" si="2"/>
        <v>34500</v>
      </c>
      <c r="M18" s="151">
        <v>34500</v>
      </c>
    </row>
    <row r="19" spans="1:13" ht="18" customHeight="1">
      <c r="A19" s="8" t="s">
        <v>96</v>
      </c>
      <c r="B19" s="94" t="s">
        <v>71</v>
      </c>
      <c r="C19" s="9" t="s">
        <v>72</v>
      </c>
      <c r="D19" s="9" t="s">
        <v>73</v>
      </c>
      <c r="E19" s="21">
        <v>121158.4</v>
      </c>
      <c r="F19" s="21">
        <v>60579.2</v>
      </c>
      <c r="G19" s="24">
        <f t="shared" si="0"/>
        <v>50</v>
      </c>
      <c r="I19" s="14">
        <f t="shared" si="1"/>
        <v>60579.2</v>
      </c>
      <c r="J19" s="25">
        <v>40514</v>
      </c>
      <c r="K19" s="28">
        <v>0.4583333333333333</v>
      </c>
      <c r="L19" s="64">
        <f t="shared" si="2"/>
        <v>60579.2</v>
      </c>
      <c r="M19" s="151">
        <v>60500</v>
      </c>
    </row>
    <row r="20" spans="1:13" ht="18" customHeight="1">
      <c r="A20" s="8" t="s">
        <v>96</v>
      </c>
      <c r="B20" s="94" t="s">
        <v>74</v>
      </c>
      <c r="C20" s="9" t="s">
        <v>75</v>
      </c>
      <c r="D20" s="9" t="s">
        <v>76</v>
      </c>
      <c r="E20" s="21">
        <v>251799.2</v>
      </c>
      <c r="F20" s="21">
        <v>125899</v>
      </c>
      <c r="G20" s="24">
        <f t="shared" si="0"/>
        <v>49.999761714890276</v>
      </c>
      <c r="H20" s="10"/>
      <c r="I20" s="14">
        <f t="shared" si="1"/>
        <v>125899</v>
      </c>
      <c r="J20" s="25">
        <v>40511</v>
      </c>
      <c r="K20" s="28">
        <v>0.5416666666666666</v>
      </c>
      <c r="L20" s="64">
        <f t="shared" si="2"/>
        <v>125899</v>
      </c>
      <c r="M20" s="151">
        <v>125800</v>
      </c>
    </row>
    <row r="21" spans="1:13" ht="18" customHeight="1">
      <c r="A21" s="8" t="s">
        <v>96</v>
      </c>
      <c r="B21" s="94" t="s">
        <v>77</v>
      </c>
      <c r="C21" s="9" t="s">
        <v>78</v>
      </c>
      <c r="D21" s="9" t="s">
        <v>79</v>
      </c>
      <c r="E21" s="21">
        <v>72000</v>
      </c>
      <c r="F21" s="21">
        <v>36000</v>
      </c>
      <c r="G21" s="24">
        <f t="shared" si="0"/>
        <v>50</v>
      </c>
      <c r="I21" s="14">
        <f t="shared" si="1"/>
        <v>36000</v>
      </c>
      <c r="J21" s="25">
        <v>40526</v>
      </c>
      <c r="K21" s="28">
        <v>0.3541666666666667</v>
      </c>
      <c r="L21" s="64">
        <f t="shared" si="2"/>
        <v>36000</v>
      </c>
      <c r="M21" s="151">
        <v>36000</v>
      </c>
    </row>
    <row r="22" spans="1:13" ht="18" customHeight="1">
      <c r="A22" s="8" t="s">
        <v>96</v>
      </c>
      <c r="B22" s="94" t="s">
        <v>80</v>
      </c>
      <c r="C22" s="9" t="s">
        <v>81</v>
      </c>
      <c r="D22" s="10" t="s">
        <v>82</v>
      </c>
      <c r="E22" s="21">
        <v>51000</v>
      </c>
      <c r="F22" s="21">
        <v>25500</v>
      </c>
      <c r="G22" s="24">
        <f t="shared" si="0"/>
        <v>50</v>
      </c>
      <c r="I22" s="14">
        <f t="shared" si="1"/>
        <v>25500</v>
      </c>
      <c r="J22" s="25">
        <v>40526</v>
      </c>
      <c r="K22" s="28">
        <v>0.39375</v>
      </c>
      <c r="L22" s="64">
        <f t="shared" si="2"/>
        <v>25500</v>
      </c>
      <c r="M22" s="151">
        <v>25500</v>
      </c>
    </row>
    <row r="23" spans="1:13" ht="18" customHeight="1">
      <c r="A23" s="8" t="s">
        <v>96</v>
      </c>
      <c r="B23" s="94" t="s">
        <v>83</v>
      </c>
      <c r="C23" s="9" t="s">
        <v>84</v>
      </c>
      <c r="D23" s="9" t="s">
        <v>85</v>
      </c>
      <c r="E23" s="21">
        <v>160000</v>
      </c>
      <c r="F23" s="21">
        <v>80000</v>
      </c>
      <c r="G23" s="24">
        <f t="shared" si="0"/>
        <v>50</v>
      </c>
      <c r="I23" s="14">
        <f t="shared" si="1"/>
        <v>80000</v>
      </c>
      <c r="J23" s="25">
        <v>40527</v>
      </c>
      <c r="K23" s="26" t="s">
        <v>86</v>
      </c>
      <c r="L23" s="64">
        <f t="shared" si="2"/>
        <v>80000</v>
      </c>
      <c r="M23" s="151">
        <v>80000</v>
      </c>
    </row>
    <row r="24" spans="1:13" ht="18" customHeight="1">
      <c r="A24" s="8" t="s">
        <v>96</v>
      </c>
      <c r="B24" s="94" t="s">
        <v>87</v>
      </c>
      <c r="C24" s="9" t="s">
        <v>88</v>
      </c>
      <c r="D24" s="9" t="s">
        <v>89</v>
      </c>
      <c r="E24" s="21">
        <v>176388</v>
      </c>
      <c r="F24" s="21">
        <v>88194</v>
      </c>
      <c r="G24" s="24">
        <f t="shared" si="0"/>
        <v>50</v>
      </c>
      <c r="I24" s="14">
        <f t="shared" si="1"/>
        <v>88194</v>
      </c>
      <c r="J24" s="25">
        <v>40494</v>
      </c>
      <c r="K24" s="28">
        <v>0.3854166666666667</v>
      </c>
      <c r="L24" s="64">
        <f t="shared" si="2"/>
        <v>88194</v>
      </c>
      <c r="M24" s="151">
        <v>88100</v>
      </c>
    </row>
    <row r="25" spans="1:13" ht="18" customHeight="1">
      <c r="A25" s="8" t="s">
        <v>96</v>
      </c>
      <c r="B25" s="94" t="s">
        <v>90</v>
      </c>
      <c r="C25" s="9" t="s">
        <v>91</v>
      </c>
      <c r="D25" s="9" t="s">
        <v>92</v>
      </c>
      <c r="E25" s="21">
        <v>112000</v>
      </c>
      <c r="F25" s="21">
        <v>56000</v>
      </c>
      <c r="G25" s="24">
        <f t="shared" si="0"/>
        <v>50</v>
      </c>
      <c r="I25" s="14">
        <f t="shared" si="1"/>
        <v>56000</v>
      </c>
      <c r="J25" s="25">
        <v>40527</v>
      </c>
      <c r="K25" s="28">
        <v>0.4444444444444444</v>
      </c>
      <c r="L25" s="64">
        <f t="shared" si="2"/>
        <v>56000</v>
      </c>
      <c r="M25" s="151">
        <v>56000</v>
      </c>
    </row>
    <row r="26" spans="1:13" ht="18" customHeight="1">
      <c r="A26" s="8" t="s">
        <v>96</v>
      </c>
      <c r="B26" s="94" t="s">
        <v>93</v>
      </c>
      <c r="C26" s="9" t="s">
        <v>94</v>
      </c>
      <c r="D26" s="9" t="s">
        <v>95</v>
      </c>
      <c r="E26" s="21">
        <v>72000</v>
      </c>
      <c r="F26" s="21">
        <v>36000</v>
      </c>
      <c r="G26" s="24">
        <f t="shared" si="0"/>
        <v>50</v>
      </c>
      <c r="I26" s="14">
        <f t="shared" si="1"/>
        <v>36000</v>
      </c>
      <c r="J26" s="25">
        <v>40527</v>
      </c>
      <c r="K26" s="28">
        <v>0.4166666666666667</v>
      </c>
      <c r="L26" s="64">
        <f t="shared" si="2"/>
        <v>36000</v>
      </c>
      <c r="M26" s="151">
        <v>36000</v>
      </c>
    </row>
    <row r="27" spans="1:13" ht="18" customHeight="1">
      <c r="A27" s="8" t="s">
        <v>109</v>
      </c>
      <c r="B27" s="94" t="s">
        <v>97</v>
      </c>
      <c r="C27" s="9" t="s">
        <v>98</v>
      </c>
      <c r="D27" s="8" t="s">
        <v>99</v>
      </c>
      <c r="E27" s="21">
        <v>131822</v>
      </c>
      <c r="F27" s="21">
        <v>65911</v>
      </c>
      <c r="G27" s="24">
        <f t="shared" si="0"/>
        <v>50</v>
      </c>
      <c r="H27" s="15"/>
      <c r="I27" s="14">
        <f t="shared" si="1"/>
        <v>65911</v>
      </c>
      <c r="J27" s="25">
        <v>40527</v>
      </c>
      <c r="K27" s="28">
        <v>0.4166666666666667</v>
      </c>
      <c r="L27" s="64">
        <f t="shared" si="2"/>
        <v>65911</v>
      </c>
      <c r="M27" s="151">
        <v>65900</v>
      </c>
    </row>
    <row r="28" spans="1:13" ht="18" customHeight="1">
      <c r="A28" s="8" t="s">
        <v>109</v>
      </c>
      <c r="B28" s="94" t="s">
        <v>100</v>
      </c>
      <c r="C28" s="9" t="s">
        <v>101</v>
      </c>
      <c r="D28" s="9" t="s">
        <v>102</v>
      </c>
      <c r="E28" s="21">
        <v>300000</v>
      </c>
      <c r="F28" s="21">
        <v>150000</v>
      </c>
      <c r="G28" s="24">
        <f t="shared" si="0"/>
        <v>50</v>
      </c>
      <c r="H28" s="16"/>
      <c r="I28" s="14">
        <f t="shared" si="1"/>
        <v>150000</v>
      </c>
      <c r="J28" s="25">
        <v>40525</v>
      </c>
      <c r="K28" s="28">
        <v>0.46875</v>
      </c>
      <c r="L28" s="64">
        <f t="shared" si="2"/>
        <v>150000</v>
      </c>
      <c r="M28" s="151">
        <v>150000</v>
      </c>
    </row>
    <row r="29" spans="1:13" ht="18" customHeight="1">
      <c r="A29" s="8" t="s">
        <v>109</v>
      </c>
      <c r="B29" s="94" t="s">
        <v>103</v>
      </c>
      <c r="C29" s="9" t="s">
        <v>104</v>
      </c>
      <c r="D29" s="8" t="s">
        <v>105</v>
      </c>
      <c r="E29" s="21">
        <v>52000</v>
      </c>
      <c r="F29" s="21">
        <v>26000</v>
      </c>
      <c r="G29" s="24">
        <f t="shared" si="0"/>
        <v>50</v>
      </c>
      <c r="H29" s="15"/>
      <c r="I29" s="14">
        <f t="shared" si="1"/>
        <v>26000</v>
      </c>
      <c r="J29" s="25">
        <v>40497</v>
      </c>
      <c r="K29" s="28">
        <v>0.6354166666666666</v>
      </c>
      <c r="L29" s="64">
        <f t="shared" si="2"/>
        <v>26000</v>
      </c>
      <c r="M29" s="151">
        <v>26000</v>
      </c>
    </row>
    <row r="30" spans="1:13" ht="18" customHeight="1">
      <c r="A30" s="8" t="s">
        <v>109</v>
      </c>
      <c r="B30" s="94" t="s">
        <v>106</v>
      </c>
      <c r="C30" s="9" t="s">
        <v>107</v>
      </c>
      <c r="D30" s="10" t="s">
        <v>108</v>
      </c>
      <c r="E30" s="21">
        <v>100000</v>
      </c>
      <c r="F30" s="21">
        <v>50000</v>
      </c>
      <c r="G30" s="24">
        <f t="shared" si="0"/>
        <v>50</v>
      </c>
      <c r="H30" s="15"/>
      <c r="I30" s="14">
        <f t="shared" si="1"/>
        <v>50000</v>
      </c>
      <c r="J30" s="25">
        <v>40525</v>
      </c>
      <c r="K30" s="28">
        <v>0.3854166666666667</v>
      </c>
      <c r="L30" s="64">
        <f t="shared" si="2"/>
        <v>50000</v>
      </c>
      <c r="M30" s="151">
        <v>50000</v>
      </c>
    </row>
    <row r="31" spans="1:13" ht="18" customHeight="1">
      <c r="A31" s="8" t="s">
        <v>118</v>
      </c>
      <c r="B31" s="94" t="s">
        <v>110</v>
      </c>
      <c r="C31" s="8" t="s">
        <v>883</v>
      </c>
      <c r="D31" s="8" t="s">
        <v>111</v>
      </c>
      <c r="E31" s="21">
        <v>291000</v>
      </c>
      <c r="F31" s="21">
        <v>145500</v>
      </c>
      <c r="G31" s="24">
        <f t="shared" si="0"/>
        <v>50</v>
      </c>
      <c r="I31" s="14">
        <f t="shared" si="1"/>
        <v>145500</v>
      </c>
      <c r="J31" s="25">
        <v>40485</v>
      </c>
      <c r="K31" s="28">
        <v>0.6770833333333334</v>
      </c>
      <c r="L31" s="64">
        <f t="shared" si="2"/>
        <v>145500</v>
      </c>
      <c r="M31" s="151">
        <v>145500</v>
      </c>
    </row>
    <row r="32" spans="1:13" ht="18" customHeight="1">
      <c r="A32" s="8" t="s">
        <v>118</v>
      </c>
      <c r="B32" s="94" t="s">
        <v>112</v>
      </c>
      <c r="C32" s="8" t="s">
        <v>879</v>
      </c>
      <c r="D32" s="8" t="s">
        <v>113</v>
      </c>
      <c r="E32" s="21">
        <v>227868</v>
      </c>
      <c r="F32" s="21">
        <v>113900</v>
      </c>
      <c r="G32" s="24">
        <f t="shared" si="0"/>
        <v>49.98507908087138</v>
      </c>
      <c r="H32" s="10"/>
      <c r="I32" s="14">
        <f t="shared" si="1"/>
        <v>113900</v>
      </c>
      <c r="J32" s="25">
        <v>40508</v>
      </c>
      <c r="K32" s="28">
        <v>0.3958333333333333</v>
      </c>
      <c r="L32" s="64">
        <f t="shared" si="2"/>
        <v>113900</v>
      </c>
      <c r="M32" s="151">
        <v>113900</v>
      </c>
    </row>
    <row r="33" spans="1:13" ht="18" customHeight="1">
      <c r="A33" s="8" t="s">
        <v>118</v>
      </c>
      <c r="B33" s="94" t="s">
        <v>114</v>
      </c>
      <c r="C33" s="8" t="s">
        <v>896</v>
      </c>
      <c r="D33" s="8" t="s">
        <v>115</v>
      </c>
      <c r="E33" s="21">
        <v>148758.5</v>
      </c>
      <c r="F33" s="21">
        <v>74000</v>
      </c>
      <c r="G33" s="24">
        <f t="shared" si="0"/>
        <v>49.74505658500187</v>
      </c>
      <c r="I33" s="14">
        <f t="shared" si="1"/>
        <v>74000</v>
      </c>
      <c r="J33" s="25">
        <v>40505</v>
      </c>
      <c r="K33" s="28">
        <v>0.5694444444444444</v>
      </c>
      <c r="L33" s="64">
        <f t="shared" si="2"/>
        <v>74000</v>
      </c>
      <c r="M33" s="151">
        <v>74000</v>
      </c>
    </row>
    <row r="34" spans="1:13" ht="18" customHeight="1">
      <c r="A34" s="8" t="s">
        <v>118</v>
      </c>
      <c r="B34" s="94" t="s">
        <v>116</v>
      </c>
      <c r="C34" s="8" t="s">
        <v>897</v>
      </c>
      <c r="D34" s="10" t="s">
        <v>117</v>
      </c>
      <c r="E34" s="21">
        <v>112865</v>
      </c>
      <c r="F34" s="21">
        <v>56000</v>
      </c>
      <c r="G34" s="24">
        <f t="shared" si="0"/>
        <v>49.61679883046117</v>
      </c>
      <c r="I34" s="14">
        <f t="shared" si="1"/>
        <v>56000</v>
      </c>
      <c r="J34" s="25">
        <v>40506</v>
      </c>
      <c r="K34" s="28">
        <v>0.2916666666666667</v>
      </c>
      <c r="L34" s="64">
        <f t="shared" si="2"/>
        <v>56000</v>
      </c>
      <c r="M34" s="151">
        <v>56000</v>
      </c>
    </row>
    <row r="35" spans="1:13" ht="18" customHeight="1">
      <c r="A35" s="8" t="s">
        <v>121</v>
      </c>
      <c r="B35" s="94" t="s">
        <v>119</v>
      </c>
      <c r="C35" s="9" t="s">
        <v>898</v>
      </c>
      <c r="D35" s="9" t="s">
        <v>120</v>
      </c>
      <c r="E35" s="21">
        <v>78394</v>
      </c>
      <c r="F35" s="21">
        <v>39197</v>
      </c>
      <c r="G35" s="24">
        <f t="shared" si="0"/>
        <v>50</v>
      </c>
      <c r="H35" s="17"/>
      <c r="I35" s="14">
        <f t="shared" si="1"/>
        <v>39197</v>
      </c>
      <c r="J35" s="25">
        <v>40491</v>
      </c>
      <c r="K35" s="28">
        <v>0.4375</v>
      </c>
      <c r="L35" s="64">
        <f t="shared" si="2"/>
        <v>39197</v>
      </c>
      <c r="M35" s="151">
        <v>39100</v>
      </c>
    </row>
    <row r="36" spans="1:13" ht="18" customHeight="1">
      <c r="A36" s="8" t="s">
        <v>130</v>
      </c>
      <c r="B36" s="94" t="s">
        <v>122</v>
      </c>
      <c r="C36" s="9" t="s">
        <v>899</v>
      </c>
      <c r="D36" s="9" t="s">
        <v>123</v>
      </c>
      <c r="E36" s="21">
        <v>233000</v>
      </c>
      <c r="F36" s="21">
        <v>116500</v>
      </c>
      <c r="G36" s="24">
        <f t="shared" si="0"/>
        <v>50</v>
      </c>
      <c r="H36" s="18"/>
      <c r="I36" s="14">
        <f t="shared" si="1"/>
        <v>116500</v>
      </c>
      <c r="J36" s="25">
        <v>40497</v>
      </c>
      <c r="K36" s="28">
        <v>0.3333333333333333</v>
      </c>
      <c r="L36" s="64">
        <f t="shared" si="2"/>
        <v>116500</v>
      </c>
      <c r="M36" s="151">
        <v>116500</v>
      </c>
    </row>
    <row r="37" spans="1:13" ht="18" customHeight="1">
      <c r="A37" s="8" t="s">
        <v>130</v>
      </c>
      <c r="B37" s="94" t="s">
        <v>124</v>
      </c>
      <c r="C37" s="9" t="s">
        <v>900</v>
      </c>
      <c r="D37" s="9" t="s">
        <v>125</v>
      </c>
      <c r="E37" s="21">
        <v>228575</v>
      </c>
      <c r="F37" s="21">
        <v>114000</v>
      </c>
      <c r="G37" s="24">
        <f t="shared" si="0"/>
        <v>49.87422071530133</v>
      </c>
      <c r="H37" s="10"/>
      <c r="I37" s="14">
        <f t="shared" si="1"/>
        <v>114000</v>
      </c>
      <c r="J37" s="25">
        <v>40494</v>
      </c>
      <c r="K37" s="28">
        <v>0.34375</v>
      </c>
      <c r="L37" s="64">
        <f t="shared" si="2"/>
        <v>114000</v>
      </c>
      <c r="M37" s="151">
        <v>114000</v>
      </c>
    </row>
    <row r="38" spans="1:13" ht="18" customHeight="1">
      <c r="A38" s="8" t="s">
        <v>130</v>
      </c>
      <c r="B38" s="94" t="s">
        <v>126</v>
      </c>
      <c r="C38" s="9" t="s">
        <v>901</v>
      </c>
      <c r="D38" s="9" t="s">
        <v>127</v>
      </c>
      <c r="E38" s="21">
        <v>163381</v>
      </c>
      <c r="F38" s="21">
        <v>81000</v>
      </c>
      <c r="G38" s="24">
        <f t="shared" si="0"/>
        <v>49.57736823743275</v>
      </c>
      <c r="H38" s="18"/>
      <c r="I38" s="14">
        <f t="shared" si="1"/>
        <v>81000</v>
      </c>
      <c r="J38" s="25">
        <v>40514</v>
      </c>
      <c r="K38" s="28">
        <v>0.3541666666666667</v>
      </c>
      <c r="L38" s="64">
        <f t="shared" si="2"/>
        <v>81000</v>
      </c>
      <c r="M38" s="151">
        <v>81000</v>
      </c>
    </row>
    <row r="39" spans="1:13" ht="18" customHeight="1">
      <c r="A39" s="8" t="s">
        <v>130</v>
      </c>
      <c r="B39" s="94" t="s">
        <v>128</v>
      </c>
      <c r="C39" s="9" t="s">
        <v>888</v>
      </c>
      <c r="D39" s="10" t="s">
        <v>129</v>
      </c>
      <c r="E39" s="21">
        <v>252000</v>
      </c>
      <c r="F39" s="21">
        <v>126000</v>
      </c>
      <c r="G39" s="24">
        <f t="shared" si="0"/>
        <v>50</v>
      </c>
      <c r="H39" s="18"/>
      <c r="I39" s="14">
        <f t="shared" si="1"/>
        <v>126000</v>
      </c>
      <c r="J39" s="25">
        <v>40513</v>
      </c>
      <c r="K39" s="28">
        <v>0.3645833333333333</v>
      </c>
      <c r="L39" s="64">
        <f t="shared" si="2"/>
        <v>126000</v>
      </c>
      <c r="M39" s="151">
        <v>126000</v>
      </c>
    </row>
    <row r="40" spans="1:13" ht="18" customHeight="1">
      <c r="A40" s="8" t="s">
        <v>158</v>
      </c>
      <c r="B40" s="94" t="s">
        <v>131</v>
      </c>
      <c r="C40" s="9" t="s">
        <v>132</v>
      </c>
      <c r="D40" s="9" t="s">
        <v>133</v>
      </c>
      <c r="E40" s="21">
        <v>296379</v>
      </c>
      <c r="F40" s="21">
        <v>148187</v>
      </c>
      <c r="G40" s="24">
        <f t="shared" si="0"/>
        <v>49.999156485446</v>
      </c>
      <c r="H40" s="19"/>
      <c r="I40" s="14">
        <f t="shared" si="1"/>
        <v>148187</v>
      </c>
      <c r="J40" s="25">
        <v>40505</v>
      </c>
      <c r="K40" s="31">
        <v>0.375</v>
      </c>
      <c r="L40" s="64">
        <f t="shared" si="2"/>
        <v>148187</v>
      </c>
      <c r="M40" s="151">
        <v>148100</v>
      </c>
    </row>
    <row r="41" spans="1:13" ht="18" customHeight="1">
      <c r="A41" s="8" t="s">
        <v>158</v>
      </c>
      <c r="B41" s="94" t="s">
        <v>134</v>
      </c>
      <c r="C41" s="9" t="s">
        <v>135</v>
      </c>
      <c r="D41" s="9" t="s">
        <v>136</v>
      </c>
      <c r="E41" s="21">
        <v>735200</v>
      </c>
      <c r="F41" s="21">
        <v>150000</v>
      </c>
      <c r="G41" s="24">
        <f t="shared" si="0"/>
        <v>20.40261153427639</v>
      </c>
      <c r="H41" s="10"/>
      <c r="I41" s="14">
        <f t="shared" si="1"/>
        <v>150000</v>
      </c>
      <c r="J41" s="25">
        <v>40483</v>
      </c>
      <c r="K41" s="31">
        <v>0.6180555555555556</v>
      </c>
      <c r="L41" s="64">
        <f t="shared" si="2"/>
        <v>150000</v>
      </c>
      <c r="M41" s="151">
        <v>150000</v>
      </c>
    </row>
    <row r="42" spans="1:13" ht="18" customHeight="1">
      <c r="A42" s="8" t="s">
        <v>158</v>
      </c>
      <c r="B42" s="94" t="s">
        <v>137</v>
      </c>
      <c r="C42" s="9" t="s">
        <v>138</v>
      </c>
      <c r="D42" s="9" t="s">
        <v>139</v>
      </c>
      <c r="E42" s="21">
        <v>54924</v>
      </c>
      <c r="F42" s="21">
        <v>27462</v>
      </c>
      <c r="G42" s="24">
        <f t="shared" si="0"/>
        <v>50</v>
      </c>
      <c r="H42" s="19"/>
      <c r="I42" s="14">
        <f t="shared" si="1"/>
        <v>27462</v>
      </c>
      <c r="J42" s="25">
        <v>40521</v>
      </c>
      <c r="K42" s="31">
        <v>0.4375</v>
      </c>
      <c r="L42" s="64">
        <f t="shared" si="2"/>
        <v>27462</v>
      </c>
      <c r="M42" s="151">
        <v>27400</v>
      </c>
    </row>
    <row r="43" spans="1:13" ht="18" customHeight="1">
      <c r="A43" s="8" t="s">
        <v>158</v>
      </c>
      <c r="B43" s="94" t="s">
        <v>140</v>
      </c>
      <c r="C43" s="9" t="s">
        <v>141</v>
      </c>
      <c r="D43" s="10" t="s">
        <v>142</v>
      </c>
      <c r="E43" s="21">
        <v>54000</v>
      </c>
      <c r="F43" s="21">
        <v>27000</v>
      </c>
      <c r="G43" s="24">
        <f t="shared" si="0"/>
        <v>50</v>
      </c>
      <c r="H43" s="19"/>
      <c r="I43" s="14">
        <f t="shared" si="1"/>
        <v>27000</v>
      </c>
      <c r="J43" s="25">
        <v>40485</v>
      </c>
      <c r="K43" s="31">
        <v>0.642361111111111</v>
      </c>
      <c r="L43" s="64">
        <f t="shared" si="2"/>
        <v>27000</v>
      </c>
      <c r="M43" s="151">
        <v>27000</v>
      </c>
    </row>
    <row r="44" spans="1:13" ht="18" customHeight="1">
      <c r="A44" s="8" t="s">
        <v>158</v>
      </c>
      <c r="B44" s="94" t="s">
        <v>143</v>
      </c>
      <c r="C44" s="9" t="s">
        <v>144</v>
      </c>
      <c r="D44" s="9" t="s">
        <v>145</v>
      </c>
      <c r="E44" s="21">
        <v>148333.5</v>
      </c>
      <c r="F44" s="21">
        <v>72700</v>
      </c>
      <c r="G44" s="24">
        <f t="shared" si="0"/>
        <v>49.01118088631361</v>
      </c>
      <c r="H44" s="19"/>
      <c r="I44" s="14">
        <f t="shared" si="1"/>
        <v>72700</v>
      </c>
      <c r="J44" s="25">
        <v>40512</v>
      </c>
      <c r="K44" s="31">
        <v>0.4270833333333333</v>
      </c>
      <c r="L44" s="64">
        <f t="shared" si="2"/>
        <v>72700</v>
      </c>
      <c r="M44" s="151">
        <v>72700</v>
      </c>
    </row>
    <row r="45" spans="1:13" ht="18" customHeight="1">
      <c r="A45" s="8" t="s">
        <v>158</v>
      </c>
      <c r="B45" s="94" t="s">
        <v>146</v>
      </c>
      <c r="C45" s="9" t="s">
        <v>147</v>
      </c>
      <c r="D45" s="9" t="s">
        <v>148</v>
      </c>
      <c r="E45" s="21">
        <v>235000</v>
      </c>
      <c r="F45" s="21">
        <v>117500</v>
      </c>
      <c r="G45" s="24">
        <f t="shared" si="0"/>
        <v>50</v>
      </c>
      <c r="H45" s="19"/>
      <c r="I45" s="14">
        <f t="shared" si="1"/>
        <v>117500</v>
      </c>
      <c r="J45" s="25">
        <v>40500</v>
      </c>
      <c r="K45" s="31">
        <v>0.3333333333333333</v>
      </c>
      <c r="L45" s="64">
        <f t="shared" si="2"/>
        <v>117500</v>
      </c>
      <c r="M45" s="151">
        <v>117500</v>
      </c>
    </row>
    <row r="46" spans="1:13" ht="18" customHeight="1">
      <c r="A46" s="8" t="s">
        <v>158</v>
      </c>
      <c r="B46" s="94" t="s">
        <v>149</v>
      </c>
      <c r="C46" s="9" t="s">
        <v>150</v>
      </c>
      <c r="D46" s="9" t="s">
        <v>151</v>
      </c>
      <c r="E46" s="21">
        <v>60000</v>
      </c>
      <c r="F46" s="21">
        <v>30000</v>
      </c>
      <c r="G46" s="24">
        <f t="shared" si="0"/>
        <v>50</v>
      </c>
      <c r="H46" s="19"/>
      <c r="I46" s="14">
        <f t="shared" si="1"/>
        <v>30000</v>
      </c>
      <c r="J46" s="25">
        <v>40483</v>
      </c>
      <c r="K46" s="31">
        <v>0.6631944444444444</v>
      </c>
      <c r="L46" s="64">
        <f t="shared" si="2"/>
        <v>30000</v>
      </c>
      <c r="M46" s="151">
        <v>30000</v>
      </c>
    </row>
    <row r="47" spans="1:13" ht="18" customHeight="1">
      <c r="A47" s="8" t="s">
        <v>158</v>
      </c>
      <c r="B47" s="94" t="s">
        <v>152</v>
      </c>
      <c r="C47" s="9" t="s">
        <v>153</v>
      </c>
      <c r="D47" s="9" t="s">
        <v>154</v>
      </c>
      <c r="E47" s="21">
        <v>55670</v>
      </c>
      <c r="F47" s="21">
        <v>27670</v>
      </c>
      <c r="G47" s="24">
        <f t="shared" si="0"/>
        <v>49.703610562241785</v>
      </c>
      <c r="H47" s="19"/>
      <c r="I47" s="14">
        <f t="shared" si="1"/>
        <v>27670</v>
      </c>
      <c r="J47" s="25">
        <v>40483</v>
      </c>
      <c r="K47" s="31">
        <v>0.3333333333333333</v>
      </c>
      <c r="L47" s="64">
        <f t="shared" si="2"/>
        <v>27670</v>
      </c>
      <c r="M47" s="151">
        <v>27600</v>
      </c>
    </row>
    <row r="48" spans="1:13" ht="18" customHeight="1">
      <c r="A48" s="8" t="s">
        <v>158</v>
      </c>
      <c r="B48" s="94" t="s">
        <v>155</v>
      </c>
      <c r="C48" s="9" t="s">
        <v>156</v>
      </c>
      <c r="D48" s="9" t="s">
        <v>157</v>
      </c>
      <c r="E48" s="21">
        <v>176732</v>
      </c>
      <c r="F48" s="21">
        <v>88366</v>
      </c>
      <c r="G48" s="24">
        <f t="shared" si="0"/>
        <v>50</v>
      </c>
      <c r="H48" s="19"/>
      <c r="I48" s="14">
        <f t="shared" si="1"/>
        <v>88366</v>
      </c>
      <c r="J48" s="25">
        <v>40527</v>
      </c>
      <c r="K48" s="31">
        <v>0.5729166666666666</v>
      </c>
      <c r="L48" s="64">
        <f t="shared" si="2"/>
        <v>88366</v>
      </c>
      <c r="M48" s="151">
        <v>88300</v>
      </c>
    </row>
    <row r="49" spans="1:13" ht="18" customHeight="1">
      <c r="A49" s="8" t="s">
        <v>174</v>
      </c>
      <c r="B49" s="94" t="s">
        <v>159</v>
      </c>
      <c r="C49" s="8" t="s">
        <v>160</v>
      </c>
      <c r="D49" s="8" t="s">
        <v>161</v>
      </c>
      <c r="E49" s="21">
        <v>558506</v>
      </c>
      <c r="F49" s="21">
        <v>150000</v>
      </c>
      <c r="G49" s="24">
        <f t="shared" si="0"/>
        <v>26.857365901172052</v>
      </c>
      <c r="H49" s="1"/>
      <c r="I49" s="14">
        <f t="shared" si="1"/>
        <v>150000</v>
      </c>
      <c r="J49" s="2">
        <v>40508</v>
      </c>
      <c r="K49" s="32">
        <v>0.5277777777777778</v>
      </c>
      <c r="L49" s="64">
        <f t="shared" si="2"/>
        <v>150000</v>
      </c>
      <c r="M49" s="151">
        <v>150000</v>
      </c>
    </row>
    <row r="50" spans="1:13" ht="18" customHeight="1">
      <c r="A50" s="8" t="s">
        <v>174</v>
      </c>
      <c r="B50" s="94" t="s">
        <v>162</v>
      </c>
      <c r="C50" s="8" t="s">
        <v>163</v>
      </c>
      <c r="D50" s="8" t="s">
        <v>164</v>
      </c>
      <c r="E50" s="21">
        <v>62000</v>
      </c>
      <c r="F50" s="21">
        <v>31000</v>
      </c>
      <c r="G50" s="24">
        <f t="shared" si="0"/>
        <v>50</v>
      </c>
      <c r="H50" s="10"/>
      <c r="I50" s="14">
        <f t="shared" si="1"/>
        <v>31000</v>
      </c>
      <c r="J50" s="25">
        <v>40527</v>
      </c>
      <c r="K50" s="28">
        <v>0.4479166666666667</v>
      </c>
      <c r="L50" s="64">
        <f t="shared" si="2"/>
        <v>31000</v>
      </c>
      <c r="M50" s="151">
        <v>31000</v>
      </c>
    </row>
    <row r="51" spans="1:13" ht="18" customHeight="1">
      <c r="A51" s="8" t="s">
        <v>174</v>
      </c>
      <c r="B51" s="94" t="s">
        <v>165</v>
      </c>
      <c r="C51" s="8" t="s">
        <v>166</v>
      </c>
      <c r="D51" s="10" t="s">
        <v>167</v>
      </c>
      <c r="E51" s="23">
        <v>379412.4</v>
      </c>
      <c r="F51" s="21">
        <v>150000</v>
      </c>
      <c r="G51" s="24">
        <f t="shared" si="0"/>
        <v>39.53481752309624</v>
      </c>
      <c r="I51" s="14">
        <f t="shared" si="1"/>
        <v>150000</v>
      </c>
      <c r="J51" s="25">
        <v>40508</v>
      </c>
      <c r="K51" s="28">
        <v>0.5277777777777778</v>
      </c>
      <c r="L51" s="64">
        <f t="shared" si="2"/>
        <v>150000</v>
      </c>
      <c r="M51" s="151">
        <v>150000</v>
      </c>
    </row>
    <row r="52" spans="1:13" ht="18" customHeight="1">
      <c r="A52" s="8" t="s">
        <v>174</v>
      </c>
      <c r="B52" s="94" t="s">
        <v>168</v>
      </c>
      <c r="C52" s="8" t="s">
        <v>169</v>
      </c>
      <c r="D52" s="10" t="s">
        <v>170</v>
      </c>
      <c r="E52" s="23">
        <v>252444</v>
      </c>
      <c r="F52" s="21">
        <v>126000</v>
      </c>
      <c r="G52" s="24">
        <f t="shared" si="0"/>
        <v>49.91205970433047</v>
      </c>
      <c r="I52" s="14">
        <f t="shared" si="1"/>
        <v>126000</v>
      </c>
      <c r="J52" s="25">
        <v>40525</v>
      </c>
      <c r="K52" s="28">
        <v>0.576388888888889</v>
      </c>
      <c r="L52" s="64">
        <f t="shared" si="2"/>
        <v>126000</v>
      </c>
      <c r="M52" s="151">
        <v>126000</v>
      </c>
    </row>
    <row r="53" spans="1:13" ht="18" customHeight="1">
      <c r="A53" s="8" t="s">
        <v>174</v>
      </c>
      <c r="B53" s="117" t="s">
        <v>171</v>
      </c>
      <c r="C53" s="3" t="s">
        <v>172</v>
      </c>
      <c r="D53" s="4" t="s">
        <v>173</v>
      </c>
      <c r="E53" s="23">
        <v>84805</v>
      </c>
      <c r="F53" s="21">
        <v>42305</v>
      </c>
      <c r="G53" s="24">
        <f t="shared" si="0"/>
        <v>49.885030363775726</v>
      </c>
      <c r="H53" s="5"/>
      <c r="I53" s="14">
        <f t="shared" si="1"/>
        <v>42305</v>
      </c>
      <c r="J53" s="25">
        <v>40491</v>
      </c>
      <c r="K53" s="28">
        <v>0.3958333333333333</v>
      </c>
      <c r="L53" s="64">
        <f t="shared" si="2"/>
        <v>42305</v>
      </c>
      <c r="M53" s="151">
        <v>42300</v>
      </c>
    </row>
    <row r="54" spans="1:13" ht="18" customHeight="1">
      <c r="A54" s="8" t="s">
        <v>184</v>
      </c>
      <c r="B54" s="94" t="s">
        <v>175</v>
      </c>
      <c r="C54" s="8" t="s">
        <v>176</v>
      </c>
      <c r="D54" s="8" t="s">
        <v>177</v>
      </c>
      <c r="E54" s="21">
        <v>142000</v>
      </c>
      <c r="F54" s="21">
        <v>71000</v>
      </c>
      <c r="G54" s="24">
        <f t="shared" si="0"/>
        <v>50</v>
      </c>
      <c r="H54" s="18"/>
      <c r="I54" s="14">
        <f t="shared" si="1"/>
        <v>71000</v>
      </c>
      <c r="J54" s="25">
        <v>40505</v>
      </c>
      <c r="K54" s="28">
        <v>0.4166666666666667</v>
      </c>
      <c r="L54" s="64">
        <f t="shared" si="2"/>
        <v>71000</v>
      </c>
      <c r="M54" s="151">
        <v>71000</v>
      </c>
    </row>
    <row r="55" spans="1:13" ht="18" customHeight="1">
      <c r="A55" s="8" t="s">
        <v>184</v>
      </c>
      <c r="B55" s="94" t="s">
        <v>178</v>
      </c>
      <c r="C55" s="8" t="s">
        <v>179</v>
      </c>
      <c r="D55" s="8" t="s">
        <v>180</v>
      </c>
      <c r="E55" s="21">
        <v>150000</v>
      </c>
      <c r="F55" s="21">
        <v>75000</v>
      </c>
      <c r="G55" s="24">
        <f t="shared" si="0"/>
        <v>50</v>
      </c>
      <c r="H55" s="10"/>
      <c r="I55" s="14">
        <f t="shared" si="1"/>
        <v>75000</v>
      </c>
      <c r="J55" s="25">
        <v>40520</v>
      </c>
      <c r="K55" s="28">
        <v>0.40972222222222227</v>
      </c>
      <c r="L55" s="64">
        <f t="shared" si="2"/>
        <v>75000</v>
      </c>
      <c r="M55" s="151">
        <v>75000</v>
      </c>
    </row>
    <row r="56" spans="1:13" ht="18" customHeight="1">
      <c r="A56" s="8" t="s">
        <v>184</v>
      </c>
      <c r="B56" s="94" t="s">
        <v>181</v>
      </c>
      <c r="C56" s="8" t="s">
        <v>182</v>
      </c>
      <c r="D56" s="8" t="s">
        <v>183</v>
      </c>
      <c r="E56" s="21">
        <v>119000</v>
      </c>
      <c r="F56" s="21">
        <v>59500</v>
      </c>
      <c r="G56" s="24">
        <f t="shared" si="0"/>
        <v>50</v>
      </c>
      <c r="H56" s="18"/>
      <c r="I56" s="14">
        <f t="shared" si="1"/>
        <v>59500</v>
      </c>
      <c r="J56" s="25">
        <v>40484</v>
      </c>
      <c r="K56" s="33">
        <v>0.3125</v>
      </c>
      <c r="L56" s="64">
        <f t="shared" si="2"/>
        <v>59500</v>
      </c>
      <c r="M56" s="151">
        <v>59500</v>
      </c>
    </row>
    <row r="57" spans="1:13" ht="18" customHeight="1">
      <c r="A57" s="8" t="s">
        <v>188</v>
      </c>
      <c r="B57" s="94" t="s">
        <v>185</v>
      </c>
      <c r="C57" s="8" t="s">
        <v>186</v>
      </c>
      <c r="D57" s="8" t="s">
        <v>187</v>
      </c>
      <c r="E57" s="21">
        <v>139000</v>
      </c>
      <c r="F57" s="21">
        <v>69500</v>
      </c>
      <c r="G57" s="24">
        <f t="shared" si="0"/>
        <v>50</v>
      </c>
      <c r="I57" s="14">
        <f t="shared" si="1"/>
        <v>69500</v>
      </c>
      <c r="J57" s="34" t="s">
        <v>212</v>
      </c>
      <c r="K57" s="34" t="s">
        <v>211</v>
      </c>
      <c r="L57" s="64">
        <f t="shared" si="2"/>
        <v>69500</v>
      </c>
      <c r="M57" s="151">
        <v>69500</v>
      </c>
    </row>
    <row r="58" spans="1:13" ht="18" customHeight="1">
      <c r="A58" s="8" t="s">
        <v>195</v>
      </c>
      <c r="B58" s="94" t="s">
        <v>189</v>
      </c>
      <c r="C58" s="9" t="s">
        <v>190</v>
      </c>
      <c r="D58" s="9" t="s">
        <v>191</v>
      </c>
      <c r="E58" s="21">
        <v>90000</v>
      </c>
      <c r="F58" s="21">
        <v>45000</v>
      </c>
      <c r="G58" s="24">
        <f t="shared" si="0"/>
        <v>50</v>
      </c>
      <c r="I58" s="14">
        <f t="shared" si="1"/>
        <v>45000</v>
      </c>
      <c r="J58" s="25">
        <v>40491</v>
      </c>
      <c r="K58" s="28">
        <v>0.3993055555555556</v>
      </c>
      <c r="L58" s="64">
        <f t="shared" si="2"/>
        <v>45000</v>
      </c>
      <c r="M58" s="151">
        <v>45000</v>
      </c>
    </row>
    <row r="59" spans="1:13" ht="18" customHeight="1">
      <c r="A59" s="8" t="s">
        <v>195</v>
      </c>
      <c r="B59" s="94" t="s">
        <v>192</v>
      </c>
      <c r="C59" s="9" t="s">
        <v>193</v>
      </c>
      <c r="D59" s="9" t="s">
        <v>194</v>
      </c>
      <c r="E59" s="21">
        <v>116500</v>
      </c>
      <c r="F59" s="21">
        <v>58000</v>
      </c>
      <c r="G59" s="24">
        <f t="shared" si="0"/>
        <v>49.78540772532189</v>
      </c>
      <c r="H59" s="10"/>
      <c r="I59" s="14">
        <f t="shared" si="1"/>
        <v>58000</v>
      </c>
      <c r="J59" s="25">
        <v>40490</v>
      </c>
      <c r="K59" s="28">
        <v>0.3819444444444444</v>
      </c>
      <c r="L59" s="64">
        <f t="shared" si="2"/>
        <v>58000</v>
      </c>
      <c r="M59" s="151">
        <v>58000</v>
      </c>
    </row>
    <row r="60" spans="1:13" ht="18" customHeight="1">
      <c r="A60" s="8" t="s">
        <v>210</v>
      </c>
      <c r="B60" s="94" t="s">
        <v>196</v>
      </c>
      <c r="C60" s="9" t="s">
        <v>266</v>
      </c>
      <c r="D60" s="9" t="s">
        <v>197</v>
      </c>
      <c r="E60" s="21">
        <v>131256</v>
      </c>
      <c r="F60" s="21">
        <v>65628</v>
      </c>
      <c r="G60" s="24">
        <f t="shared" si="0"/>
        <v>50</v>
      </c>
      <c r="H60" s="14"/>
      <c r="I60" s="14">
        <f t="shared" si="1"/>
        <v>65628</v>
      </c>
      <c r="J60" s="25">
        <v>40525</v>
      </c>
      <c r="K60" s="28">
        <v>0.3333333333333333</v>
      </c>
      <c r="L60" s="64">
        <f t="shared" si="2"/>
        <v>65628</v>
      </c>
      <c r="M60" s="151">
        <v>65600</v>
      </c>
    </row>
    <row r="61" spans="1:13" ht="18" customHeight="1">
      <c r="A61" s="8" t="s">
        <v>210</v>
      </c>
      <c r="B61" s="94" t="s">
        <v>198</v>
      </c>
      <c r="C61" s="9" t="s">
        <v>199</v>
      </c>
      <c r="D61" s="9" t="s">
        <v>200</v>
      </c>
      <c r="E61" s="21">
        <v>340000</v>
      </c>
      <c r="F61" s="21">
        <v>150000</v>
      </c>
      <c r="G61" s="24">
        <f t="shared" si="0"/>
        <v>44.11764705882353</v>
      </c>
      <c r="H61" s="6"/>
      <c r="I61" s="14">
        <f t="shared" si="1"/>
        <v>150000</v>
      </c>
      <c r="J61" s="25">
        <v>40525</v>
      </c>
      <c r="K61" s="28">
        <v>0.3333333333333333</v>
      </c>
      <c r="L61" s="64">
        <f t="shared" si="2"/>
        <v>150000</v>
      </c>
      <c r="M61" s="151">
        <v>150000</v>
      </c>
    </row>
    <row r="62" spans="1:13" ht="18" customHeight="1">
      <c r="A62" s="8" t="s">
        <v>210</v>
      </c>
      <c r="B62" s="94" t="s">
        <v>201</v>
      </c>
      <c r="C62" s="9" t="s">
        <v>202</v>
      </c>
      <c r="D62" s="9" t="s">
        <v>203</v>
      </c>
      <c r="E62" s="21">
        <v>182311</v>
      </c>
      <c r="F62" s="21">
        <v>91155.5</v>
      </c>
      <c r="G62" s="24">
        <f t="shared" si="0"/>
        <v>50</v>
      </c>
      <c r="H62" s="14"/>
      <c r="I62" s="14">
        <f t="shared" si="1"/>
        <v>91155.5</v>
      </c>
      <c r="J62" s="25">
        <v>40525</v>
      </c>
      <c r="K62" s="28">
        <v>0.4166666666666667</v>
      </c>
      <c r="L62" s="64">
        <f t="shared" si="2"/>
        <v>91155.5</v>
      </c>
      <c r="M62" s="151">
        <v>91100</v>
      </c>
    </row>
    <row r="63" spans="1:13" ht="18" customHeight="1">
      <c r="A63" s="8" t="s">
        <v>210</v>
      </c>
      <c r="B63" s="94" t="s">
        <v>204</v>
      </c>
      <c r="C63" s="9" t="s">
        <v>205</v>
      </c>
      <c r="D63" s="10" t="s">
        <v>206</v>
      </c>
      <c r="E63" s="21">
        <v>50000</v>
      </c>
      <c r="F63" s="21">
        <v>25000</v>
      </c>
      <c r="G63" s="24">
        <f t="shared" si="0"/>
        <v>50</v>
      </c>
      <c r="H63" s="14"/>
      <c r="I63" s="14">
        <f t="shared" si="1"/>
        <v>25000</v>
      </c>
      <c r="J63" s="25">
        <v>40511</v>
      </c>
      <c r="K63" s="28">
        <v>0.3368055555555556</v>
      </c>
      <c r="L63" s="64">
        <f t="shared" si="2"/>
        <v>25000</v>
      </c>
      <c r="M63" s="151">
        <v>25000</v>
      </c>
    </row>
    <row r="64" spans="1:13" ht="18" customHeight="1">
      <c r="A64" s="8" t="s">
        <v>210</v>
      </c>
      <c r="B64" s="94" t="s">
        <v>207</v>
      </c>
      <c r="C64" s="9" t="s">
        <v>208</v>
      </c>
      <c r="D64" s="9" t="s">
        <v>209</v>
      </c>
      <c r="E64" s="21">
        <v>157353.24</v>
      </c>
      <c r="F64" s="21">
        <v>78600</v>
      </c>
      <c r="G64" s="24">
        <f t="shared" si="0"/>
        <v>49.95130700835903</v>
      </c>
      <c r="H64" s="14"/>
      <c r="I64" s="14">
        <f t="shared" si="1"/>
        <v>78600</v>
      </c>
      <c r="J64" s="25">
        <v>40484</v>
      </c>
      <c r="K64" s="28">
        <v>0.3736111111111111</v>
      </c>
      <c r="L64" s="64">
        <f t="shared" si="2"/>
        <v>78600</v>
      </c>
      <c r="M64" s="151">
        <v>78600</v>
      </c>
    </row>
    <row r="65" spans="1:13" s="36" customFormat="1" ht="18" customHeight="1">
      <c r="A65" s="36" t="s">
        <v>213</v>
      </c>
      <c r="E65" s="37">
        <f>SUM(E2:E64)</f>
        <v>10550157.940000001</v>
      </c>
      <c r="F65" s="37">
        <f>SUM(F2:F64)</f>
        <v>4833117.7</v>
      </c>
      <c r="G65" s="37"/>
      <c r="H65" s="37"/>
      <c r="I65" s="37">
        <f>SUM(I2:I64)</f>
        <v>4833117.7</v>
      </c>
      <c r="J65" s="38"/>
      <c r="K65" s="38"/>
      <c r="L65" s="64">
        <f>SUM(L2:L64)</f>
        <v>4833117.7</v>
      </c>
      <c r="M65" s="151">
        <f>SUM(M2:M64)</f>
        <v>4832100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  <headerFooter>
    <oddHeader>&amp;C&amp;"-,Tučné"Dotační titul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9.140625" style="18" customWidth="1"/>
    <col min="2" max="2" width="13.140625" style="18" customWidth="1"/>
    <col min="3" max="3" width="24.421875" style="18" customWidth="1"/>
    <col min="4" max="4" width="26.00390625" style="18" customWidth="1"/>
    <col min="5" max="5" width="12.00390625" style="57" customWidth="1"/>
    <col min="6" max="6" width="13.7109375" style="57" customWidth="1"/>
    <col min="7" max="7" width="9.140625" style="115" customWidth="1"/>
    <col min="8" max="8" width="8.00390625" style="18" customWidth="1"/>
    <col min="9" max="9" width="12.00390625" style="18" customWidth="1"/>
    <col min="10" max="10" width="9.140625" style="81" customWidth="1"/>
    <col min="11" max="11" width="11.7109375" style="60" customWidth="1"/>
    <col min="12" max="12" width="9.140625" style="60" customWidth="1"/>
    <col min="13" max="13" width="12.00390625" style="18" customWidth="1"/>
    <col min="14" max="16384" width="9.140625" style="18" customWidth="1"/>
  </cols>
  <sheetData>
    <row r="1" spans="1:13" s="119" customFormat="1" ht="36">
      <c r="A1" s="119" t="s">
        <v>0</v>
      </c>
      <c r="B1" s="43" t="s">
        <v>2</v>
      </c>
      <c r="C1" s="43" t="s">
        <v>3</v>
      </c>
      <c r="D1" s="43" t="s">
        <v>4</v>
      </c>
      <c r="E1" s="20" t="s">
        <v>5</v>
      </c>
      <c r="F1" s="20" t="s">
        <v>6</v>
      </c>
      <c r="G1" s="62" t="s">
        <v>7</v>
      </c>
      <c r="H1" s="43" t="s">
        <v>8</v>
      </c>
      <c r="I1" s="43" t="s">
        <v>9</v>
      </c>
      <c r="J1" s="43" t="s">
        <v>214</v>
      </c>
      <c r="K1" s="43" t="s">
        <v>10</v>
      </c>
      <c r="L1" s="43" t="s">
        <v>11</v>
      </c>
      <c r="M1" s="129" t="s">
        <v>936</v>
      </c>
    </row>
    <row r="2" spans="1:13" ht="15">
      <c r="A2" s="18" t="s">
        <v>210</v>
      </c>
      <c r="B2" s="94" t="s">
        <v>289</v>
      </c>
      <c r="C2" s="9" t="s">
        <v>290</v>
      </c>
      <c r="D2" s="9" t="s">
        <v>291</v>
      </c>
      <c r="E2" s="14">
        <v>240000</v>
      </c>
      <c r="F2" s="14">
        <v>220000</v>
      </c>
      <c r="G2" s="114">
        <f>F2/E2*100</f>
        <v>91.66666666666666</v>
      </c>
      <c r="H2" s="15">
        <v>0</v>
      </c>
      <c r="I2" s="14">
        <f>F2</f>
        <v>220000</v>
      </c>
      <c r="J2" s="45">
        <v>70</v>
      </c>
      <c r="K2" s="25">
        <v>40527</v>
      </c>
      <c r="L2" s="28">
        <v>0.5902777777777778</v>
      </c>
      <c r="M2" s="152">
        <v>0</v>
      </c>
    </row>
    <row r="3" spans="1:13" ht="15">
      <c r="A3" s="18" t="s">
        <v>210</v>
      </c>
      <c r="B3" s="94" t="s">
        <v>292</v>
      </c>
      <c r="C3" s="9" t="s">
        <v>293</v>
      </c>
      <c r="D3" s="9" t="s">
        <v>294</v>
      </c>
      <c r="E3" s="14">
        <v>263000</v>
      </c>
      <c r="F3" s="14">
        <v>249850</v>
      </c>
      <c r="G3" s="114">
        <f aca="true" t="shared" si="0" ref="G3:G11">F3/E3*100</f>
        <v>95</v>
      </c>
      <c r="H3" s="16">
        <v>0</v>
      </c>
      <c r="I3" s="14">
        <f aca="true" t="shared" si="1" ref="I3:I11">F3</f>
        <v>249850</v>
      </c>
      <c r="J3" s="45">
        <v>50</v>
      </c>
      <c r="K3" s="25">
        <v>40525</v>
      </c>
      <c r="L3" s="28">
        <v>0.4166666666666667</v>
      </c>
      <c r="M3" s="152">
        <v>0</v>
      </c>
    </row>
    <row r="4" spans="1:13" ht="15">
      <c r="A4" s="18" t="s">
        <v>1</v>
      </c>
      <c r="B4" s="94" t="s">
        <v>412</v>
      </c>
      <c r="C4" s="9" t="s">
        <v>413</v>
      </c>
      <c r="D4" s="9" t="s">
        <v>414</v>
      </c>
      <c r="E4" s="14">
        <v>240000</v>
      </c>
      <c r="F4" s="14">
        <v>228000</v>
      </c>
      <c r="G4" s="114">
        <f t="shared" si="0"/>
        <v>95</v>
      </c>
      <c r="H4" s="18">
        <v>0</v>
      </c>
      <c r="I4" s="14">
        <f t="shared" si="1"/>
        <v>228000</v>
      </c>
      <c r="J4" s="45">
        <v>70</v>
      </c>
      <c r="K4" s="25">
        <v>40527</v>
      </c>
      <c r="L4" s="26" t="s">
        <v>47</v>
      </c>
      <c r="M4" s="152">
        <v>0</v>
      </c>
    </row>
    <row r="5" spans="1:13" ht="15">
      <c r="A5" s="18" t="s">
        <v>109</v>
      </c>
      <c r="B5" s="94" t="s">
        <v>553</v>
      </c>
      <c r="C5" s="9" t="s">
        <v>548</v>
      </c>
      <c r="D5" s="44" t="s">
        <v>902</v>
      </c>
      <c r="E5" s="14">
        <v>200000</v>
      </c>
      <c r="F5" s="14">
        <v>190000</v>
      </c>
      <c r="G5" s="114">
        <f t="shared" si="0"/>
        <v>95</v>
      </c>
      <c r="H5" s="44">
        <v>0</v>
      </c>
      <c r="I5" s="14">
        <f t="shared" si="1"/>
        <v>190000</v>
      </c>
      <c r="J5" s="45">
        <v>65</v>
      </c>
      <c r="K5" s="25">
        <v>40527</v>
      </c>
      <c r="L5" s="28">
        <v>0.5208333333333334</v>
      </c>
      <c r="M5" s="152">
        <v>0</v>
      </c>
    </row>
    <row r="6" spans="1:13" ht="15">
      <c r="A6" s="18" t="s">
        <v>158</v>
      </c>
      <c r="B6" s="94" t="s">
        <v>741</v>
      </c>
      <c r="C6" s="9" t="s">
        <v>742</v>
      </c>
      <c r="D6" s="9" t="s">
        <v>743</v>
      </c>
      <c r="E6" s="14">
        <v>275000</v>
      </c>
      <c r="F6" s="14">
        <v>250000</v>
      </c>
      <c r="G6" s="114">
        <f t="shared" si="0"/>
        <v>90.9090909090909</v>
      </c>
      <c r="H6" s="19">
        <v>0</v>
      </c>
      <c r="I6" s="14">
        <f t="shared" si="1"/>
        <v>250000</v>
      </c>
      <c r="J6" s="45">
        <v>60</v>
      </c>
      <c r="K6" s="25">
        <v>40526</v>
      </c>
      <c r="L6" s="31">
        <v>0.4791666666666667</v>
      </c>
      <c r="M6" s="130">
        <f>F6</f>
        <v>250000</v>
      </c>
    </row>
    <row r="7" spans="1:13" ht="15">
      <c r="A7" s="18" t="s">
        <v>174</v>
      </c>
      <c r="B7" s="94" t="s">
        <v>797</v>
      </c>
      <c r="C7" s="9" t="s">
        <v>798</v>
      </c>
      <c r="D7" s="4" t="s">
        <v>799</v>
      </c>
      <c r="E7" s="67">
        <v>223050</v>
      </c>
      <c r="F7" s="14">
        <v>211000</v>
      </c>
      <c r="G7" s="114">
        <f t="shared" si="0"/>
        <v>94.59762385115444</v>
      </c>
      <c r="H7" s="44">
        <v>0</v>
      </c>
      <c r="I7" s="14">
        <f t="shared" si="1"/>
        <v>211000</v>
      </c>
      <c r="J7" s="45">
        <v>60</v>
      </c>
      <c r="K7" s="25">
        <v>40500</v>
      </c>
      <c r="L7" s="28">
        <v>0.5416666666666666</v>
      </c>
      <c r="M7" s="152">
        <v>0</v>
      </c>
    </row>
    <row r="8" spans="1:13" ht="15">
      <c r="A8" s="18" t="s">
        <v>174</v>
      </c>
      <c r="B8" s="94" t="s">
        <v>800</v>
      </c>
      <c r="C8" s="9" t="s">
        <v>801</v>
      </c>
      <c r="D8" s="9" t="s">
        <v>802</v>
      </c>
      <c r="E8" s="14">
        <v>150000</v>
      </c>
      <c r="F8" s="14">
        <v>142500</v>
      </c>
      <c r="G8" s="114">
        <f t="shared" si="0"/>
        <v>95</v>
      </c>
      <c r="H8" s="40">
        <v>0</v>
      </c>
      <c r="I8" s="14">
        <f t="shared" si="1"/>
        <v>142500</v>
      </c>
      <c r="J8" s="45">
        <v>40</v>
      </c>
      <c r="K8" s="25">
        <v>40508</v>
      </c>
      <c r="L8" s="28">
        <v>0.5277777777777778</v>
      </c>
      <c r="M8" s="152">
        <v>0</v>
      </c>
    </row>
    <row r="9" spans="1:13" ht="15">
      <c r="A9" s="49" t="s">
        <v>184</v>
      </c>
      <c r="B9" s="93" t="s">
        <v>846</v>
      </c>
      <c r="C9" s="52" t="s">
        <v>847</v>
      </c>
      <c r="D9" s="52" t="s">
        <v>848</v>
      </c>
      <c r="E9" s="56">
        <v>180000</v>
      </c>
      <c r="F9" s="56">
        <v>171000</v>
      </c>
      <c r="G9" s="114">
        <f t="shared" si="0"/>
        <v>95</v>
      </c>
      <c r="H9" s="118">
        <v>0</v>
      </c>
      <c r="I9" s="14">
        <f t="shared" si="1"/>
        <v>171000</v>
      </c>
      <c r="J9" s="78">
        <v>80</v>
      </c>
      <c r="K9" s="103">
        <v>40520</v>
      </c>
      <c r="L9" s="106" t="s">
        <v>849</v>
      </c>
      <c r="M9" s="152">
        <v>0</v>
      </c>
    </row>
    <row r="10" spans="1:13" ht="15">
      <c r="A10" s="49" t="s">
        <v>184</v>
      </c>
      <c r="B10" s="93" t="s">
        <v>850</v>
      </c>
      <c r="C10" s="51" t="s">
        <v>851</v>
      </c>
      <c r="D10" s="51" t="s">
        <v>852</v>
      </c>
      <c r="E10" s="56">
        <v>92500</v>
      </c>
      <c r="F10" s="56">
        <v>87875</v>
      </c>
      <c r="G10" s="114">
        <f t="shared" si="0"/>
        <v>95</v>
      </c>
      <c r="H10" s="55">
        <v>0</v>
      </c>
      <c r="I10" s="14">
        <f t="shared" si="1"/>
        <v>87875</v>
      </c>
      <c r="J10" s="78">
        <v>80</v>
      </c>
      <c r="K10" s="103">
        <v>40527</v>
      </c>
      <c r="L10" s="120">
        <v>0.3986111111111111</v>
      </c>
      <c r="M10" s="152">
        <v>0</v>
      </c>
    </row>
    <row r="11" spans="1:13" ht="15">
      <c r="A11" s="49" t="s">
        <v>184</v>
      </c>
      <c r="B11" s="93" t="s">
        <v>853</v>
      </c>
      <c r="C11" s="51" t="s">
        <v>854</v>
      </c>
      <c r="D11" s="51" t="s">
        <v>855</v>
      </c>
      <c r="E11" s="56">
        <v>220000</v>
      </c>
      <c r="F11" s="56">
        <v>209000</v>
      </c>
      <c r="G11" s="114">
        <f t="shared" si="0"/>
        <v>95</v>
      </c>
      <c r="H11" s="118">
        <v>0</v>
      </c>
      <c r="I11" s="14">
        <f t="shared" si="1"/>
        <v>209000</v>
      </c>
      <c r="J11" s="78">
        <v>80</v>
      </c>
      <c r="K11" s="103">
        <v>40520</v>
      </c>
      <c r="L11" s="105">
        <v>0.41805555555555557</v>
      </c>
      <c r="M11" s="130">
        <f>F11</f>
        <v>209000</v>
      </c>
    </row>
    <row r="12" spans="1:13" s="63" customFormat="1" ht="24" customHeight="1">
      <c r="A12" s="63" t="s">
        <v>213</v>
      </c>
      <c r="E12" s="65">
        <f>SUM(E3:E11)</f>
        <v>1843550</v>
      </c>
      <c r="F12" s="65">
        <f aca="true" t="shared" si="2" ref="F12:M12">SUM(F3:F11)</f>
        <v>1739225</v>
      </c>
      <c r="G12" s="65"/>
      <c r="H12" s="125">
        <f t="shared" si="2"/>
        <v>0</v>
      </c>
      <c r="I12" s="65">
        <f t="shared" si="2"/>
        <v>1739225</v>
      </c>
      <c r="J12" s="121"/>
      <c r="K12" s="112"/>
      <c r="L12" s="112"/>
      <c r="M12" s="130">
        <f t="shared" si="2"/>
        <v>459000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&amp;C&amp;"-,Tučné"Dotační titul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Iva Hejnyšová</cp:lastModifiedBy>
  <cp:lastPrinted>2011-02-21T13:32:11Z</cp:lastPrinted>
  <dcterms:created xsi:type="dcterms:W3CDTF">2011-01-07T16:52:52Z</dcterms:created>
  <dcterms:modified xsi:type="dcterms:W3CDTF">2011-04-06T15:02:09Z</dcterms:modified>
  <cp:category/>
  <cp:version/>
  <cp:contentType/>
  <cp:contentStatus/>
</cp:coreProperties>
</file>