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860" windowWidth="12120" windowHeight="4905" tabRatio="604" activeTab="0"/>
  </bookViews>
  <sheets>
    <sheet name="platy_kraj" sheetId="1" r:id="rId1"/>
    <sheet name="platy_obec" sheetId="2" r:id="rId2"/>
    <sheet name="platy_celk" sheetId="3" r:id="rId3"/>
    <sheet name="pr_pl" sheetId="4" r:id="rId4"/>
    <sheet name="s OON_Kraj" sheetId="5" r:id="rId5"/>
    <sheet name="s OON_obec" sheetId="6" r:id="rId6"/>
  </sheets>
  <definedNames>
    <definedName name="_xlnm.Print_Titles" localSheetId="2">'platy_celk'!$A:$B</definedName>
    <definedName name="_xlnm.Print_Titles" localSheetId="0">'platy_kraj'!$A:$B</definedName>
    <definedName name="_xlnm.Print_Titles" localSheetId="1">'platy_obec'!$A:$B</definedName>
    <definedName name="_xlnm.Print_Titles" localSheetId="4">'s OON_Kraj'!$A:$B</definedName>
    <definedName name="_xlnm.Print_Titles" localSheetId="5">'s OON_obec'!$A:$B</definedName>
  </definedNames>
  <calcPr fullCalcOnLoad="1"/>
</workbook>
</file>

<file path=xl/sharedStrings.xml><?xml version="1.0" encoding="utf-8"?>
<sst xmlns="http://schemas.openxmlformats.org/spreadsheetml/2006/main" count="270" uniqueCount="73">
  <si>
    <t>mateřské školy</t>
  </si>
  <si>
    <t>základní školy</t>
  </si>
  <si>
    <t>střední školy (bez vyšších odborných škol)</t>
  </si>
  <si>
    <t>gymnázia a sportovní školy</t>
  </si>
  <si>
    <t>střední odborné školy</t>
  </si>
  <si>
    <t>střední odborná učiliště</t>
  </si>
  <si>
    <t>vyšší odborné školy</t>
  </si>
  <si>
    <t>speciální školy (MŠ,ZŠ, SŠ)</t>
  </si>
  <si>
    <t>zařízení stravovací a ubytovací</t>
  </si>
  <si>
    <t>jídelny</t>
  </si>
  <si>
    <t>zařízení pro výchovu mimo vyuč.a záj.vzděl.</t>
  </si>
  <si>
    <t>družiny a kluby</t>
  </si>
  <si>
    <t>základní umělecké školy</t>
  </si>
  <si>
    <t>státní jazykové školy</t>
  </si>
  <si>
    <t>střediska pro volný čas</t>
  </si>
  <si>
    <t>školy v přírodě</t>
  </si>
  <si>
    <t>jiná zařízení</t>
  </si>
  <si>
    <t>ostatní zařízení</t>
  </si>
  <si>
    <t>zařízení pro další vzděl.ped.prac.a</t>
  </si>
  <si>
    <t>střediska informačních technologií</t>
  </si>
  <si>
    <t>školní hospodářství</t>
  </si>
  <si>
    <t>zař.pro úst.a ochran.výchovu a vých. péči</t>
  </si>
  <si>
    <t>dět.domovy</t>
  </si>
  <si>
    <t>ped.psych.poradny, spec. pedag. centra</t>
  </si>
  <si>
    <t>Podíl počtu
pedagogů
 z celkového  počtu zam.</t>
  </si>
  <si>
    <t>Podíl mezd
pedagogů
 z celkového objemu</t>
  </si>
  <si>
    <t>plavecké školy</t>
  </si>
  <si>
    <t>služby škole</t>
  </si>
  <si>
    <t>internáty a domovy mládeže</t>
  </si>
  <si>
    <t>Průměrný přepočtený eviden. počet pedagogů</t>
  </si>
  <si>
    <t>Průměrný přepočtený eviden. počet zaměstnanců</t>
  </si>
  <si>
    <t>Podíl počtu
pedagogů
 z celkového  počtu ped.</t>
  </si>
  <si>
    <t>Podíl mezd
 z celkového objemu
mezd</t>
  </si>
  <si>
    <t>Podíl počtu
zaměstnanců
 z celkového počtu zam.</t>
  </si>
  <si>
    <t>Průměrný přepočtený eviden. počet nepedag.</t>
  </si>
  <si>
    <t>Průměrný měs. plat celkem
v Kč</t>
  </si>
  <si>
    <t>Průměrný měs. plat pedagogů
v Kč</t>
  </si>
  <si>
    <t>Průměrný měs. plat nepedag.
v Kč</t>
  </si>
  <si>
    <t>zřizovatel Královéhradecký kraj</t>
  </si>
  <si>
    <t>Průměrné platy zaměstnanců škol, předškolních a školských zařízení zřizovaných krajem a obcemi</t>
  </si>
  <si>
    <t xml:space="preserve"> Školství v působnosti 
Královéhradeckého kraje</t>
  </si>
  <si>
    <t>CELKEM</t>
  </si>
  <si>
    <t>Mzdové prostředky 
celkem 
v tis. Kč</t>
  </si>
  <si>
    <t>Mzdové prostředky 
pedagogů 
v tis. Kč</t>
  </si>
  <si>
    <t>Mzdové prostředky 
nepedagogů 
v tis. Kč</t>
  </si>
  <si>
    <t>Mzdové prostředky 
(bez OON) 
v tis. Kč</t>
  </si>
  <si>
    <t>Mzdy pedagogů 
(bez OON) 
v tis. Kč</t>
  </si>
  <si>
    <t>Průměrný přep. eviden. počet zam.</t>
  </si>
  <si>
    <t>OON
v tis. Kč</t>
  </si>
  <si>
    <t>OON pedagogů
v tis. Kč</t>
  </si>
  <si>
    <t>podíl OON z mezd celkem</t>
  </si>
  <si>
    <t>podíl OON z mezd pedagogů celkem</t>
  </si>
  <si>
    <t>Mzdy nepedagogů 
(bez OON) 
v tis. Kč</t>
  </si>
  <si>
    <t>OON nepedagogů
v tis. Kč</t>
  </si>
  <si>
    <t>celkem</t>
  </si>
  <si>
    <t>tabulka č. 6</t>
  </si>
  <si>
    <t>tabulka č. 4</t>
  </si>
  <si>
    <t>tabulka č. 1</t>
  </si>
  <si>
    <t>tabulka č. 2</t>
  </si>
  <si>
    <t>tabulka č. 3</t>
  </si>
  <si>
    <t>zdroj: resortní výkaz Škol P1-04 za 1.-4. čtvrtletí 2003, mzdy vyplacené bez rozlišení zdrojů</t>
  </si>
  <si>
    <t>Počty zaměstnanců a mzdové prostředky bez OON*) za školy, předškolní a školská zařízení zřizované krajem</t>
  </si>
  <si>
    <t>Počty zaměstnanců a mzdové prostředky bez OON*) za školy, předškolní a školská zařízení zřizované obcemi</t>
  </si>
  <si>
    <r>
      <t xml:space="preserve">*) Ostatní osobní náklady </t>
    </r>
    <r>
      <rPr>
        <sz val="8"/>
        <rFont val="Arial"/>
        <family val="2"/>
      </rPr>
      <t>(peníze vyplacené na základě dohod o provedení práce a o pracovní činnosti, odstupné, náležitosti vojenské služby, atd.)</t>
    </r>
  </si>
  <si>
    <t>Počty zaměstnanců a mzdové prostředky bez OON*) za školy, předškolní a školská zařízení zřizované obcemi a krajem</t>
  </si>
  <si>
    <t>Vyplacené mzdové prostředky včetně OON*)  za školy, předškolní a školská zařízení zřizované krajem</t>
  </si>
  <si>
    <t>Vyplacené mzdové prostředky včetně OON*) za školy, předškolní a školská zařízení zřizované obcemi</t>
  </si>
  <si>
    <t>Příloha č. 3</t>
  </si>
  <si>
    <t xml:space="preserve">zřizovatel: obce </t>
  </si>
  <si>
    <t>Průměrný měs.plat celkem 
v Kč</t>
  </si>
  <si>
    <t>Průměrný měs.plat pedagogů 
v Kč</t>
  </si>
  <si>
    <t>Průměrný měs.plat nepedag. 
v Kč</t>
  </si>
  <si>
    <t>tabulka č. 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</si>
</sst>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%"/>
    <numFmt numFmtId="171" formatCode="_-* #,##0.0\ _K_č_-;\-* #,##0.0\ _K_č_-;_-* &quot;-&quot;??\ _K_č_-;_-@_-"/>
    <numFmt numFmtId="172" formatCode="_-* #,##0\ _K_č_-;\-* #,##0\ _K_č_-;_-* &quot;-&quot;??\ _K_č_-;_-@_-"/>
  </numFmts>
  <fonts count="11">
    <font>
      <sz val="10"/>
      <name val="Arial"/>
      <family val="0"/>
    </font>
    <font>
      <sz val="9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0" fontId="0" fillId="0" borderId="17" xfId="19" applyNumberFormat="1" applyBorder="1" applyAlignment="1">
      <alignment/>
    </xf>
    <xf numFmtId="170" fontId="0" fillId="0" borderId="8" xfId="19" applyNumberForma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170" fontId="0" fillId="0" borderId="13" xfId="19" applyNumberFormat="1" applyBorder="1" applyAlignment="1">
      <alignment/>
    </xf>
    <xf numFmtId="170" fontId="0" fillId="0" borderId="15" xfId="19" applyNumberFormat="1" applyBorder="1" applyAlignment="1">
      <alignment/>
    </xf>
    <xf numFmtId="170" fontId="0" fillId="0" borderId="27" xfId="19" applyNumberFormat="1" applyBorder="1" applyAlignment="1">
      <alignment/>
    </xf>
    <xf numFmtId="170" fontId="0" fillId="0" borderId="28" xfId="19" applyNumberFormat="1" applyBorder="1" applyAlignment="1">
      <alignment/>
    </xf>
    <xf numFmtId="170" fontId="2" fillId="0" borderId="2" xfId="19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70" fontId="0" fillId="0" borderId="29" xfId="19" applyNumberFormat="1" applyBorder="1" applyAlignment="1">
      <alignment/>
    </xf>
    <xf numFmtId="170" fontId="0" fillId="0" borderId="30" xfId="19" applyNumberFormat="1" applyBorder="1" applyAlignment="1">
      <alignment/>
    </xf>
    <xf numFmtId="170" fontId="0" fillId="0" borderId="31" xfId="19" applyNumberFormat="1" applyBorder="1" applyAlignment="1">
      <alignment/>
    </xf>
    <xf numFmtId="170" fontId="0" fillId="0" borderId="32" xfId="19" applyNumberFormat="1" applyBorder="1" applyAlignment="1">
      <alignment/>
    </xf>
    <xf numFmtId="170" fontId="0" fillId="0" borderId="33" xfId="19" applyNumberFormat="1" applyBorder="1" applyAlignment="1">
      <alignment/>
    </xf>
    <xf numFmtId="170" fontId="0" fillId="0" borderId="34" xfId="19" applyNumberFormat="1" applyBorder="1" applyAlignment="1">
      <alignment/>
    </xf>
    <xf numFmtId="170" fontId="2" fillId="0" borderId="35" xfId="19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2" fillId="0" borderId="36" xfId="0" applyNumberFormat="1" applyFon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0" fontId="4" fillId="0" borderId="43" xfId="0" applyFont="1" applyBorder="1" applyAlignment="1">
      <alignment/>
    </xf>
    <xf numFmtId="170" fontId="0" fillId="0" borderId="13" xfId="19" applyNumberFormat="1" applyBorder="1" applyAlignment="1">
      <alignment/>
    </xf>
    <xf numFmtId="170" fontId="0" fillId="0" borderId="15" xfId="19" applyNumberFormat="1" applyBorder="1" applyAlignment="1">
      <alignment/>
    </xf>
    <xf numFmtId="170" fontId="0" fillId="0" borderId="17" xfId="19" applyNumberFormat="1" applyBorder="1" applyAlignment="1">
      <alignment/>
    </xf>
    <xf numFmtId="170" fontId="0" fillId="0" borderId="8" xfId="19" applyNumberFormat="1" applyBorder="1" applyAlignment="1">
      <alignment/>
    </xf>
    <xf numFmtId="170" fontId="0" fillId="0" borderId="27" xfId="19" applyNumberFormat="1" applyBorder="1" applyAlignment="1">
      <alignment/>
    </xf>
    <xf numFmtId="170" fontId="0" fillId="0" borderId="28" xfId="19" applyNumberFormat="1" applyBorder="1" applyAlignment="1">
      <alignment/>
    </xf>
    <xf numFmtId="164" fontId="2" fillId="0" borderId="2" xfId="19" applyNumberFormat="1" applyFont="1" applyBorder="1" applyAlignment="1">
      <alignment/>
    </xf>
    <xf numFmtId="164" fontId="0" fillId="0" borderId="13" xfId="19" applyNumberFormat="1" applyBorder="1" applyAlignment="1">
      <alignment/>
    </xf>
    <xf numFmtId="164" fontId="0" fillId="0" borderId="15" xfId="19" applyNumberFormat="1" applyBorder="1" applyAlignment="1">
      <alignment/>
    </xf>
    <xf numFmtId="164" fontId="0" fillId="0" borderId="17" xfId="19" applyNumberFormat="1" applyBorder="1" applyAlignment="1">
      <alignment/>
    </xf>
    <xf numFmtId="164" fontId="0" fillId="0" borderId="8" xfId="19" applyNumberFormat="1" applyBorder="1" applyAlignment="1">
      <alignment/>
    </xf>
    <xf numFmtId="164" fontId="0" fillId="0" borderId="27" xfId="19" applyNumberFormat="1" applyBorder="1" applyAlignment="1">
      <alignment/>
    </xf>
    <xf numFmtId="164" fontId="0" fillId="0" borderId="28" xfId="19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70" fontId="2" fillId="0" borderId="26" xfId="19" applyNumberFormat="1" applyFont="1" applyBorder="1" applyAlignment="1">
      <alignment/>
    </xf>
    <xf numFmtId="170" fontId="0" fillId="0" borderId="20" xfId="19" applyNumberFormat="1" applyBorder="1" applyAlignment="1">
      <alignment/>
    </xf>
    <xf numFmtId="170" fontId="0" fillId="0" borderId="21" xfId="19" applyNumberFormat="1" applyBorder="1" applyAlignment="1">
      <alignment/>
    </xf>
    <xf numFmtId="170" fontId="0" fillId="0" borderId="22" xfId="19" applyNumberFormat="1" applyBorder="1" applyAlignment="1">
      <alignment/>
    </xf>
    <xf numFmtId="170" fontId="0" fillId="0" borderId="23" xfId="19" applyNumberFormat="1" applyBorder="1" applyAlignment="1">
      <alignment/>
    </xf>
    <xf numFmtId="170" fontId="0" fillId="0" borderId="24" xfId="19" applyNumberFormat="1" applyBorder="1" applyAlignment="1">
      <alignment/>
    </xf>
    <xf numFmtId="170" fontId="0" fillId="0" borderId="25" xfId="19" applyNumberFormat="1" applyBorder="1" applyAlignment="1">
      <alignment/>
    </xf>
    <xf numFmtId="170" fontId="0" fillId="0" borderId="29" xfId="19" applyNumberFormat="1" applyBorder="1" applyAlignment="1">
      <alignment/>
    </xf>
    <xf numFmtId="170" fontId="0" fillId="0" borderId="30" xfId="19" applyNumberFormat="1" applyBorder="1" applyAlignment="1">
      <alignment/>
    </xf>
    <xf numFmtId="170" fontId="0" fillId="0" borderId="31" xfId="19" applyNumberFormat="1" applyBorder="1" applyAlignment="1">
      <alignment/>
    </xf>
    <xf numFmtId="170" fontId="0" fillId="0" borderId="32" xfId="19" applyNumberFormat="1" applyBorder="1" applyAlignment="1">
      <alignment/>
    </xf>
    <xf numFmtId="170" fontId="0" fillId="0" borderId="33" xfId="19" applyNumberFormat="1" applyBorder="1" applyAlignment="1">
      <alignment/>
    </xf>
    <xf numFmtId="170" fontId="0" fillId="0" borderId="34" xfId="19" applyNumberFormat="1" applyBorder="1" applyAlignment="1">
      <alignment/>
    </xf>
    <xf numFmtId="0" fontId="2" fillId="0" borderId="2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2" fillId="0" borderId="26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/>
    </xf>
    <xf numFmtId="0" fontId="10" fillId="2" borderId="45" xfId="0" applyFont="1" applyFill="1" applyBorder="1" applyAlignment="1">
      <alignment horizontal="centerContinuous"/>
    </xf>
    <xf numFmtId="0" fontId="10" fillId="2" borderId="46" xfId="0" applyFont="1" applyFill="1" applyBorder="1" applyAlignment="1">
      <alignment horizontal="centerContinuous"/>
    </xf>
    <xf numFmtId="0" fontId="10" fillId="2" borderId="47" xfId="0" applyFont="1" applyFill="1" applyBorder="1" applyAlignment="1">
      <alignment horizontal="centerContinuous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15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19" applyNumberFormat="1" applyBorder="1" applyAlignment="1">
      <alignment/>
    </xf>
    <xf numFmtId="3" fontId="0" fillId="0" borderId="37" xfId="19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8" xfId="19" applyNumberFormat="1" applyBorder="1" applyAlignment="1">
      <alignment/>
    </xf>
    <xf numFmtId="3" fontId="0" fillId="0" borderId="38" xfId="19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9" xfId="19" applyNumberFormat="1" applyBorder="1" applyAlignment="1">
      <alignment/>
    </xf>
    <xf numFmtId="3" fontId="0" fillId="0" borderId="39" xfId="19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0" xfId="19" applyNumberFormat="1" applyBorder="1" applyAlignment="1">
      <alignment/>
    </xf>
    <xf numFmtId="3" fontId="0" fillId="0" borderId="40" xfId="19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41" xfId="19" applyNumberFormat="1" applyBorder="1" applyAlignment="1">
      <alignment/>
    </xf>
    <xf numFmtId="3" fontId="0" fillId="0" borderId="41" xfId="19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19" applyNumberFormat="1" applyBorder="1" applyAlignment="1">
      <alignment/>
    </xf>
    <xf numFmtId="3" fontId="0" fillId="0" borderId="42" xfId="19" applyNumberFormat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 topLeftCell="A1">
      <pane xSplit="2" ySplit="9" topLeftCell="C10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B7" sqref="B7"/>
    </sheetView>
  </sheetViews>
  <sheetFormatPr defaultColWidth="9.140625" defaultRowHeight="12.75"/>
  <cols>
    <col min="1" max="1" width="3.7109375" style="0" customWidth="1"/>
    <col min="2" max="2" width="31.421875" style="0" customWidth="1"/>
    <col min="3" max="13" width="11.28125" style="0" customWidth="1"/>
  </cols>
  <sheetData>
    <row r="1" ht="15.75">
      <c r="A1" s="127" t="s">
        <v>67</v>
      </c>
    </row>
    <row r="2" ht="12.75">
      <c r="A2" t="s">
        <v>57</v>
      </c>
    </row>
    <row r="4" spans="1:9" ht="12.75">
      <c r="A4" s="125" t="s">
        <v>61</v>
      </c>
      <c r="B4" s="126"/>
      <c r="C4" s="126"/>
      <c r="D4" s="126"/>
      <c r="E4" s="126"/>
      <c r="F4" s="126"/>
      <c r="G4" s="126"/>
      <c r="H4" s="126"/>
      <c r="I4" s="126"/>
    </row>
    <row r="5" ht="12.75">
      <c r="A5" s="134" t="s">
        <v>63</v>
      </c>
    </row>
    <row r="6" spans="1:4" ht="12.75">
      <c r="A6" s="13" t="s">
        <v>60</v>
      </c>
      <c r="D6" s="13"/>
    </row>
    <row r="7" ht="13.5" thickBot="1">
      <c r="A7" s="134"/>
    </row>
    <row r="8" spans="1:13" s="3" customFormat="1" ht="60" customHeight="1" thickBot="1">
      <c r="A8" s="133" t="s">
        <v>40</v>
      </c>
      <c r="B8" s="128"/>
      <c r="C8" s="129" t="s">
        <v>47</v>
      </c>
      <c r="D8" s="130" t="s">
        <v>45</v>
      </c>
      <c r="E8" s="130" t="s">
        <v>33</v>
      </c>
      <c r="F8" s="131" t="s">
        <v>32</v>
      </c>
      <c r="G8" s="129" t="s">
        <v>29</v>
      </c>
      <c r="H8" s="130" t="s">
        <v>46</v>
      </c>
      <c r="I8" s="130" t="s">
        <v>31</v>
      </c>
      <c r="J8" s="131" t="s">
        <v>25</v>
      </c>
      <c r="K8" s="131" t="s">
        <v>24</v>
      </c>
      <c r="L8" s="129" t="s">
        <v>34</v>
      </c>
      <c r="M8" s="132" t="s">
        <v>52</v>
      </c>
    </row>
    <row r="9" spans="1:13" ht="13.5" thickBot="1">
      <c r="A9" s="77" t="s">
        <v>41</v>
      </c>
      <c r="B9" s="5"/>
      <c r="C9" s="112">
        <f aca="true" t="shared" si="0" ref="C9:J9">SUM(C10:C12,C16:C18,C21,C28,C30,C36)</f>
        <v>4800.947</v>
      </c>
      <c r="D9" s="47">
        <f t="shared" si="0"/>
        <v>988725.9449999998</v>
      </c>
      <c r="E9" s="54">
        <f t="shared" si="0"/>
        <v>0.9999999999999999</v>
      </c>
      <c r="F9" s="40">
        <f t="shared" si="0"/>
        <v>1</v>
      </c>
      <c r="G9" s="35">
        <f t="shared" si="0"/>
        <v>3259.7899999999995</v>
      </c>
      <c r="H9" s="47">
        <f t="shared" si="0"/>
        <v>768385.9529999999</v>
      </c>
      <c r="I9" s="54">
        <f t="shared" si="0"/>
        <v>1.0000000000000002</v>
      </c>
      <c r="J9" s="40">
        <f t="shared" si="0"/>
        <v>1.0000000000000002</v>
      </c>
      <c r="K9" s="40">
        <f aca="true" t="shared" si="1" ref="K9:K36">IF(C9=0,"",G9/C9)</f>
        <v>0.6789889578035332</v>
      </c>
      <c r="L9" s="123">
        <f>SUM(L10:L12,L16:L18,L21,L28,L30,L36)</f>
        <v>1541.157</v>
      </c>
      <c r="M9" s="124">
        <f>SUM(M10:M12,M16:M18,M21,M28,M30,M36)</f>
        <v>220339.992</v>
      </c>
    </row>
    <row r="10" spans="1:13" ht="12.75">
      <c r="A10" s="16" t="s">
        <v>0</v>
      </c>
      <c r="B10" s="17"/>
      <c r="C10" s="113"/>
      <c r="D10" s="41"/>
      <c r="E10" s="48">
        <f>IF(C10=0,"",C10/C$9)</f>
      </c>
      <c r="F10" s="36">
        <f>IF(D10=0,"",D10/D$9)</f>
      </c>
      <c r="G10" s="55"/>
      <c r="H10" s="64"/>
      <c r="I10" s="48">
        <f>IF(G10=0,"",G10/G$9)</f>
      </c>
      <c r="J10" s="36">
        <f>IF(H10=0,"",H10/H$9)</f>
      </c>
      <c r="K10" s="36">
        <f t="shared" si="1"/>
      </c>
      <c r="L10" s="55"/>
      <c r="M10" s="71"/>
    </row>
    <row r="11" spans="1:13" ht="12.75">
      <c r="A11" s="18" t="s">
        <v>1</v>
      </c>
      <c r="B11" s="19"/>
      <c r="C11" s="114"/>
      <c r="D11" s="42"/>
      <c r="E11" s="49">
        <f aca="true" t="shared" si="2" ref="E11:F36">IF(C11=0,"",C11/C$9)</f>
      </c>
      <c r="F11" s="37">
        <f t="shared" si="2"/>
      </c>
      <c r="G11" s="56"/>
      <c r="H11" s="65"/>
      <c r="I11" s="49">
        <f aca="true" t="shared" si="3" ref="I11:I36">IF(G11=0,"",G11/G$9)</f>
      </c>
      <c r="J11" s="37">
        <f aca="true" t="shared" si="4" ref="J11:J36">IF(H11=0,"",H11/H$9)</f>
      </c>
      <c r="K11" s="37">
        <f t="shared" si="1"/>
      </c>
      <c r="L11" s="56"/>
      <c r="M11" s="72"/>
    </row>
    <row r="12" spans="1:13" ht="13.5" thickBot="1">
      <c r="A12" s="20" t="s">
        <v>2</v>
      </c>
      <c r="B12" s="21"/>
      <c r="C12" s="115">
        <f>SUM(C13:C15)</f>
        <v>2733.6440000000002</v>
      </c>
      <c r="D12" s="43">
        <f>SUM(D13:D15)</f>
        <v>603298.1499999999</v>
      </c>
      <c r="E12" s="50">
        <f t="shared" si="2"/>
        <v>0.5693968294171963</v>
      </c>
      <c r="F12" s="23">
        <f t="shared" si="2"/>
        <v>0.6101773226958255</v>
      </c>
      <c r="G12" s="57">
        <f>SUM(G13:G15)</f>
        <v>2081.889</v>
      </c>
      <c r="H12" s="66">
        <f>SUM(H13:H15)</f>
        <v>506881.25</v>
      </c>
      <c r="I12" s="50">
        <f t="shared" si="3"/>
        <v>0.6386573981759562</v>
      </c>
      <c r="J12" s="23">
        <f t="shared" si="4"/>
        <v>0.6596701150261659</v>
      </c>
      <c r="K12" s="23">
        <f t="shared" si="1"/>
        <v>0.7615801472320463</v>
      </c>
      <c r="L12" s="57">
        <f>SUM(L13:L15)</f>
        <v>651.7549999999999</v>
      </c>
      <c r="M12" s="73">
        <f>SUM(M13:M15)</f>
        <v>96416.9</v>
      </c>
    </row>
    <row r="13" spans="1:13" ht="12.75">
      <c r="A13" s="6"/>
      <c r="B13" s="14" t="s">
        <v>3</v>
      </c>
      <c r="C13" s="113">
        <v>590.959</v>
      </c>
      <c r="D13" s="41">
        <v>135615.05</v>
      </c>
      <c r="E13" s="48">
        <f t="shared" si="2"/>
        <v>0.1230921732733146</v>
      </c>
      <c r="F13" s="36">
        <f t="shared" si="2"/>
        <v>0.1371614153404258</v>
      </c>
      <c r="G13" s="55">
        <v>479.232</v>
      </c>
      <c r="H13" s="64">
        <v>120895.85</v>
      </c>
      <c r="I13" s="48">
        <f t="shared" si="3"/>
        <v>0.14701315115390873</v>
      </c>
      <c r="J13" s="36">
        <f t="shared" si="4"/>
        <v>0.15733740254879441</v>
      </c>
      <c r="K13" s="36">
        <f t="shared" si="1"/>
        <v>0.8109395068016564</v>
      </c>
      <c r="L13" s="55">
        <f aca="true" t="shared" si="5" ref="L13:M17">C13-G13</f>
        <v>111.72699999999992</v>
      </c>
      <c r="M13" s="71">
        <f t="shared" si="5"/>
        <v>14719.199999999983</v>
      </c>
    </row>
    <row r="14" spans="1:13" ht="12.75">
      <c r="A14" s="6"/>
      <c r="B14" s="22" t="s">
        <v>4</v>
      </c>
      <c r="C14" s="116">
        <v>991.762</v>
      </c>
      <c r="D14" s="42">
        <v>225108.4</v>
      </c>
      <c r="E14" s="49">
        <f t="shared" si="2"/>
        <v>0.206576327545378</v>
      </c>
      <c r="F14" s="37">
        <f t="shared" si="2"/>
        <v>0.2276752229860824</v>
      </c>
      <c r="G14" s="58">
        <v>729.055</v>
      </c>
      <c r="H14" s="65">
        <v>186933.9</v>
      </c>
      <c r="I14" s="49">
        <f t="shared" si="3"/>
        <v>0.2236509100279466</v>
      </c>
      <c r="J14" s="37">
        <f t="shared" si="4"/>
        <v>0.2432812563401976</v>
      </c>
      <c r="K14" s="37">
        <f t="shared" si="1"/>
        <v>0.7351108431256692</v>
      </c>
      <c r="L14" s="58">
        <f t="shared" si="5"/>
        <v>262.707</v>
      </c>
      <c r="M14" s="72">
        <f t="shared" si="5"/>
        <v>38174.5</v>
      </c>
    </row>
    <row r="15" spans="1:13" ht="13.5" thickBot="1">
      <c r="A15" s="6"/>
      <c r="B15" s="15" t="s">
        <v>5</v>
      </c>
      <c r="C15" s="115">
        <v>1150.923</v>
      </c>
      <c r="D15" s="43">
        <v>242574.7</v>
      </c>
      <c r="E15" s="50">
        <f t="shared" si="2"/>
        <v>0.23972832859850357</v>
      </c>
      <c r="F15" s="23">
        <f t="shared" si="2"/>
        <v>0.24534068436931739</v>
      </c>
      <c r="G15" s="57">
        <v>873.602</v>
      </c>
      <c r="H15" s="66">
        <v>199051.5</v>
      </c>
      <c r="I15" s="50">
        <f t="shared" si="3"/>
        <v>0.2679933369941009</v>
      </c>
      <c r="J15" s="23">
        <f t="shared" si="4"/>
        <v>0.25905145613717384</v>
      </c>
      <c r="K15" s="23">
        <f t="shared" si="1"/>
        <v>0.7590446971691416</v>
      </c>
      <c r="L15" s="57">
        <f t="shared" si="5"/>
        <v>277.321</v>
      </c>
      <c r="M15" s="73">
        <f t="shared" si="5"/>
        <v>43523.20000000001</v>
      </c>
    </row>
    <row r="16" spans="1:13" ht="12.75">
      <c r="A16" s="16" t="s">
        <v>6</v>
      </c>
      <c r="B16" s="17"/>
      <c r="C16" s="113">
        <v>80.031</v>
      </c>
      <c r="D16" s="41">
        <v>18623.62</v>
      </c>
      <c r="E16" s="48">
        <f t="shared" si="2"/>
        <v>0.01666983618023694</v>
      </c>
      <c r="F16" s="36">
        <f t="shared" si="2"/>
        <v>0.018835977850262645</v>
      </c>
      <c r="G16" s="55">
        <v>60.527</v>
      </c>
      <c r="H16" s="64">
        <v>15871.22</v>
      </c>
      <c r="I16" s="48">
        <f t="shared" si="3"/>
        <v>0.018567760499909505</v>
      </c>
      <c r="J16" s="36">
        <f t="shared" si="4"/>
        <v>0.020655270880518037</v>
      </c>
      <c r="K16" s="36">
        <f t="shared" si="1"/>
        <v>0.7562944359060864</v>
      </c>
      <c r="L16" s="55">
        <f t="shared" si="5"/>
        <v>19.504000000000005</v>
      </c>
      <c r="M16" s="71">
        <f t="shared" si="5"/>
        <v>2752.3999999999996</v>
      </c>
    </row>
    <row r="17" spans="1:13" ht="12.75">
      <c r="A17" s="18" t="s">
        <v>7</v>
      </c>
      <c r="B17" s="19"/>
      <c r="C17" s="114">
        <v>773.482</v>
      </c>
      <c r="D17" s="42">
        <v>166545.66</v>
      </c>
      <c r="E17" s="49">
        <f t="shared" si="2"/>
        <v>0.16111029761419984</v>
      </c>
      <c r="F17" s="37">
        <f t="shared" si="2"/>
        <v>0.16844471498115693</v>
      </c>
      <c r="G17" s="56">
        <v>631.131</v>
      </c>
      <c r="H17" s="65">
        <v>145781.16</v>
      </c>
      <c r="I17" s="49">
        <f t="shared" si="3"/>
        <v>0.19361093812791624</v>
      </c>
      <c r="J17" s="37">
        <f t="shared" si="4"/>
        <v>0.18972387435094096</v>
      </c>
      <c r="K17" s="37">
        <f t="shared" si="1"/>
        <v>0.8159608109820268</v>
      </c>
      <c r="L17" s="56">
        <f t="shared" si="5"/>
        <v>142.351</v>
      </c>
      <c r="M17" s="72">
        <f t="shared" si="5"/>
        <v>20764.5</v>
      </c>
    </row>
    <row r="18" spans="1:13" ht="13.5" thickBot="1">
      <c r="A18" s="20" t="s">
        <v>8</v>
      </c>
      <c r="B18" s="21"/>
      <c r="C18" s="115">
        <f>SUM(C19:C20)</f>
        <v>784.3000000000001</v>
      </c>
      <c r="D18" s="43">
        <f>SUM(D19:D20)</f>
        <v>121610.315</v>
      </c>
      <c r="E18" s="50">
        <f t="shared" si="2"/>
        <v>0.1633636030558138</v>
      </c>
      <c r="F18" s="23">
        <f t="shared" si="2"/>
        <v>0.12299698982815711</v>
      </c>
      <c r="G18" s="57">
        <f>SUM(G19:G20)</f>
        <v>297.468</v>
      </c>
      <c r="H18" s="66">
        <f>SUM(H19:H20)</f>
        <v>59729.81</v>
      </c>
      <c r="I18" s="50">
        <f t="shared" si="3"/>
        <v>0.09125373106856578</v>
      </c>
      <c r="J18" s="23">
        <f t="shared" si="4"/>
        <v>0.07773412536603205</v>
      </c>
      <c r="K18" s="23">
        <f t="shared" si="1"/>
        <v>0.379278337370904</v>
      </c>
      <c r="L18" s="57">
        <f>SUM(L19:L20)</f>
        <v>486.832</v>
      </c>
      <c r="M18" s="73">
        <f>SUM(M19:M20)</f>
        <v>61880.505</v>
      </c>
    </row>
    <row r="19" spans="1:13" ht="12.75">
      <c r="A19" s="9"/>
      <c r="B19" s="14" t="s">
        <v>9</v>
      </c>
      <c r="C19" s="117">
        <v>122.157</v>
      </c>
      <c r="D19" s="41">
        <v>15619.835</v>
      </c>
      <c r="E19" s="48">
        <f t="shared" si="2"/>
        <v>0.025444355040786744</v>
      </c>
      <c r="F19" s="36">
        <f t="shared" si="2"/>
        <v>0.015797941865478206</v>
      </c>
      <c r="G19" s="59">
        <v>0</v>
      </c>
      <c r="H19" s="64">
        <v>0</v>
      </c>
      <c r="I19" s="48">
        <f t="shared" si="3"/>
      </c>
      <c r="J19" s="36">
        <f t="shared" si="4"/>
      </c>
      <c r="K19" s="36">
        <f t="shared" si="1"/>
        <v>0</v>
      </c>
      <c r="L19" s="59">
        <f>C19-G19</f>
        <v>122.157</v>
      </c>
      <c r="M19" s="71">
        <f>D19-H19</f>
        <v>15619.835</v>
      </c>
    </row>
    <row r="20" spans="1:13" ht="13.5" thickBot="1">
      <c r="A20" s="7"/>
      <c r="B20" s="15" t="s">
        <v>28</v>
      </c>
      <c r="C20" s="115">
        <v>662.143</v>
      </c>
      <c r="D20" s="43">
        <v>105990.48</v>
      </c>
      <c r="E20" s="50">
        <f t="shared" si="2"/>
        <v>0.13791924801502703</v>
      </c>
      <c r="F20" s="23">
        <f t="shared" si="2"/>
        <v>0.1071990479626789</v>
      </c>
      <c r="G20" s="57">
        <v>297.468</v>
      </c>
      <c r="H20" s="66">
        <v>59729.81</v>
      </c>
      <c r="I20" s="50">
        <f t="shared" si="3"/>
        <v>0.09125373106856578</v>
      </c>
      <c r="J20" s="23">
        <f t="shared" si="4"/>
        <v>0.07773412536603205</v>
      </c>
      <c r="K20" s="23">
        <f t="shared" si="1"/>
        <v>0.44925038851124305</v>
      </c>
      <c r="L20" s="57">
        <f>C20-G20</f>
        <v>364.675</v>
      </c>
      <c r="M20" s="73">
        <f>D20-H20</f>
        <v>46260.67</v>
      </c>
    </row>
    <row r="21" spans="1:13" ht="13.5" thickBot="1">
      <c r="A21" s="10" t="s">
        <v>10</v>
      </c>
      <c r="B21" s="11"/>
      <c r="C21" s="118">
        <f>SUM(C22:C27)</f>
        <v>145.117</v>
      </c>
      <c r="D21" s="44">
        <f>SUM(D22:D27)</f>
        <v>27960.176</v>
      </c>
      <c r="E21" s="51">
        <f t="shared" si="2"/>
        <v>0.030226744848464267</v>
      </c>
      <c r="F21" s="24">
        <f t="shared" si="2"/>
        <v>0.028278994944347297</v>
      </c>
      <c r="G21" s="60">
        <f>SUM(G22:G27)</f>
        <v>116.01499999999999</v>
      </c>
      <c r="H21" s="67">
        <f>SUM(H22:H27)</f>
        <v>24002.986999999997</v>
      </c>
      <c r="I21" s="51">
        <f t="shared" si="3"/>
        <v>0.0355897159019446</v>
      </c>
      <c r="J21" s="24">
        <f t="shared" si="4"/>
        <v>0.031238190789778793</v>
      </c>
      <c r="K21" s="24">
        <f t="shared" si="1"/>
        <v>0.7994583680754149</v>
      </c>
      <c r="L21" s="60">
        <f>SUM(L22:L27)</f>
        <v>29.101999999999997</v>
      </c>
      <c r="M21" s="74">
        <f>SUM(M22:M27)</f>
        <v>3957.1890000000008</v>
      </c>
    </row>
    <row r="22" spans="1:13" ht="12.75">
      <c r="A22" s="6"/>
      <c r="B22" s="14" t="s">
        <v>11</v>
      </c>
      <c r="C22" s="117">
        <v>22.807</v>
      </c>
      <c r="D22" s="41">
        <v>3803.506</v>
      </c>
      <c r="E22" s="48">
        <f t="shared" si="2"/>
        <v>0.004750521095108944</v>
      </c>
      <c r="F22" s="36">
        <f t="shared" si="2"/>
        <v>0.0038468758903661628</v>
      </c>
      <c r="G22" s="59">
        <v>22.677</v>
      </c>
      <c r="H22" s="64">
        <v>3788.438</v>
      </c>
      <c r="I22" s="48">
        <f t="shared" si="3"/>
        <v>0.006956583092775916</v>
      </c>
      <c r="J22" s="36">
        <f t="shared" si="4"/>
        <v>0.0049303842492289815</v>
      </c>
      <c r="K22" s="36">
        <f t="shared" si="1"/>
        <v>0.9942999956153813</v>
      </c>
      <c r="L22" s="59">
        <f aca="true" t="shared" si="6" ref="L22:M25">C22-G22</f>
        <v>0.129999999999999</v>
      </c>
      <c r="M22" s="71">
        <f t="shared" si="6"/>
        <v>15.067999999999756</v>
      </c>
    </row>
    <row r="23" spans="1:13" ht="12.75">
      <c r="A23" s="6"/>
      <c r="B23" s="22" t="s">
        <v>12</v>
      </c>
      <c r="C23" s="116">
        <v>68.573</v>
      </c>
      <c r="D23" s="42">
        <v>13994.6</v>
      </c>
      <c r="E23" s="49">
        <f t="shared" si="2"/>
        <v>0.014283223705656403</v>
      </c>
      <c r="F23" s="37">
        <f t="shared" si="2"/>
        <v>0.01415417494683019</v>
      </c>
      <c r="G23" s="58">
        <v>57.599</v>
      </c>
      <c r="H23" s="65">
        <v>12494.8</v>
      </c>
      <c r="I23" s="49">
        <f t="shared" si="3"/>
        <v>0.017669543130078933</v>
      </c>
      <c r="J23" s="37">
        <f t="shared" si="4"/>
        <v>0.01626109893240071</v>
      </c>
      <c r="K23" s="37">
        <f t="shared" si="1"/>
        <v>0.8399661674419961</v>
      </c>
      <c r="L23" s="58">
        <f t="shared" si="6"/>
        <v>10.973999999999997</v>
      </c>
      <c r="M23" s="72">
        <f t="shared" si="6"/>
        <v>1499.800000000001</v>
      </c>
    </row>
    <row r="24" spans="1:13" ht="12.75">
      <c r="A24" s="6"/>
      <c r="B24" s="22" t="s">
        <v>13</v>
      </c>
      <c r="C24" s="116">
        <v>8.554</v>
      </c>
      <c r="D24" s="42">
        <v>2141.898</v>
      </c>
      <c r="E24" s="49">
        <f t="shared" si="2"/>
        <v>0.0017817318124944933</v>
      </c>
      <c r="F24" s="37">
        <f t="shared" si="2"/>
        <v>0.0021663212246341938</v>
      </c>
      <c r="G24" s="58">
        <v>7.458</v>
      </c>
      <c r="H24" s="65">
        <v>1966.183</v>
      </c>
      <c r="I24" s="49">
        <f t="shared" si="3"/>
        <v>0.002287877439957789</v>
      </c>
      <c r="J24" s="37">
        <f t="shared" si="4"/>
        <v>0.002558848183420657</v>
      </c>
      <c r="K24" s="37">
        <f t="shared" si="1"/>
        <v>0.8718728080430208</v>
      </c>
      <c r="L24" s="58">
        <f t="shared" si="6"/>
        <v>1.096</v>
      </c>
      <c r="M24" s="72">
        <f t="shared" si="6"/>
        <v>175.71500000000015</v>
      </c>
    </row>
    <row r="25" spans="1:13" ht="12.75">
      <c r="A25" s="6"/>
      <c r="B25" s="22" t="s">
        <v>14</v>
      </c>
      <c r="C25" s="116">
        <v>45.183</v>
      </c>
      <c r="D25" s="42">
        <v>8020.172</v>
      </c>
      <c r="E25" s="49">
        <f t="shared" si="2"/>
        <v>0.00941126823520443</v>
      </c>
      <c r="F25" s="37">
        <f t="shared" si="2"/>
        <v>0.008111622882516753</v>
      </c>
      <c r="G25" s="58">
        <v>28.281</v>
      </c>
      <c r="H25" s="65">
        <v>5753.566</v>
      </c>
      <c r="I25" s="49">
        <f t="shared" si="3"/>
        <v>0.00867571223913197</v>
      </c>
      <c r="J25" s="37">
        <f t="shared" si="4"/>
        <v>0.007487859424728449</v>
      </c>
      <c r="K25" s="37">
        <f t="shared" si="1"/>
        <v>0.6259212535688201</v>
      </c>
      <c r="L25" s="58">
        <f t="shared" si="6"/>
        <v>16.902</v>
      </c>
      <c r="M25" s="72">
        <f t="shared" si="6"/>
        <v>2266.6059999999998</v>
      </c>
    </row>
    <row r="26" spans="1:13" ht="12.75">
      <c r="A26" s="6"/>
      <c r="B26" s="22" t="s">
        <v>15</v>
      </c>
      <c r="C26" s="116"/>
      <c r="D26" s="42"/>
      <c r="E26" s="49">
        <f t="shared" si="2"/>
      </c>
      <c r="F26" s="37">
        <f t="shared" si="2"/>
      </c>
      <c r="G26" s="58"/>
      <c r="H26" s="65"/>
      <c r="I26" s="49">
        <f t="shared" si="3"/>
      </c>
      <c r="J26" s="37">
        <f t="shared" si="4"/>
      </c>
      <c r="K26" s="37">
        <f t="shared" si="1"/>
      </c>
      <c r="L26" s="58"/>
      <c r="M26" s="72"/>
    </row>
    <row r="27" spans="1:13" ht="13.5" thickBot="1">
      <c r="A27" s="6"/>
      <c r="B27" s="15" t="s">
        <v>16</v>
      </c>
      <c r="C27" s="119"/>
      <c r="D27" s="43"/>
      <c r="E27" s="50">
        <f t="shared" si="2"/>
      </c>
      <c r="F27" s="23">
        <f t="shared" si="2"/>
      </c>
      <c r="G27" s="61"/>
      <c r="H27" s="66"/>
      <c r="I27" s="50">
        <f t="shared" si="3"/>
      </c>
      <c r="J27" s="23">
        <f t="shared" si="4"/>
      </c>
      <c r="K27" s="23">
        <f t="shared" si="1"/>
      </c>
      <c r="L27" s="61"/>
      <c r="M27" s="73"/>
    </row>
    <row r="28" spans="1:13" ht="13.5" thickBot="1">
      <c r="A28" s="10" t="s">
        <v>21</v>
      </c>
      <c r="B28" s="12"/>
      <c r="C28" s="118">
        <f>C29</f>
        <v>133.695</v>
      </c>
      <c r="D28" s="44">
        <f>D29</f>
        <v>23933.46</v>
      </c>
      <c r="E28" s="51">
        <f t="shared" si="2"/>
        <v>0.027847630894488107</v>
      </c>
      <c r="F28" s="24">
        <f t="shared" si="2"/>
        <v>0.024206363877707287</v>
      </c>
      <c r="G28" s="60">
        <f>G29</f>
        <v>61.723</v>
      </c>
      <c r="H28" s="67">
        <f>H29</f>
        <v>13560.97</v>
      </c>
      <c r="I28" s="51">
        <f t="shared" si="3"/>
        <v>0.018934655299881285</v>
      </c>
      <c r="J28" s="24">
        <f t="shared" si="4"/>
        <v>0.017648643818974137</v>
      </c>
      <c r="K28" s="24">
        <f t="shared" si="1"/>
        <v>0.4616702195295262</v>
      </c>
      <c r="L28" s="60">
        <f>L29</f>
        <v>71.972</v>
      </c>
      <c r="M28" s="74">
        <f>M29</f>
        <v>10372.49</v>
      </c>
    </row>
    <row r="29" spans="1:13" ht="13.5" thickBot="1">
      <c r="A29" s="10"/>
      <c r="B29" s="12" t="s">
        <v>22</v>
      </c>
      <c r="C29" s="120">
        <v>133.695</v>
      </c>
      <c r="D29" s="45">
        <v>23933.46</v>
      </c>
      <c r="E29" s="52">
        <f t="shared" si="2"/>
        <v>0.027847630894488107</v>
      </c>
      <c r="F29" s="38">
        <f t="shared" si="2"/>
        <v>0.024206363877707287</v>
      </c>
      <c r="G29" s="62">
        <v>61.723</v>
      </c>
      <c r="H29" s="68">
        <v>13560.97</v>
      </c>
      <c r="I29" s="52">
        <f t="shared" si="3"/>
        <v>0.018934655299881285</v>
      </c>
      <c r="J29" s="38">
        <f t="shared" si="4"/>
        <v>0.017648643818974137</v>
      </c>
      <c r="K29" s="38">
        <f t="shared" si="1"/>
        <v>0.4616702195295262</v>
      </c>
      <c r="L29" s="62">
        <f>C29-G29</f>
        <v>71.972</v>
      </c>
      <c r="M29" s="75">
        <f>D29-H29</f>
        <v>10372.49</v>
      </c>
    </row>
    <row r="30" spans="1:13" ht="13.5" thickBot="1">
      <c r="A30" s="8" t="s">
        <v>17</v>
      </c>
      <c r="B30" s="9"/>
      <c r="C30" s="118">
        <f>SUM(C31:C35)</f>
        <v>83.982</v>
      </c>
      <c r="D30" s="44">
        <f>SUM(D31:D35)</f>
        <v>17111.9</v>
      </c>
      <c r="E30" s="51">
        <f t="shared" si="2"/>
        <v>0.017492798816566815</v>
      </c>
      <c r="F30" s="24">
        <f t="shared" si="2"/>
        <v>0.017307020298734047</v>
      </c>
      <c r="G30" s="60">
        <f>SUM(G31:G35)</f>
        <v>11.037</v>
      </c>
      <c r="H30" s="67">
        <f>SUM(H31:H35)</f>
        <v>2558.556</v>
      </c>
      <c r="I30" s="51">
        <f t="shared" si="3"/>
        <v>0.003385800925826511</v>
      </c>
      <c r="J30" s="24">
        <f t="shared" si="4"/>
        <v>0.0033297797675903122</v>
      </c>
      <c r="K30" s="24">
        <f t="shared" si="1"/>
        <v>0.13142101878974066</v>
      </c>
      <c r="L30" s="60">
        <f>SUM(L31:L35)</f>
        <v>72.945</v>
      </c>
      <c r="M30" s="74">
        <f>SUM(M31:M35)</f>
        <v>14553.344000000001</v>
      </c>
    </row>
    <row r="31" spans="1:13" ht="12.75">
      <c r="A31" s="9"/>
      <c r="B31" s="14" t="s">
        <v>18</v>
      </c>
      <c r="C31" s="117">
        <v>4.224</v>
      </c>
      <c r="D31" s="41">
        <v>829.2</v>
      </c>
      <c r="E31" s="48">
        <f t="shared" si="2"/>
        <v>0.0008798264175796984</v>
      </c>
      <c r="F31" s="36">
        <f t="shared" si="2"/>
        <v>0.000838655043081731</v>
      </c>
      <c r="G31" s="59">
        <v>0</v>
      </c>
      <c r="H31" s="64">
        <v>0</v>
      </c>
      <c r="I31" s="48">
        <f t="shared" si="3"/>
      </c>
      <c r="J31" s="36">
        <f t="shared" si="4"/>
      </c>
      <c r="K31" s="36">
        <f t="shared" si="1"/>
        <v>0</v>
      </c>
      <c r="L31" s="59">
        <f aca="true" t="shared" si="7" ref="L31:L36">C31-G31</f>
        <v>4.224</v>
      </c>
      <c r="M31" s="71">
        <f aca="true" t="shared" si="8" ref="M31:M36">D31-H31</f>
        <v>829.2</v>
      </c>
    </row>
    <row r="32" spans="1:13" ht="12.75">
      <c r="A32" s="6"/>
      <c r="B32" s="22" t="s">
        <v>23</v>
      </c>
      <c r="C32" s="116">
        <v>63.158</v>
      </c>
      <c r="D32" s="42">
        <v>13388.997</v>
      </c>
      <c r="E32" s="49">
        <f t="shared" si="2"/>
        <v>0.013155321231415384</v>
      </c>
      <c r="F32" s="37">
        <f t="shared" si="2"/>
        <v>0.013541666492831846</v>
      </c>
      <c r="G32" s="58">
        <v>11.037</v>
      </c>
      <c r="H32" s="65">
        <v>2558.556</v>
      </c>
      <c r="I32" s="49">
        <f t="shared" si="3"/>
        <v>0.003385800925826511</v>
      </c>
      <c r="J32" s="37">
        <f t="shared" si="4"/>
        <v>0.0033297797675903122</v>
      </c>
      <c r="K32" s="37">
        <f t="shared" si="1"/>
        <v>0.17475220874631878</v>
      </c>
      <c r="L32" s="58">
        <f t="shared" si="7"/>
        <v>52.121</v>
      </c>
      <c r="M32" s="72">
        <f t="shared" si="8"/>
        <v>10830.440999999999</v>
      </c>
    </row>
    <row r="33" spans="1:13" ht="12.75">
      <c r="A33" s="6"/>
      <c r="B33" s="22" t="s">
        <v>27</v>
      </c>
      <c r="C33" s="116">
        <v>3.5</v>
      </c>
      <c r="D33" s="42">
        <v>636.718</v>
      </c>
      <c r="E33" s="49">
        <f t="shared" si="2"/>
        <v>0.0007290228365362083</v>
      </c>
      <c r="F33" s="37">
        <f t="shared" si="2"/>
        <v>0.0006439782461660799</v>
      </c>
      <c r="G33" s="58">
        <v>0</v>
      </c>
      <c r="H33" s="65">
        <v>0</v>
      </c>
      <c r="I33" s="49">
        <f t="shared" si="3"/>
      </c>
      <c r="J33" s="37">
        <f t="shared" si="4"/>
      </c>
      <c r="K33" s="37">
        <f t="shared" si="1"/>
        <v>0</v>
      </c>
      <c r="L33" s="58">
        <f t="shared" si="7"/>
        <v>3.5</v>
      </c>
      <c r="M33" s="72">
        <f t="shared" si="8"/>
        <v>636.718</v>
      </c>
    </row>
    <row r="34" spans="1:13" ht="12.75">
      <c r="A34" s="6"/>
      <c r="B34" s="25" t="s">
        <v>26</v>
      </c>
      <c r="C34" s="121">
        <v>13.1</v>
      </c>
      <c r="D34" s="46">
        <v>2256.985</v>
      </c>
      <c r="E34" s="53">
        <f t="shared" si="2"/>
        <v>0.0027286283310355226</v>
      </c>
      <c r="F34" s="39">
        <f t="shared" si="2"/>
        <v>0.0022827205166543905</v>
      </c>
      <c r="G34" s="63">
        <v>0</v>
      </c>
      <c r="H34" s="69">
        <v>0</v>
      </c>
      <c r="I34" s="53">
        <f t="shared" si="3"/>
      </c>
      <c r="J34" s="39">
        <f t="shared" si="4"/>
      </c>
      <c r="K34" s="39">
        <f t="shared" si="1"/>
        <v>0</v>
      </c>
      <c r="L34" s="63">
        <f t="shared" si="7"/>
        <v>13.1</v>
      </c>
      <c r="M34" s="76">
        <f t="shared" si="8"/>
        <v>2256.985</v>
      </c>
    </row>
    <row r="35" spans="1:13" ht="13.5" thickBot="1">
      <c r="A35" s="6"/>
      <c r="B35" s="15" t="s">
        <v>19</v>
      </c>
      <c r="C35" s="119"/>
      <c r="D35" s="43"/>
      <c r="E35" s="50">
        <f t="shared" si="2"/>
      </c>
      <c r="F35" s="23">
        <f t="shared" si="2"/>
      </c>
      <c r="G35" s="61"/>
      <c r="H35" s="66"/>
      <c r="I35" s="50">
        <f t="shared" si="3"/>
      </c>
      <c r="J35" s="23">
        <f t="shared" si="4"/>
      </c>
      <c r="K35" s="23">
        <f t="shared" si="1"/>
      </c>
      <c r="L35" s="61"/>
      <c r="M35" s="73"/>
    </row>
    <row r="36" spans="1:13" ht="13.5" thickBot="1">
      <c r="A36" s="10" t="s">
        <v>20</v>
      </c>
      <c r="B36" s="11"/>
      <c r="C36" s="118">
        <v>66.696</v>
      </c>
      <c r="D36" s="44">
        <v>9642.664</v>
      </c>
      <c r="E36" s="51">
        <f t="shared" si="2"/>
        <v>0.013892259173033985</v>
      </c>
      <c r="F36" s="24">
        <f t="shared" si="2"/>
        <v>0.009752615523809282</v>
      </c>
      <c r="G36" s="60">
        <v>0</v>
      </c>
      <c r="H36" s="67">
        <v>0</v>
      </c>
      <c r="I36" s="51">
        <f t="shared" si="3"/>
      </c>
      <c r="J36" s="24">
        <f t="shared" si="4"/>
      </c>
      <c r="K36" s="24">
        <f t="shared" si="1"/>
        <v>0</v>
      </c>
      <c r="L36" s="60">
        <f t="shared" si="7"/>
        <v>66.696</v>
      </c>
      <c r="M36" s="74">
        <f t="shared" si="8"/>
        <v>9642.664</v>
      </c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5" r:id="rId1"/>
  <headerFooter alignWithMargins="0">
    <oddHeader>&amp;R&amp;"Arial,Kurzíva"Výroční zpráva o stavu a rozvoji vzdělávací soustavy v Královéhradeckém kraji  - 2004/2005</oddHeader>
  </headerFooter>
  <ignoredErrors>
    <ignoredError sqref="C30:I31 C9:J12 K10:K12" formulaRange="1"/>
    <ignoredError sqref="L18:M31" formula="1"/>
    <ignoredError sqref="K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F17" sqref="F17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13" width="11.7109375" style="0" customWidth="1"/>
  </cols>
  <sheetData>
    <row r="1" ht="15.75">
      <c r="A1" s="127" t="s">
        <v>67</v>
      </c>
    </row>
    <row r="2" ht="12.75">
      <c r="A2" t="s">
        <v>58</v>
      </c>
    </row>
    <row r="4" spans="1:9" ht="12.75">
      <c r="A4" s="125" t="s">
        <v>62</v>
      </c>
      <c r="B4" s="126"/>
      <c r="C4" s="126"/>
      <c r="D4" s="126"/>
      <c r="E4" s="126"/>
      <c r="F4" s="126"/>
      <c r="G4" s="126"/>
      <c r="H4" s="126"/>
      <c r="I4" s="126"/>
    </row>
    <row r="5" ht="12.75">
      <c r="A5" s="134" t="s">
        <v>63</v>
      </c>
    </row>
    <row r="6" spans="1:4" ht="12.75">
      <c r="A6" s="13" t="s">
        <v>60</v>
      </c>
      <c r="D6" s="13"/>
    </row>
    <row r="7" ht="13.5" thickBot="1">
      <c r="A7" s="134"/>
    </row>
    <row r="8" spans="1:13" s="3" customFormat="1" ht="60" customHeight="1" thickBot="1">
      <c r="A8" s="133" t="s">
        <v>40</v>
      </c>
      <c r="B8" s="128"/>
      <c r="C8" s="129" t="s">
        <v>30</v>
      </c>
      <c r="D8" s="130" t="s">
        <v>45</v>
      </c>
      <c r="E8" s="130" t="s">
        <v>33</v>
      </c>
      <c r="F8" s="131" t="s">
        <v>32</v>
      </c>
      <c r="G8" s="129" t="s">
        <v>29</v>
      </c>
      <c r="H8" s="130" t="s">
        <v>46</v>
      </c>
      <c r="I8" s="130" t="s">
        <v>31</v>
      </c>
      <c r="J8" s="131" t="s">
        <v>25</v>
      </c>
      <c r="K8" s="131" t="s">
        <v>24</v>
      </c>
      <c r="L8" s="129" t="s">
        <v>34</v>
      </c>
      <c r="M8" s="132" t="s">
        <v>52</v>
      </c>
    </row>
    <row r="9" spans="1:13" ht="13.5" thickBot="1">
      <c r="A9" s="77" t="s">
        <v>41</v>
      </c>
      <c r="B9" s="5"/>
      <c r="C9" s="35">
        <f>SUM(C10:C12,C16:C18,C21,C28,C30,C36)</f>
        <v>8371.599</v>
      </c>
      <c r="D9" s="47">
        <f>SUM(D10:D12,D16:D18,D21,D28,D30,D36)</f>
        <v>1466190.0979999998</v>
      </c>
      <c r="E9" s="54">
        <v>1</v>
      </c>
      <c r="F9" s="40">
        <v>1</v>
      </c>
      <c r="G9" s="35">
        <f>SUM(G10:G12,G16:G18,G21,G28,G30,G36)</f>
        <v>5556.491999999999</v>
      </c>
      <c r="H9" s="47">
        <f>SUM(H10:H12,H16:H18,H21,H28,H30,H36)</f>
        <v>1141539.236</v>
      </c>
      <c r="I9" s="54">
        <v>1</v>
      </c>
      <c r="J9" s="40">
        <v>1</v>
      </c>
      <c r="K9" s="40">
        <f aca="true" t="shared" si="0" ref="K9:K36">IF(C9=0,"",G9/C9)</f>
        <v>0.6637312656757687</v>
      </c>
      <c r="L9" s="35">
        <f>SUM(L10:L12,L16:L18,L21,L28,L30,L36)</f>
        <v>2815.1070000000004</v>
      </c>
      <c r="M9" s="70">
        <f>SUM(M10:M12,M16:M18,M21,M28,M30,M36)</f>
        <v>324650.86199999996</v>
      </c>
    </row>
    <row r="10" spans="1:13" ht="12.75">
      <c r="A10" s="16" t="s">
        <v>0</v>
      </c>
      <c r="B10" s="17"/>
      <c r="C10" s="26">
        <v>1822.214</v>
      </c>
      <c r="D10" s="41">
        <v>283292.4</v>
      </c>
      <c r="E10" s="48">
        <f>IF(C10=0,"",C10/C$9)</f>
        <v>0.21766618300757118</v>
      </c>
      <c r="F10" s="36">
        <f>IF(D10=0,"",D10/D$9)</f>
        <v>0.19321669160529284</v>
      </c>
      <c r="G10" s="55">
        <v>1341.103</v>
      </c>
      <c r="H10" s="64">
        <v>234701.4</v>
      </c>
      <c r="I10" s="48">
        <f>IF(G10=0,"",G10/G$9)</f>
        <v>0.2413578567196714</v>
      </c>
      <c r="J10" s="36">
        <f>IF(H10=0,"",H10/H$9)</f>
        <v>0.205600817386184</v>
      </c>
      <c r="K10" s="36">
        <f t="shared" si="0"/>
        <v>0.7359744793970412</v>
      </c>
      <c r="L10" s="55">
        <f>C10-G10</f>
        <v>481.1109999999999</v>
      </c>
      <c r="M10" s="71">
        <f>D10-H10</f>
        <v>48591.00000000003</v>
      </c>
    </row>
    <row r="11" spans="1:13" ht="12.75">
      <c r="A11" s="18" t="s">
        <v>1</v>
      </c>
      <c r="B11" s="19"/>
      <c r="C11" s="27">
        <v>4294.974</v>
      </c>
      <c r="D11" s="42">
        <v>849035</v>
      </c>
      <c r="E11" s="49">
        <f aca="true" t="shared" si="1" ref="E11:F36">IF(C11=0,"",C11/C$9)</f>
        <v>0.5130410570310403</v>
      </c>
      <c r="F11" s="37">
        <f t="shared" si="1"/>
        <v>0.5790756608970088</v>
      </c>
      <c r="G11" s="56">
        <v>3311.144</v>
      </c>
      <c r="H11" s="65">
        <v>733916.9</v>
      </c>
      <c r="I11" s="49">
        <f aca="true" t="shared" si="2" ref="I11:I36">IF(G11=0,"",G11/G$9)</f>
        <v>0.5959054741732734</v>
      </c>
      <c r="J11" s="37">
        <f aca="true" t="shared" si="3" ref="J11:J36">IF(H11=0,"",H11/H$9)</f>
        <v>0.6429186810710728</v>
      </c>
      <c r="K11" s="37">
        <f t="shared" si="0"/>
        <v>0.7709345854014482</v>
      </c>
      <c r="L11" s="56">
        <f>C11-G11</f>
        <v>983.8300000000004</v>
      </c>
      <c r="M11" s="72">
        <f>D11-H11</f>
        <v>115118.09999999998</v>
      </c>
    </row>
    <row r="12" spans="1:13" ht="13.5" thickBot="1">
      <c r="A12" s="20" t="s">
        <v>2</v>
      </c>
      <c r="B12" s="21"/>
      <c r="C12" s="28"/>
      <c r="D12" s="43"/>
      <c r="E12" s="50">
        <f t="shared" si="1"/>
      </c>
      <c r="F12" s="23">
        <f t="shared" si="1"/>
      </c>
      <c r="G12" s="57"/>
      <c r="H12" s="66"/>
      <c r="I12" s="50">
        <f t="shared" si="2"/>
      </c>
      <c r="J12" s="23">
        <f t="shared" si="3"/>
      </c>
      <c r="K12" s="23">
        <f t="shared" si="0"/>
      </c>
      <c r="L12" s="57"/>
      <c r="M12" s="73"/>
    </row>
    <row r="13" spans="1:13" ht="12.75">
      <c r="A13" s="6"/>
      <c r="B13" s="14" t="s">
        <v>3</v>
      </c>
      <c r="C13" s="26"/>
      <c r="D13" s="41"/>
      <c r="E13" s="48">
        <f t="shared" si="1"/>
      </c>
      <c r="F13" s="36">
        <f t="shared" si="1"/>
      </c>
      <c r="G13" s="55"/>
      <c r="H13" s="64"/>
      <c r="I13" s="48">
        <f t="shared" si="2"/>
      </c>
      <c r="J13" s="36">
        <f t="shared" si="3"/>
      </c>
      <c r="K13" s="36">
        <f t="shared" si="0"/>
      </c>
      <c r="L13" s="55"/>
      <c r="M13" s="71"/>
    </row>
    <row r="14" spans="1:13" ht="12.75">
      <c r="A14" s="6"/>
      <c r="B14" s="22" t="s">
        <v>4</v>
      </c>
      <c r="C14" s="29"/>
      <c r="D14" s="42"/>
      <c r="E14" s="49">
        <f t="shared" si="1"/>
      </c>
      <c r="F14" s="37">
        <f t="shared" si="1"/>
      </c>
      <c r="G14" s="58"/>
      <c r="H14" s="65"/>
      <c r="I14" s="49">
        <f t="shared" si="2"/>
      </c>
      <c r="J14" s="37">
        <f t="shared" si="3"/>
      </c>
      <c r="K14" s="37">
        <f t="shared" si="0"/>
      </c>
      <c r="L14" s="58"/>
      <c r="M14" s="72"/>
    </row>
    <row r="15" spans="1:13" ht="13.5" thickBot="1">
      <c r="A15" s="6"/>
      <c r="B15" s="15" t="s">
        <v>5</v>
      </c>
      <c r="C15" s="28"/>
      <c r="D15" s="43"/>
      <c r="E15" s="50">
        <f t="shared" si="1"/>
      </c>
      <c r="F15" s="23">
        <f t="shared" si="1"/>
      </c>
      <c r="G15" s="57"/>
      <c r="H15" s="66"/>
      <c r="I15" s="50">
        <f t="shared" si="2"/>
      </c>
      <c r="J15" s="23">
        <f t="shared" si="3"/>
      </c>
      <c r="K15" s="23">
        <f t="shared" si="0"/>
      </c>
      <c r="L15" s="57"/>
      <c r="M15" s="73"/>
    </row>
    <row r="16" spans="1:13" ht="12.75">
      <c r="A16" s="16" t="s">
        <v>6</v>
      </c>
      <c r="B16" s="17"/>
      <c r="C16" s="26"/>
      <c r="D16" s="41"/>
      <c r="E16" s="48">
        <f t="shared" si="1"/>
      </c>
      <c r="F16" s="36">
        <f t="shared" si="1"/>
      </c>
      <c r="G16" s="55"/>
      <c r="H16" s="64"/>
      <c r="I16" s="48">
        <f t="shared" si="2"/>
      </c>
      <c r="J16" s="36">
        <f t="shared" si="3"/>
      </c>
      <c r="K16" s="36">
        <f t="shared" si="0"/>
      </c>
      <c r="L16" s="55"/>
      <c r="M16" s="71"/>
    </row>
    <row r="17" spans="1:13" ht="12.75">
      <c r="A17" s="18" t="s">
        <v>7</v>
      </c>
      <c r="B17" s="19"/>
      <c r="C17" s="27">
        <v>84.825</v>
      </c>
      <c r="D17" s="42">
        <v>18142.898</v>
      </c>
      <c r="E17" s="49">
        <f t="shared" si="1"/>
        <v>0.010132472900338394</v>
      </c>
      <c r="F17" s="37">
        <f t="shared" si="1"/>
        <v>0.012374178508467873</v>
      </c>
      <c r="G17" s="56">
        <v>72.486</v>
      </c>
      <c r="H17" s="65">
        <v>16768.006</v>
      </c>
      <c r="I17" s="49">
        <f t="shared" si="2"/>
        <v>0.013045281087419907</v>
      </c>
      <c r="J17" s="37">
        <f t="shared" si="3"/>
        <v>0.01468894407760856</v>
      </c>
      <c r="K17" s="37">
        <f t="shared" si="0"/>
        <v>0.8545358090185676</v>
      </c>
      <c r="L17" s="56">
        <f>C17-G17</f>
        <v>12.338999999999999</v>
      </c>
      <c r="M17" s="72">
        <f>D17-H17</f>
        <v>1374.8919999999998</v>
      </c>
    </row>
    <row r="18" spans="1:13" ht="13.5" thickBot="1">
      <c r="A18" s="20" t="s">
        <v>8</v>
      </c>
      <c r="B18" s="21"/>
      <c r="C18" s="28">
        <v>1257.276</v>
      </c>
      <c r="D18" s="43">
        <f>SUM(D19:D20)</f>
        <v>149106.9</v>
      </c>
      <c r="E18" s="50">
        <f t="shared" si="1"/>
        <v>0.15018349541109172</v>
      </c>
      <c r="F18" s="23">
        <f t="shared" si="1"/>
        <v>0.10169684013239054</v>
      </c>
      <c r="G18" s="57">
        <f>SUM(G19:G20)</f>
        <v>0</v>
      </c>
      <c r="H18" s="66">
        <f>SUM(H19:H20)</f>
        <v>0</v>
      </c>
      <c r="I18" s="50">
        <f t="shared" si="2"/>
      </c>
      <c r="J18" s="23">
        <f t="shared" si="3"/>
      </c>
      <c r="K18" s="23">
        <f t="shared" si="0"/>
        <v>0</v>
      </c>
      <c r="L18" s="57">
        <f>SUM(L19:L20)</f>
        <v>1257.276</v>
      </c>
      <c r="M18" s="73">
        <f>SUM(M19:M20)</f>
        <v>149106.9</v>
      </c>
    </row>
    <row r="19" spans="1:13" ht="12.75">
      <c r="A19" s="9"/>
      <c r="B19" s="14" t="s">
        <v>9</v>
      </c>
      <c r="C19" s="30">
        <v>1257.276</v>
      </c>
      <c r="D19" s="41">
        <v>149106.9</v>
      </c>
      <c r="E19" s="48">
        <f t="shared" si="1"/>
        <v>0.15018349541109172</v>
      </c>
      <c r="F19" s="36">
        <f t="shared" si="1"/>
        <v>0.10169684013239054</v>
      </c>
      <c r="G19" s="59">
        <v>0</v>
      </c>
      <c r="H19" s="64">
        <v>0</v>
      </c>
      <c r="I19" s="48">
        <f t="shared" si="2"/>
      </c>
      <c r="J19" s="36">
        <f t="shared" si="3"/>
      </c>
      <c r="K19" s="36">
        <f t="shared" si="0"/>
        <v>0</v>
      </c>
      <c r="L19" s="59">
        <f>C19-G19</f>
        <v>1257.276</v>
      </c>
      <c r="M19" s="71">
        <f>D19-H19</f>
        <v>149106.9</v>
      </c>
    </row>
    <row r="20" spans="1:13" ht="13.5" thickBot="1">
      <c r="A20" s="7"/>
      <c r="B20" s="15" t="s">
        <v>28</v>
      </c>
      <c r="C20" s="28"/>
      <c r="D20" s="43"/>
      <c r="E20" s="50">
        <f t="shared" si="1"/>
      </c>
      <c r="F20" s="23">
        <f t="shared" si="1"/>
      </c>
      <c r="G20" s="57"/>
      <c r="H20" s="66"/>
      <c r="I20" s="50">
        <f t="shared" si="2"/>
      </c>
      <c r="J20" s="23">
        <f t="shared" si="3"/>
      </c>
      <c r="K20" s="23">
        <f t="shared" si="0"/>
      </c>
      <c r="L20" s="57"/>
      <c r="M20" s="73"/>
    </row>
    <row r="21" spans="1:13" ht="13.5" thickBot="1">
      <c r="A21" s="10" t="s">
        <v>10</v>
      </c>
      <c r="B21" s="11"/>
      <c r="C21" s="31">
        <f>SUM(C22:C27)</f>
        <v>912.31</v>
      </c>
      <c r="D21" s="44">
        <f>SUM(D22:D27)</f>
        <v>166612.9</v>
      </c>
      <c r="E21" s="51">
        <f t="shared" si="1"/>
        <v>0.10897679164995838</v>
      </c>
      <c r="F21" s="24">
        <f t="shared" si="1"/>
        <v>0.1136366288568401</v>
      </c>
      <c r="G21" s="60">
        <f>SUM(G22:G27)</f>
        <v>831.759</v>
      </c>
      <c r="H21" s="67">
        <f>SUM(H22:H27)</f>
        <v>156152.93</v>
      </c>
      <c r="I21" s="51">
        <f t="shared" si="2"/>
        <v>0.14969138801963544</v>
      </c>
      <c r="J21" s="24">
        <f t="shared" si="3"/>
        <v>0.13679155746513472</v>
      </c>
      <c r="K21" s="24">
        <f t="shared" si="0"/>
        <v>0.91170654711666</v>
      </c>
      <c r="L21" s="60">
        <f>SUM(L22:L27)</f>
        <v>80.55100000000007</v>
      </c>
      <c r="M21" s="74">
        <f>SUM(M22:M27)</f>
        <v>10459.969999999983</v>
      </c>
    </row>
    <row r="22" spans="1:13" ht="12.75">
      <c r="A22" s="6"/>
      <c r="B22" s="14" t="s">
        <v>11</v>
      </c>
      <c r="C22" s="30">
        <v>421.516</v>
      </c>
      <c r="D22" s="41">
        <v>70392.12</v>
      </c>
      <c r="E22" s="48">
        <f t="shared" si="1"/>
        <v>0.05035071555625156</v>
      </c>
      <c r="F22" s="36">
        <f t="shared" si="1"/>
        <v>0.04801022738867249</v>
      </c>
      <c r="G22" s="59">
        <v>421.262</v>
      </c>
      <c r="H22" s="64">
        <v>70365.44</v>
      </c>
      <c r="I22" s="48">
        <f t="shared" si="2"/>
        <v>0.0758143807279845</v>
      </c>
      <c r="J22" s="36">
        <f t="shared" si="3"/>
        <v>0.061640842277628026</v>
      </c>
      <c r="K22" s="36">
        <f t="shared" si="0"/>
        <v>0.9993974131468318</v>
      </c>
      <c r="L22" s="59">
        <f>C22-G22</f>
        <v>0.2540000000000191</v>
      </c>
      <c r="M22" s="71">
        <f>D22-H22</f>
        <v>26.679999999993015</v>
      </c>
    </row>
    <row r="23" spans="1:13" ht="12.75">
      <c r="A23" s="6"/>
      <c r="B23" s="22" t="s">
        <v>12</v>
      </c>
      <c r="C23" s="29">
        <v>393.773</v>
      </c>
      <c r="D23" s="42">
        <v>78745.93</v>
      </c>
      <c r="E23" s="49">
        <f t="shared" si="1"/>
        <v>0.04703677278378957</v>
      </c>
      <c r="F23" s="37">
        <f t="shared" si="1"/>
        <v>0.05370785828346251</v>
      </c>
      <c r="G23" s="58">
        <v>343.191</v>
      </c>
      <c r="H23" s="65">
        <v>72039.47</v>
      </c>
      <c r="I23" s="49">
        <f t="shared" si="2"/>
        <v>0.06176396906537435</v>
      </c>
      <c r="J23" s="37">
        <f t="shared" si="3"/>
        <v>0.0631073096115638</v>
      </c>
      <c r="K23" s="37">
        <f t="shared" si="0"/>
        <v>0.8715452811645287</v>
      </c>
      <c r="L23" s="58">
        <f>C23-G23</f>
        <v>50.58200000000005</v>
      </c>
      <c r="M23" s="72">
        <f>D23-H23</f>
        <v>6706.459999999992</v>
      </c>
    </row>
    <row r="24" spans="1:13" ht="12.75">
      <c r="A24" s="6"/>
      <c r="B24" s="22" t="s">
        <v>13</v>
      </c>
      <c r="C24" s="29"/>
      <c r="D24" s="42"/>
      <c r="E24" s="49">
        <f t="shared" si="1"/>
      </c>
      <c r="F24" s="37">
        <f t="shared" si="1"/>
      </c>
      <c r="G24" s="58"/>
      <c r="H24" s="65"/>
      <c r="I24" s="49">
        <f t="shared" si="2"/>
      </c>
      <c r="J24" s="37">
        <f t="shared" si="3"/>
      </c>
      <c r="K24" s="37">
        <f t="shared" si="0"/>
      </c>
      <c r="L24" s="58"/>
      <c r="M24" s="72"/>
    </row>
    <row r="25" spans="1:13" ht="12.75">
      <c r="A25" s="6"/>
      <c r="B25" s="22" t="s">
        <v>14</v>
      </c>
      <c r="C25" s="29">
        <v>97.021</v>
      </c>
      <c r="D25" s="42">
        <v>17474.85</v>
      </c>
      <c r="E25" s="49">
        <f t="shared" si="1"/>
        <v>0.011589303309917257</v>
      </c>
      <c r="F25" s="37">
        <f t="shared" si="1"/>
        <v>0.011918543184705099</v>
      </c>
      <c r="G25" s="58">
        <v>67.306</v>
      </c>
      <c r="H25" s="65">
        <v>13748.02</v>
      </c>
      <c r="I25" s="49">
        <f t="shared" si="2"/>
        <v>0.01211303822627658</v>
      </c>
      <c r="J25" s="37">
        <f t="shared" si="3"/>
        <v>0.012043405575942901</v>
      </c>
      <c r="K25" s="37">
        <f t="shared" si="0"/>
        <v>0.6937261005349357</v>
      </c>
      <c r="L25" s="58">
        <f>C25-G25</f>
        <v>29.715000000000003</v>
      </c>
      <c r="M25" s="72">
        <f>D25-H25</f>
        <v>3726.829999999998</v>
      </c>
    </row>
    <row r="26" spans="1:13" ht="12.75">
      <c r="A26" s="6"/>
      <c r="B26" s="22" t="s">
        <v>15</v>
      </c>
      <c r="C26" s="29"/>
      <c r="D26" s="42"/>
      <c r="E26" s="49">
        <f t="shared" si="1"/>
      </c>
      <c r="F26" s="37">
        <f t="shared" si="1"/>
      </c>
      <c r="G26" s="58"/>
      <c r="H26" s="65"/>
      <c r="I26" s="49">
        <f t="shared" si="2"/>
      </c>
      <c r="J26" s="37">
        <f t="shared" si="3"/>
      </c>
      <c r="K26" s="37">
        <f t="shared" si="0"/>
      </c>
      <c r="L26" s="58"/>
      <c r="M26" s="72"/>
    </row>
    <row r="27" spans="1:13" ht="13.5" thickBot="1">
      <c r="A27" s="6"/>
      <c r="B27" s="15" t="s">
        <v>16</v>
      </c>
      <c r="C27" s="32"/>
      <c r="D27" s="43"/>
      <c r="E27" s="50">
        <f t="shared" si="1"/>
      </c>
      <c r="F27" s="23">
        <f t="shared" si="1"/>
      </c>
      <c r="G27" s="61"/>
      <c r="H27" s="66"/>
      <c r="I27" s="50">
        <f t="shared" si="2"/>
      </c>
      <c r="J27" s="23">
        <f t="shared" si="3"/>
      </c>
      <c r="K27" s="23">
        <f t="shared" si="0"/>
      </c>
      <c r="L27" s="61"/>
      <c r="M27" s="73"/>
    </row>
    <row r="28" spans="1:13" ht="13.5" thickBot="1">
      <c r="A28" s="10" t="s">
        <v>21</v>
      </c>
      <c r="B28" s="12"/>
      <c r="C28" s="31"/>
      <c r="D28" s="44"/>
      <c r="E28" s="51">
        <f t="shared" si="1"/>
      </c>
      <c r="F28" s="24">
        <f t="shared" si="1"/>
      </c>
      <c r="G28" s="60"/>
      <c r="H28" s="67"/>
      <c r="I28" s="51">
        <f t="shared" si="2"/>
      </c>
      <c r="J28" s="24">
        <f t="shared" si="3"/>
      </c>
      <c r="K28" s="24">
        <f t="shared" si="0"/>
      </c>
      <c r="L28" s="60"/>
      <c r="M28" s="74"/>
    </row>
    <row r="29" spans="1:13" ht="13.5" thickBot="1">
      <c r="A29" s="10"/>
      <c r="B29" s="12" t="s">
        <v>22</v>
      </c>
      <c r="C29" s="33"/>
      <c r="D29" s="45"/>
      <c r="E29" s="52">
        <f t="shared" si="1"/>
      </c>
      <c r="F29" s="38">
        <f t="shared" si="1"/>
      </c>
      <c r="G29" s="62"/>
      <c r="H29" s="68"/>
      <c r="I29" s="52">
        <f t="shared" si="2"/>
      </c>
      <c r="J29" s="38">
        <f t="shared" si="3"/>
      </c>
      <c r="K29" s="38">
        <f t="shared" si="0"/>
      </c>
      <c r="L29" s="62"/>
      <c r="M29" s="75"/>
    </row>
    <row r="30" spans="1:13" ht="13.5" thickBot="1">
      <c r="A30" s="8" t="s">
        <v>17</v>
      </c>
      <c r="B30" s="9"/>
      <c r="C30" s="31"/>
      <c r="D30" s="44"/>
      <c r="E30" s="51"/>
      <c r="F30" s="24">
        <f t="shared" si="1"/>
      </c>
      <c r="G30" s="60"/>
      <c r="H30" s="67"/>
      <c r="I30" s="51">
        <f t="shared" si="2"/>
      </c>
      <c r="J30" s="24">
        <f t="shared" si="3"/>
      </c>
      <c r="K30" s="24">
        <f t="shared" si="0"/>
      </c>
      <c r="L30" s="60"/>
      <c r="M30" s="74"/>
    </row>
    <row r="31" spans="1:13" ht="12.75">
      <c r="A31" s="9"/>
      <c r="B31" s="14" t="s">
        <v>18</v>
      </c>
      <c r="C31" s="30"/>
      <c r="D31" s="41"/>
      <c r="E31" s="48">
        <f t="shared" si="1"/>
      </c>
      <c r="F31" s="36">
        <f t="shared" si="1"/>
      </c>
      <c r="G31" s="59"/>
      <c r="H31" s="64"/>
      <c r="I31" s="48">
        <f t="shared" si="2"/>
      </c>
      <c r="J31" s="36">
        <f t="shared" si="3"/>
      </c>
      <c r="K31" s="36">
        <f t="shared" si="0"/>
      </c>
      <c r="L31" s="59"/>
      <c r="M31" s="71"/>
    </row>
    <row r="32" spans="1:13" ht="12.75">
      <c r="A32" s="6"/>
      <c r="B32" s="22" t="s">
        <v>23</v>
      </c>
      <c r="C32" s="29"/>
      <c r="D32" s="42"/>
      <c r="E32" s="49">
        <f t="shared" si="1"/>
      </c>
      <c r="F32" s="37">
        <f t="shared" si="1"/>
      </c>
      <c r="G32" s="58"/>
      <c r="H32" s="65"/>
      <c r="I32" s="49">
        <f t="shared" si="2"/>
      </c>
      <c r="J32" s="37">
        <f t="shared" si="3"/>
      </c>
      <c r="K32" s="37">
        <f t="shared" si="0"/>
      </c>
      <c r="L32" s="58"/>
      <c r="M32" s="72"/>
    </row>
    <row r="33" spans="1:13" ht="12.75">
      <c r="A33" s="6"/>
      <c r="B33" s="22" t="s">
        <v>27</v>
      </c>
      <c r="C33" s="29"/>
      <c r="D33" s="42"/>
      <c r="E33" s="49">
        <f t="shared" si="1"/>
      </c>
      <c r="F33" s="37">
        <f t="shared" si="1"/>
      </c>
      <c r="G33" s="58"/>
      <c r="H33" s="65"/>
      <c r="I33" s="49">
        <f t="shared" si="2"/>
      </c>
      <c r="J33" s="37">
        <f t="shared" si="3"/>
      </c>
      <c r="K33" s="37">
        <f t="shared" si="0"/>
      </c>
      <c r="L33" s="58"/>
      <c r="M33" s="72"/>
    </row>
    <row r="34" spans="1:13" ht="12.75">
      <c r="A34" s="6"/>
      <c r="B34" s="25" t="s">
        <v>26</v>
      </c>
      <c r="C34" s="34"/>
      <c r="D34" s="46"/>
      <c r="E34" s="53"/>
      <c r="F34" s="39"/>
      <c r="G34" s="63"/>
      <c r="H34" s="69"/>
      <c r="I34" s="53"/>
      <c r="J34" s="39"/>
      <c r="K34" s="39">
        <f t="shared" si="0"/>
      </c>
      <c r="L34" s="63"/>
      <c r="M34" s="76"/>
    </row>
    <row r="35" spans="1:13" ht="13.5" thickBot="1">
      <c r="A35" s="6"/>
      <c r="B35" s="15" t="s">
        <v>19</v>
      </c>
      <c r="C35" s="32"/>
      <c r="D35" s="43"/>
      <c r="E35" s="50">
        <f t="shared" si="1"/>
      </c>
      <c r="F35" s="23">
        <f t="shared" si="1"/>
      </c>
      <c r="G35" s="61"/>
      <c r="H35" s="66"/>
      <c r="I35" s="50">
        <f t="shared" si="2"/>
      </c>
      <c r="J35" s="23">
        <f t="shared" si="3"/>
      </c>
      <c r="K35" s="23">
        <f t="shared" si="0"/>
      </c>
      <c r="L35" s="61"/>
      <c r="M35" s="73"/>
    </row>
    <row r="36" spans="1:13" ht="13.5" thickBot="1">
      <c r="A36" s="10" t="s">
        <v>20</v>
      </c>
      <c r="B36" s="11"/>
      <c r="C36" s="31"/>
      <c r="D36" s="44"/>
      <c r="E36" s="51">
        <f t="shared" si="1"/>
      </c>
      <c r="F36" s="24">
        <f t="shared" si="1"/>
      </c>
      <c r="G36" s="60"/>
      <c r="H36" s="67"/>
      <c r="I36" s="51">
        <f t="shared" si="2"/>
      </c>
      <c r="J36" s="24">
        <f t="shared" si="3"/>
      </c>
      <c r="K36" s="24">
        <f t="shared" si="0"/>
      </c>
      <c r="L36" s="60"/>
      <c r="M36" s="74"/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7" sqref="A7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13" width="11.7109375" style="0" customWidth="1"/>
  </cols>
  <sheetData>
    <row r="1" ht="15.75">
      <c r="A1" s="127" t="s">
        <v>67</v>
      </c>
    </row>
    <row r="2" ht="12.75">
      <c r="A2" t="s">
        <v>59</v>
      </c>
    </row>
    <row r="4" spans="1:10" ht="12.75">
      <c r="A4" s="125" t="s">
        <v>64</v>
      </c>
      <c r="B4" s="126"/>
      <c r="C4" s="126"/>
      <c r="D4" s="126"/>
      <c r="E4" s="126"/>
      <c r="F4" s="126"/>
      <c r="G4" s="126"/>
      <c r="H4" s="126"/>
      <c r="I4" s="126"/>
      <c r="J4" s="126"/>
    </row>
    <row r="5" ht="12.75">
      <c r="A5" s="134" t="s">
        <v>63</v>
      </c>
    </row>
    <row r="6" spans="1:4" ht="12.75">
      <c r="A6" s="13" t="s">
        <v>60</v>
      </c>
      <c r="D6" s="13"/>
    </row>
    <row r="7" ht="13.5" thickBot="1">
      <c r="A7" s="134"/>
    </row>
    <row r="8" spans="1:13" s="3" customFormat="1" ht="60" customHeight="1" thickBot="1">
      <c r="A8" s="133" t="s">
        <v>40</v>
      </c>
      <c r="B8" s="128"/>
      <c r="C8" s="129" t="s">
        <v>30</v>
      </c>
      <c r="D8" s="130" t="s">
        <v>45</v>
      </c>
      <c r="E8" s="130" t="s">
        <v>33</v>
      </c>
      <c r="F8" s="131" t="s">
        <v>32</v>
      </c>
      <c r="G8" s="129" t="s">
        <v>29</v>
      </c>
      <c r="H8" s="130" t="s">
        <v>46</v>
      </c>
      <c r="I8" s="130" t="s">
        <v>31</v>
      </c>
      <c r="J8" s="131" t="s">
        <v>25</v>
      </c>
      <c r="K8" s="131" t="s">
        <v>24</v>
      </c>
      <c r="L8" s="129" t="s">
        <v>34</v>
      </c>
      <c r="M8" s="132" t="s">
        <v>52</v>
      </c>
    </row>
    <row r="9" spans="1:13" ht="13.5" thickBot="1">
      <c r="A9" s="77" t="s">
        <v>41</v>
      </c>
      <c r="B9" s="5"/>
      <c r="C9" s="35">
        <f>SUM(C10:C12,C16:C18,C21,C28,C30,C36)</f>
        <v>13172.546000000002</v>
      </c>
      <c r="D9" s="47">
        <f>SUM(D10:D12,D16:D18,D21,D28,D30,D36)</f>
        <v>2454916.0429999996</v>
      </c>
      <c r="E9" s="54">
        <v>1</v>
      </c>
      <c r="F9" s="40">
        <v>1</v>
      </c>
      <c r="G9" s="35">
        <f>SUM(G10:G12,G16:G18,G21,G28,G30,G36)</f>
        <v>8816.282</v>
      </c>
      <c r="H9" s="47">
        <f>SUM(H10:H12,H16:H18,H21,H28,H30,H36)</f>
        <v>1909925.189</v>
      </c>
      <c r="I9" s="54">
        <v>1</v>
      </c>
      <c r="J9" s="40">
        <v>1</v>
      </c>
      <c r="K9" s="40">
        <f aca="true" t="shared" si="0" ref="K9:K36">IF(C9=0,"",G9/C9)</f>
        <v>0.6692921778371469</v>
      </c>
      <c r="L9" s="35">
        <f>SUM(L10:L12,L16:L18,L21,L28,L30,L36)</f>
        <v>4356.263999999999</v>
      </c>
      <c r="M9" s="70">
        <f>SUM(M10:M12,M16:M18,M21,M28,M30,M36)</f>
        <v>544990.8539999999</v>
      </c>
    </row>
    <row r="10" spans="1:13" ht="12.75">
      <c r="A10" s="16" t="s">
        <v>0</v>
      </c>
      <c r="B10" s="17"/>
      <c r="C10" s="26">
        <f>platy_obec!C10+platy_kraj!C10</f>
        <v>1822.214</v>
      </c>
      <c r="D10" s="41">
        <f>platy_obec!D10+platy_kraj!D10</f>
        <v>283292.4</v>
      </c>
      <c r="E10" s="106">
        <f aca="true" t="shared" si="1" ref="E10:E33">IF(C10=0,"",C10/C$9)</f>
        <v>0.13833422938891235</v>
      </c>
      <c r="F10" s="78">
        <f aca="true" t="shared" si="2" ref="F10:F33">IF(D10=0,"",D10/D$9)</f>
        <v>0.11539799937671436</v>
      </c>
      <c r="G10" s="55">
        <f>platy_obec!G10+platy_kraj!G10</f>
        <v>1341.103</v>
      </c>
      <c r="H10" s="64">
        <f>platy_obec!H10+platy_kraj!H10</f>
        <v>234701.4</v>
      </c>
      <c r="I10" s="106">
        <f aca="true" t="shared" si="3" ref="I10:I33">IF(G10=0,"",G10/G$9)</f>
        <v>0.152116617866806</v>
      </c>
      <c r="J10" s="78">
        <f aca="true" t="shared" si="4" ref="J10:J33">IF(H10=0,"",H10/H$9)</f>
        <v>0.1228851273085126</v>
      </c>
      <c r="K10" s="78">
        <f t="shared" si="0"/>
        <v>0.7359744793970412</v>
      </c>
      <c r="L10" s="55">
        <f>C10-G10</f>
        <v>481.1109999999999</v>
      </c>
      <c r="M10" s="71">
        <f>D10-H10</f>
        <v>48591.00000000003</v>
      </c>
    </row>
    <row r="11" spans="1:13" ht="12.75">
      <c r="A11" s="18" t="s">
        <v>1</v>
      </c>
      <c r="B11" s="19"/>
      <c r="C11" s="29">
        <f>platy_obec!C11+platy_kraj!C11</f>
        <v>4294.974</v>
      </c>
      <c r="D11" s="42">
        <f>platy_obec!D11+platy_kraj!D11</f>
        <v>849035</v>
      </c>
      <c r="E11" s="107">
        <f t="shared" si="1"/>
        <v>0.32605496310280485</v>
      </c>
      <c r="F11" s="79">
        <f t="shared" si="2"/>
        <v>0.3458509314080034</v>
      </c>
      <c r="G11" s="56">
        <f>platy_obec!G11+platy_kraj!G11</f>
        <v>3311.144</v>
      </c>
      <c r="H11" s="65">
        <f>platy_obec!H11+platy_kraj!H11</f>
        <v>733916.9</v>
      </c>
      <c r="I11" s="107">
        <f t="shared" si="3"/>
        <v>0.3755714710577543</v>
      </c>
      <c r="J11" s="79">
        <f t="shared" si="4"/>
        <v>0.3842647367692264</v>
      </c>
      <c r="K11" s="79">
        <f t="shared" si="0"/>
        <v>0.7709345854014482</v>
      </c>
      <c r="L11" s="56">
        <f>C11-G11</f>
        <v>983.8300000000004</v>
      </c>
      <c r="M11" s="72">
        <f>D11-H11</f>
        <v>115118.09999999998</v>
      </c>
    </row>
    <row r="12" spans="1:13" ht="13.5" thickBot="1">
      <c r="A12" s="20" t="s">
        <v>2</v>
      </c>
      <c r="B12" s="21"/>
      <c r="C12" s="28">
        <f>SUM(C13:C15)</f>
        <v>2733.6440000000002</v>
      </c>
      <c r="D12" s="43">
        <f>SUM(D13:D15)</f>
        <v>603298.1499999999</v>
      </c>
      <c r="E12" s="108">
        <f t="shared" si="1"/>
        <v>0.20752586477967128</v>
      </c>
      <c r="F12" s="80">
        <f t="shared" si="2"/>
        <v>0.24575103157611325</v>
      </c>
      <c r="G12" s="57">
        <f>SUM(G13:G15)</f>
        <v>2081.889</v>
      </c>
      <c r="H12" s="66">
        <f>SUM(H13:H15)</f>
        <v>506881.25</v>
      </c>
      <c r="I12" s="108">
        <f t="shared" si="3"/>
        <v>0.23614138023261963</v>
      </c>
      <c r="J12" s="80">
        <f t="shared" si="4"/>
        <v>0.2653932483425664</v>
      </c>
      <c r="K12" s="80">
        <f t="shared" si="0"/>
        <v>0.7615801472320463</v>
      </c>
      <c r="L12" s="57">
        <f>SUM(L13:L15)</f>
        <v>651.7549999999999</v>
      </c>
      <c r="M12" s="73">
        <f>SUM(M13:M15)</f>
        <v>96416.9</v>
      </c>
    </row>
    <row r="13" spans="1:13" ht="12.75">
      <c r="A13" s="6"/>
      <c r="B13" s="14" t="s">
        <v>3</v>
      </c>
      <c r="C13" s="26">
        <f>platy_obec!C13+platy_kraj!C13</f>
        <v>590.959</v>
      </c>
      <c r="D13" s="41">
        <f>platy_obec!D13+platy_kraj!D13</f>
        <v>135615.05</v>
      </c>
      <c r="E13" s="106">
        <f t="shared" si="1"/>
        <v>0.044862929307667616</v>
      </c>
      <c r="F13" s="78">
        <f t="shared" si="2"/>
        <v>0.055242235426623106</v>
      </c>
      <c r="G13" s="55">
        <f>platy_obec!G13+platy_kraj!G13</f>
        <v>479.232</v>
      </c>
      <c r="H13" s="64">
        <f>platy_obec!H13+platy_kraj!H13</f>
        <v>120895.85</v>
      </c>
      <c r="I13" s="106">
        <f t="shared" si="3"/>
        <v>0.054357607889584304</v>
      </c>
      <c r="J13" s="78">
        <f t="shared" si="4"/>
        <v>0.06329873583336462</v>
      </c>
      <c r="K13" s="78">
        <f t="shared" si="0"/>
        <v>0.8109395068016564</v>
      </c>
      <c r="L13" s="55">
        <f aca="true" t="shared" si="5" ref="L13:M17">C13-G13</f>
        <v>111.72699999999992</v>
      </c>
      <c r="M13" s="71">
        <f t="shared" si="5"/>
        <v>14719.199999999983</v>
      </c>
    </row>
    <row r="14" spans="1:13" ht="12.75">
      <c r="A14" s="6"/>
      <c r="B14" s="22" t="s">
        <v>4</v>
      </c>
      <c r="C14" s="29">
        <f>platy_obec!C14+platy_kraj!C14</f>
        <v>991.762</v>
      </c>
      <c r="D14" s="42">
        <f>platy_obec!D14+platy_kraj!D14</f>
        <v>225108.4</v>
      </c>
      <c r="E14" s="107">
        <f t="shared" si="1"/>
        <v>0.07529007680064277</v>
      </c>
      <c r="F14" s="79">
        <f t="shared" si="2"/>
        <v>0.09169698517465757</v>
      </c>
      <c r="G14" s="58">
        <f>platy_obec!G14+platy_kraj!G14</f>
        <v>729.055</v>
      </c>
      <c r="H14" s="65">
        <f>platy_obec!H14+platy_kraj!H14</f>
        <v>186933.9</v>
      </c>
      <c r="I14" s="107">
        <f t="shared" si="3"/>
        <v>0.08269415610798293</v>
      </c>
      <c r="J14" s="79">
        <f t="shared" si="4"/>
        <v>0.09787498540603833</v>
      </c>
      <c r="K14" s="79">
        <f t="shared" si="0"/>
        <v>0.7351108431256692</v>
      </c>
      <c r="L14" s="58">
        <f t="shared" si="5"/>
        <v>262.707</v>
      </c>
      <c r="M14" s="72">
        <f t="shared" si="5"/>
        <v>38174.5</v>
      </c>
    </row>
    <row r="15" spans="1:13" ht="13.5" thickBot="1">
      <c r="A15" s="6"/>
      <c r="B15" s="15" t="s">
        <v>5</v>
      </c>
      <c r="C15" s="28">
        <f>platy_obec!C15+platy_kraj!C15</f>
        <v>1150.923</v>
      </c>
      <c r="D15" s="43">
        <f>platy_obec!D15+platy_kraj!D15</f>
        <v>242574.7</v>
      </c>
      <c r="E15" s="108">
        <f t="shared" si="1"/>
        <v>0.08737285867136087</v>
      </c>
      <c r="F15" s="80">
        <f t="shared" si="2"/>
        <v>0.09881181097483262</v>
      </c>
      <c r="G15" s="57">
        <f>platy_obec!G15+platy_kraj!G15</f>
        <v>873.602</v>
      </c>
      <c r="H15" s="66">
        <f>platy_obec!H15+platy_kraj!H15</f>
        <v>199051.5</v>
      </c>
      <c r="I15" s="108">
        <f t="shared" si="3"/>
        <v>0.09908961623505237</v>
      </c>
      <c r="J15" s="80">
        <f t="shared" si="4"/>
        <v>0.10421952710316341</v>
      </c>
      <c r="K15" s="80">
        <f t="shared" si="0"/>
        <v>0.7590446971691416</v>
      </c>
      <c r="L15" s="57">
        <f t="shared" si="5"/>
        <v>277.321</v>
      </c>
      <c r="M15" s="73">
        <f t="shared" si="5"/>
        <v>43523.20000000001</v>
      </c>
    </row>
    <row r="16" spans="1:13" ht="12.75">
      <c r="A16" s="16" t="s">
        <v>6</v>
      </c>
      <c r="B16" s="17"/>
      <c r="C16" s="26">
        <f>platy_obec!C16+platy_kraj!C16</f>
        <v>80.031</v>
      </c>
      <c r="D16" s="41">
        <f>platy_obec!D16+platy_kraj!D16</f>
        <v>18623.62</v>
      </c>
      <c r="E16" s="106">
        <f t="shared" si="1"/>
        <v>0.00607559085388656</v>
      </c>
      <c r="F16" s="78">
        <f t="shared" si="2"/>
        <v>0.007586255364253205</v>
      </c>
      <c r="G16" s="55">
        <f>platy_obec!G16+platy_kraj!G16</f>
        <v>60.527</v>
      </c>
      <c r="H16" s="64">
        <f>platy_obec!H16+platy_kraj!H16</f>
        <v>15871.22</v>
      </c>
      <c r="I16" s="106">
        <f t="shared" si="3"/>
        <v>0.006865365694972099</v>
      </c>
      <c r="J16" s="78">
        <f t="shared" si="4"/>
        <v>0.008309864748320255</v>
      </c>
      <c r="K16" s="78">
        <f t="shared" si="0"/>
        <v>0.7562944359060864</v>
      </c>
      <c r="L16" s="55">
        <f t="shared" si="5"/>
        <v>19.504000000000005</v>
      </c>
      <c r="M16" s="71">
        <f t="shared" si="5"/>
        <v>2752.3999999999996</v>
      </c>
    </row>
    <row r="17" spans="1:13" ht="12.75">
      <c r="A17" s="18" t="s">
        <v>7</v>
      </c>
      <c r="B17" s="19"/>
      <c r="C17" s="27">
        <f>platy_obec!C17+platy_kraj!C17</f>
        <v>858.307</v>
      </c>
      <c r="D17" s="42">
        <f>platy_obec!D17+platy_kraj!D17</f>
        <v>184688.55800000002</v>
      </c>
      <c r="E17" s="107">
        <f t="shared" si="1"/>
        <v>0.0651587779613751</v>
      </c>
      <c r="F17" s="79">
        <f t="shared" si="2"/>
        <v>0.07523212800968283</v>
      </c>
      <c r="G17" s="56">
        <f>platy_obec!G17+platy_kraj!G17</f>
        <v>703.617</v>
      </c>
      <c r="H17" s="65">
        <f>platy_obec!H17+platy_kraj!H17</f>
        <v>162549.166</v>
      </c>
      <c r="I17" s="107">
        <f t="shared" si="3"/>
        <v>0.07980881283062406</v>
      </c>
      <c r="J17" s="79">
        <f t="shared" si="4"/>
        <v>0.08510760889284234</v>
      </c>
      <c r="K17" s="79">
        <f t="shared" si="0"/>
        <v>0.8197731114857504</v>
      </c>
      <c r="L17" s="56">
        <f t="shared" si="5"/>
        <v>154.69000000000005</v>
      </c>
      <c r="M17" s="72">
        <f t="shared" si="5"/>
        <v>22139.39200000002</v>
      </c>
    </row>
    <row r="18" spans="1:13" ht="13.5" thickBot="1">
      <c r="A18" s="20" t="s">
        <v>8</v>
      </c>
      <c r="B18" s="21"/>
      <c r="C18" s="28">
        <f>SUM(C19:C20)</f>
        <v>2041.576</v>
      </c>
      <c r="D18" s="43">
        <f>SUM(D19:D20)</f>
        <v>270717.21499999997</v>
      </c>
      <c r="E18" s="108">
        <f t="shared" si="1"/>
        <v>0.1549871983745587</v>
      </c>
      <c r="F18" s="80">
        <f t="shared" si="2"/>
        <v>0.11027554924818259</v>
      </c>
      <c r="G18" s="57">
        <f>SUM(G19:G20)</f>
        <v>297.468</v>
      </c>
      <c r="H18" s="66">
        <f>SUM(H19:H20)</f>
        <v>59729.81</v>
      </c>
      <c r="I18" s="108">
        <f t="shared" si="3"/>
        <v>0.03374075375538124</v>
      </c>
      <c r="J18" s="80">
        <f t="shared" si="4"/>
        <v>0.0312733767500461</v>
      </c>
      <c r="K18" s="80">
        <f t="shared" si="0"/>
        <v>0.14570508274000088</v>
      </c>
      <c r="L18" s="57">
        <f>SUM(L19:L20)</f>
        <v>1744.108</v>
      </c>
      <c r="M18" s="73">
        <f>SUM(M19:M20)</f>
        <v>210987.40499999997</v>
      </c>
    </row>
    <row r="19" spans="1:13" ht="12.75">
      <c r="A19" s="9"/>
      <c r="B19" s="14" t="s">
        <v>9</v>
      </c>
      <c r="C19" s="30">
        <f>platy_obec!C19+platy_kraj!C19</f>
        <v>1379.433</v>
      </c>
      <c r="D19" s="41">
        <f>platy_obec!D19+platy_kraj!D19</f>
        <v>164726.735</v>
      </c>
      <c r="E19" s="106">
        <f t="shared" si="1"/>
        <v>0.10472030236220088</v>
      </c>
      <c r="F19" s="78">
        <f t="shared" si="2"/>
        <v>0.06710076113181358</v>
      </c>
      <c r="G19" s="59">
        <f>platy_obec!G19+platy_kraj!G19</f>
        <v>0</v>
      </c>
      <c r="H19" s="64">
        <f>platy_obec!H19+platy_kraj!H19</f>
        <v>0</v>
      </c>
      <c r="I19" s="106">
        <f t="shared" si="3"/>
      </c>
      <c r="J19" s="78">
        <f t="shared" si="4"/>
      </c>
      <c r="K19" s="78">
        <f t="shared" si="0"/>
        <v>0</v>
      </c>
      <c r="L19" s="59">
        <f>C19-G19</f>
        <v>1379.433</v>
      </c>
      <c r="M19" s="71">
        <f>D19-H19</f>
        <v>164726.735</v>
      </c>
    </row>
    <row r="20" spans="1:13" ht="13.5" thickBot="1">
      <c r="A20" s="7"/>
      <c r="B20" s="15" t="s">
        <v>28</v>
      </c>
      <c r="C20" s="28">
        <f>platy_obec!C20+platy_kraj!C20</f>
        <v>662.143</v>
      </c>
      <c r="D20" s="43">
        <f>platy_obec!D20+platy_kraj!D20</f>
        <v>105990.48</v>
      </c>
      <c r="E20" s="108">
        <f t="shared" si="1"/>
        <v>0.050266896012357815</v>
      </c>
      <c r="F20" s="80">
        <f t="shared" si="2"/>
        <v>0.043174788116369</v>
      </c>
      <c r="G20" s="57">
        <f>platy_obec!G20+platy_kraj!G20</f>
        <v>297.468</v>
      </c>
      <c r="H20" s="66">
        <f>platy_obec!H20+platy_kraj!H20</f>
        <v>59729.81</v>
      </c>
      <c r="I20" s="108">
        <f t="shared" si="3"/>
        <v>0.03374075375538124</v>
      </c>
      <c r="J20" s="80">
        <f t="shared" si="4"/>
        <v>0.0312733767500461</v>
      </c>
      <c r="K20" s="80">
        <f t="shared" si="0"/>
        <v>0.44925038851124305</v>
      </c>
      <c r="L20" s="57">
        <f>C20-G20</f>
        <v>364.675</v>
      </c>
      <c r="M20" s="73">
        <f>D20-H20</f>
        <v>46260.67</v>
      </c>
    </row>
    <row r="21" spans="1:13" ht="13.5" thickBot="1">
      <c r="A21" s="10" t="s">
        <v>10</v>
      </c>
      <c r="B21" s="11"/>
      <c r="C21" s="31">
        <f>SUM(C22:C27)</f>
        <v>1057.4270000000001</v>
      </c>
      <c r="D21" s="44">
        <f>SUM(D22:D27)</f>
        <v>194573.07599999997</v>
      </c>
      <c r="E21" s="109">
        <f t="shared" si="1"/>
        <v>0.08027506603507022</v>
      </c>
      <c r="F21" s="81">
        <f t="shared" si="2"/>
        <v>0.07925854595101524</v>
      </c>
      <c r="G21" s="60">
        <f>SUM(G22:G27)</f>
        <v>947.774</v>
      </c>
      <c r="H21" s="67">
        <f>SUM(H22:H27)</f>
        <v>180155.917</v>
      </c>
      <c r="I21" s="109">
        <f t="shared" si="3"/>
        <v>0.10750268650662491</v>
      </c>
      <c r="J21" s="81">
        <f t="shared" si="4"/>
        <v>0.09432616420663374</v>
      </c>
      <c r="K21" s="81">
        <f t="shared" si="0"/>
        <v>0.896302061513466</v>
      </c>
      <c r="L21" s="60">
        <f>SUM(L22:L27)</f>
        <v>109.65300000000008</v>
      </c>
      <c r="M21" s="74">
        <f>SUM(M22:M27)</f>
        <v>14417.158999999985</v>
      </c>
    </row>
    <row r="22" spans="1:13" ht="12.75">
      <c r="A22" s="6"/>
      <c r="B22" s="14" t="s">
        <v>11</v>
      </c>
      <c r="C22" s="30">
        <f>platy_obec!C22+platy_kraj!C22</f>
        <v>444.32300000000004</v>
      </c>
      <c r="D22" s="41">
        <f>platy_obec!D22+platy_kraj!D22</f>
        <v>74195.62599999999</v>
      </c>
      <c r="E22" s="106">
        <f t="shared" si="1"/>
        <v>0.03373098867902985</v>
      </c>
      <c r="F22" s="78">
        <f t="shared" si="2"/>
        <v>0.030223284503583327</v>
      </c>
      <c r="G22" s="59">
        <f>platy_obec!G22+platy_kraj!G22</f>
        <v>443.939</v>
      </c>
      <c r="H22" s="64">
        <f>platy_obec!H22+platy_kraj!H22</f>
        <v>74153.878</v>
      </c>
      <c r="I22" s="106">
        <f t="shared" si="3"/>
        <v>0.05035444646620878</v>
      </c>
      <c r="J22" s="78">
        <f t="shared" si="4"/>
        <v>0.038825540616502126</v>
      </c>
      <c r="K22" s="78">
        <f t="shared" si="0"/>
        <v>0.9991357638474713</v>
      </c>
      <c r="L22" s="59">
        <f aca="true" t="shared" si="6" ref="L22:M25">C22-G22</f>
        <v>0.38400000000001455</v>
      </c>
      <c r="M22" s="71">
        <f t="shared" si="6"/>
        <v>41.74799999999232</v>
      </c>
    </row>
    <row r="23" spans="1:13" ht="12.75">
      <c r="A23" s="6"/>
      <c r="B23" s="22" t="s">
        <v>12</v>
      </c>
      <c r="C23" s="29">
        <f>platy_obec!C23+platy_kraj!C23</f>
        <v>462.346</v>
      </c>
      <c r="D23" s="42">
        <f>platy_obec!D23+platy_kraj!D23</f>
        <v>92740.53</v>
      </c>
      <c r="E23" s="107">
        <f t="shared" si="1"/>
        <v>0.03509921316653591</v>
      </c>
      <c r="F23" s="79">
        <f t="shared" si="2"/>
        <v>0.03777747522748989</v>
      </c>
      <c r="G23" s="58">
        <f>platy_obec!G23+platy_kraj!G23</f>
        <v>400.78999999999996</v>
      </c>
      <c r="H23" s="65">
        <f>platy_obec!H23+platy_kraj!H23</f>
        <v>84534.27</v>
      </c>
      <c r="I23" s="107">
        <f t="shared" si="3"/>
        <v>0.0454602064679873</v>
      </c>
      <c r="J23" s="79">
        <f t="shared" si="4"/>
        <v>0.04426051370329354</v>
      </c>
      <c r="K23" s="79">
        <f t="shared" si="0"/>
        <v>0.8668616144618965</v>
      </c>
      <c r="L23" s="58">
        <f t="shared" si="6"/>
        <v>61.55600000000004</v>
      </c>
      <c r="M23" s="72">
        <f t="shared" si="6"/>
        <v>8206.259999999995</v>
      </c>
    </row>
    <row r="24" spans="1:13" ht="12.75">
      <c r="A24" s="6"/>
      <c r="B24" s="22" t="s">
        <v>13</v>
      </c>
      <c r="C24" s="29">
        <f>platy_obec!C24+platy_kraj!C24</f>
        <v>8.554</v>
      </c>
      <c r="D24" s="42">
        <f>platy_obec!D24+platy_kraj!D24</f>
        <v>2141.898</v>
      </c>
      <c r="E24" s="107">
        <f t="shared" si="1"/>
        <v>0.0006493809169465036</v>
      </c>
      <c r="F24" s="79">
        <f t="shared" si="2"/>
        <v>0.0008724933816402618</v>
      </c>
      <c r="G24" s="58">
        <f>platy_obec!G24+platy_kraj!G24</f>
        <v>7.458</v>
      </c>
      <c r="H24" s="65">
        <f>platy_obec!H24+platy_kraj!H24</f>
        <v>1966.183</v>
      </c>
      <c r="I24" s="107">
        <f t="shared" si="3"/>
        <v>0.0008459348283097116</v>
      </c>
      <c r="J24" s="79">
        <f t="shared" si="4"/>
        <v>0.001029455505023972</v>
      </c>
      <c r="K24" s="79">
        <f t="shared" si="0"/>
        <v>0.8718728080430208</v>
      </c>
      <c r="L24" s="58">
        <f t="shared" si="6"/>
        <v>1.096</v>
      </c>
      <c r="M24" s="72">
        <f t="shared" si="6"/>
        <v>175.71500000000015</v>
      </c>
    </row>
    <row r="25" spans="1:13" ht="12.75">
      <c r="A25" s="6"/>
      <c r="B25" s="22" t="s">
        <v>14</v>
      </c>
      <c r="C25" s="29">
        <f>platy_obec!C25+platy_kraj!C25</f>
        <v>142.204</v>
      </c>
      <c r="D25" s="42">
        <f>platy_obec!D25+platy_kraj!D25</f>
        <v>25495.021999999997</v>
      </c>
      <c r="E25" s="107">
        <f t="shared" si="1"/>
        <v>0.010795483272557938</v>
      </c>
      <c r="F25" s="79">
        <f t="shared" si="2"/>
        <v>0.010385292838301762</v>
      </c>
      <c r="G25" s="58">
        <f>platy_obec!G25+platy_kraj!G25</f>
        <v>95.58699999999999</v>
      </c>
      <c r="H25" s="65">
        <f>platy_obec!H25+platy_kraj!H25</f>
        <v>19501.586</v>
      </c>
      <c r="I25" s="107">
        <f t="shared" si="3"/>
        <v>0.01084209874411912</v>
      </c>
      <c r="J25" s="79">
        <f t="shared" si="4"/>
        <v>0.010210654381814113</v>
      </c>
      <c r="K25" s="79">
        <f t="shared" si="0"/>
        <v>0.6721822170965653</v>
      </c>
      <c r="L25" s="58">
        <f t="shared" si="6"/>
        <v>46.61700000000002</v>
      </c>
      <c r="M25" s="72">
        <f t="shared" si="6"/>
        <v>5993.435999999998</v>
      </c>
    </row>
    <row r="26" spans="1:13" ht="12.75">
      <c r="A26" s="6"/>
      <c r="B26" s="22" t="s">
        <v>15</v>
      </c>
      <c r="C26" s="29"/>
      <c r="D26" s="42"/>
      <c r="E26" s="107">
        <f t="shared" si="1"/>
      </c>
      <c r="F26" s="79">
        <f t="shared" si="2"/>
      </c>
      <c r="G26" s="58"/>
      <c r="H26" s="65"/>
      <c r="I26" s="107">
        <f t="shared" si="3"/>
      </c>
      <c r="J26" s="79">
        <f t="shared" si="4"/>
      </c>
      <c r="K26" s="79">
        <f t="shared" si="0"/>
      </c>
      <c r="L26" s="58"/>
      <c r="M26" s="72"/>
    </row>
    <row r="27" spans="1:13" ht="13.5" thickBot="1">
      <c r="A27" s="6"/>
      <c r="B27" s="15" t="s">
        <v>16</v>
      </c>
      <c r="C27" s="32"/>
      <c r="D27" s="43"/>
      <c r="E27" s="108">
        <f t="shared" si="1"/>
      </c>
      <c r="F27" s="80">
        <f t="shared" si="2"/>
      </c>
      <c r="G27" s="61"/>
      <c r="H27" s="66"/>
      <c r="I27" s="108">
        <f t="shared" si="3"/>
      </c>
      <c r="J27" s="80">
        <f t="shared" si="4"/>
      </c>
      <c r="K27" s="80">
        <f t="shared" si="0"/>
      </c>
      <c r="L27" s="61"/>
      <c r="M27" s="73"/>
    </row>
    <row r="28" spans="1:13" ht="13.5" thickBot="1">
      <c r="A28" s="10" t="s">
        <v>21</v>
      </c>
      <c r="B28" s="12"/>
      <c r="C28" s="31">
        <f>C29</f>
        <v>133.695</v>
      </c>
      <c r="D28" s="44">
        <f>D29</f>
        <v>23933.46</v>
      </c>
      <c r="E28" s="109">
        <f t="shared" si="1"/>
        <v>0.010149518551690764</v>
      </c>
      <c r="F28" s="81">
        <f t="shared" si="2"/>
        <v>0.009749196950439255</v>
      </c>
      <c r="G28" s="60">
        <f>G29</f>
        <v>61.723</v>
      </c>
      <c r="H28" s="67">
        <f>H29</f>
        <v>13560.97</v>
      </c>
      <c r="I28" s="109">
        <f t="shared" si="3"/>
        <v>0.007001023787578483</v>
      </c>
      <c r="J28" s="81">
        <f t="shared" si="4"/>
        <v>0.007100262396717362</v>
      </c>
      <c r="K28" s="81">
        <f t="shared" si="0"/>
        <v>0.4616702195295262</v>
      </c>
      <c r="L28" s="60">
        <f>L29</f>
        <v>71.972</v>
      </c>
      <c r="M28" s="74">
        <f>M29</f>
        <v>10372.49</v>
      </c>
    </row>
    <row r="29" spans="1:13" ht="13.5" thickBot="1">
      <c r="A29" s="10"/>
      <c r="B29" s="12" t="s">
        <v>22</v>
      </c>
      <c r="C29" s="33">
        <f>platy_obec!C29+platy_kraj!C29</f>
        <v>133.695</v>
      </c>
      <c r="D29" s="45">
        <f>platy_obec!D29+platy_kraj!D29</f>
        <v>23933.46</v>
      </c>
      <c r="E29" s="110">
        <f t="shared" si="1"/>
        <v>0.010149518551690764</v>
      </c>
      <c r="F29" s="82">
        <f t="shared" si="2"/>
        <v>0.009749196950439255</v>
      </c>
      <c r="G29" s="62">
        <f>platy_obec!G29+platy_kraj!G29</f>
        <v>61.723</v>
      </c>
      <c r="H29" s="68">
        <f>platy_obec!H29+platy_kraj!H29</f>
        <v>13560.97</v>
      </c>
      <c r="I29" s="110">
        <f t="shared" si="3"/>
        <v>0.007001023787578483</v>
      </c>
      <c r="J29" s="82">
        <f t="shared" si="4"/>
        <v>0.007100262396717362</v>
      </c>
      <c r="K29" s="82">
        <f t="shared" si="0"/>
        <v>0.4616702195295262</v>
      </c>
      <c r="L29" s="62">
        <f>C29-G29</f>
        <v>71.972</v>
      </c>
      <c r="M29" s="75">
        <f>D29-H29</f>
        <v>10372.49</v>
      </c>
    </row>
    <row r="30" spans="1:13" ht="13.5" thickBot="1">
      <c r="A30" s="8" t="s">
        <v>17</v>
      </c>
      <c r="B30" s="9"/>
      <c r="C30" s="31">
        <f>SUM(C31:C35)</f>
        <v>83.982</v>
      </c>
      <c r="D30" s="44">
        <f>SUM(D31:D35)</f>
        <v>17111.9</v>
      </c>
      <c r="E30" s="109">
        <f t="shared" si="1"/>
        <v>0.006375532869651773</v>
      </c>
      <c r="F30" s="81">
        <f t="shared" si="2"/>
        <v>0.0069704624110438484</v>
      </c>
      <c r="G30" s="60">
        <f>SUM(G31:G35)</f>
        <v>11.037</v>
      </c>
      <c r="H30" s="67">
        <f>SUM(H31:H35)</f>
        <v>2558.556</v>
      </c>
      <c r="I30" s="109">
        <f t="shared" si="3"/>
        <v>0.0012518882676393521</v>
      </c>
      <c r="J30" s="81">
        <f t="shared" si="4"/>
        <v>0.0013396105851348086</v>
      </c>
      <c r="K30" s="81">
        <f t="shared" si="0"/>
        <v>0.13142101878974066</v>
      </c>
      <c r="L30" s="60">
        <f>SUM(L31:L35)</f>
        <v>72.945</v>
      </c>
      <c r="M30" s="74">
        <f>SUM(M31:M35)</f>
        <v>14553.344000000001</v>
      </c>
    </row>
    <row r="31" spans="1:13" ht="12.75">
      <c r="A31" s="9"/>
      <c r="B31" s="14" t="s">
        <v>18</v>
      </c>
      <c r="C31" s="30">
        <f>platy_obec!C31+platy_kraj!C31</f>
        <v>4.224</v>
      </c>
      <c r="D31" s="41">
        <f>platy_obec!D31+platy_kraj!D31</f>
        <v>829.2</v>
      </c>
      <c r="E31" s="106">
        <f t="shared" si="1"/>
        <v>0.00032066693864648486</v>
      </c>
      <c r="F31" s="78">
        <f t="shared" si="2"/>
        <v>0.00033777122535998686</v>
      </c>
      <c r="G31" s="59">
        <f>platy_obec!G31+platy_kraj!G31</f>
        <v>0</v>
      </c>
      <c r="H31" s="64">
        <f>platy_obec!H31+platy_kraj!H31</f>
        <v>0</v>
      </c>
      <c r="I31" s="106">
        <f t="shared" si="3"/>
      </c>
      <c r="J31" s="78">
        <f t="shared" si="4"/>
      </c>
      <c r="K31" s="78">
        <f t="shared" si="0"/>
        <v>0</v>
      </c>
      <c r="L31" s="59">
        <f aca="true" t="shared" si="7" ref="L31:M36">C31-G31</f>
        <v>4.224</v>
      </c>
      <c r="M31" s="71">
        <f t="shared" si="7"/>
        <v>829.2</v>
      </c>
    </row>
    <row r="32" spans="1:13" ht="12.75">
      <c r="A32" s="6"/>
      <c r="B32" s="22" t="s">
        <v>23</v>
      </c>
      <c r="C32" s="29">
        <f>platy_obec!C32+platy_kraj!C32</f>
        <v>63.158</v>
      </c>
      <c r="D32" s="42">
        <f>platy_obec!D32+platy_kraj!D32</f>
        <v>13388.997</v>
      </c>
      <c r="E32" s="107">
        <f t="shared" si="1"/>
        <v>0.004794669155074501</v>
      </c>
      <c r="F32" s="79">
        <f t="shared" si="2"/>
        <v>0.005453953115088263</v>
      </c>
      <c r="G32" s="58">
        <f>platy_obec!G32+platy_kraj!G32</f>
        <v>11.037</v>
      </c>
      <c r="H32" s="65">
        <f>platy_obec!H32+platy_kraj!H32</f>
        <v>2558.556</v>
      </c>
      <c r="I32" s="107">
        <f t="shared" si="3"/>
        <v>0.0012518882676393521</v>
      </c>
      <c r="J32" s="79">
        <f t="shared" si="4"/>
        <v>0.0013396105851348086</v>
      </c>
      <c r="K32" s="79">
        <f t="shared" si="0"/>
        <v>0.17475220874631878</v>
      </c>
      <c r="L32" s="58">
        <f t="shared" si="7"/>
        <v>52.121</v>
      </c>
      <c r="M32" s="72">
        <f t="shared" si="7"/>
        <v>10830.440999999999</v>
      </c>
    </row>
    <row r="33" spans="1:13" ht="12.75">
      <c r="A33" s="6"/>
      <c r="B33" s="22" t="s">
        <v>27</v>
      </c>
      <c r="C33" s="29">
        <f>platy_obec!C33+platy_kraj!C33</f>
        <v>3.5</v>
      </c>
      <c r="D33" s="42">
        <f>platy_obec!D33+platy_kraj!D33</f>
        <v>636.718</v>
      </c>
      <c r="E33" s="107">
        <f t="shared" si="1"/>
        <v>0.00026570413950347937</v>
      </c>
      <c r="F33" s="79">
        <f t="shared" si="2"/>
        <v>0.0002593644706569707</v>
      </c>
      <c r="G33" s="58">
        <f>platy_obec!G33+platy_kraj!G33</f>
        <v>0</v>
      </c>
      <c r="H33" s="65">
        <f>platy_obec!H33+platy_kraj!H33</f>
        <v>0</v>
      </c>
      <c r="I33" s="107">
        <f t="shared" si="3"/>
      </c>
      <c r="J33" s="79">
        <f t="shared" si="4"/>
      </c>
      <c r="K33" s="79">
        <f t="shared" si="0"/>
        <v>0</v>
      </c>
      <c r="L33" s="58">
        <f t="shared" si="7"/>
        <v>3.5</v>
      </c>
      <c r="M33" s="72">
        <f t="shared" si="7"/>
        <v>636.718</v>
      </c>
    </row>
    <row r="34" spans="1:13" ht="12.75">
      <c r="A34" s="6"/>
      <c r="B34" s="25" t="s">
        <v>26</v>
      </c>
      <c r="C34" s="34">
        <f>platy_obec!C34+platy_kraj!C34</f>
        <v>13.1</v>
      </c>
      <c r="D34" s="46">
        <f>platy_obec!D34+platy_kraj!D34</f>
        <v>2256.985</v>
      </c>
      <c r="E34" s="111">
        <f aca="true" t="shared" si="8" ref="E34:F36">IF(C34=0,"",C34/C$9)</f>
        <v>0.0009944926364273085</v>
      </c>
      <c r="F34" s="83">
        <f t="shared" si="8"/>
        <v>0.0009193735999386276</v>
      </c>
      <c r="G34" s="63">
        <f>platy_obec!G34+platy_kraj!G34</f>
        <v>0</v>
      </c>
      <c r="H34" s="69">
        <f>platy_obec!H34+platy_kraj!H34</f>
        <v>0</v>
      </c>
      <c r="I34" s="111"/>
      <c r="J34" s="83"/>
      <c r="K34" s="83">
        <f t="shared" si="0"/>
        <v>0</v>
      </c>
      <c r="L34" s="63">
        <f t="shared" si="7"/>
        <v>13.1</v>
      </c>
      <c r="M34" s="76">
        <f t="shared" si="7"/>
        <v>2256.985</v>
      </c>
    </row>
    <row r="35" spans="1:13" ht="13.5" thickBot="1">
      <c r="A35" s="6"/>
      <c r="B35" s="15" t="s">
        <v>19</v>
      </c>
      <c r="C35" s="32"/>
      <c r="D35" s="43"/>
      <c r="E35" s="108">
        <f t="shared" si="8"/>
      </c>
      <c r="F35" s="80">
        <f t="shared" si="8"/>
      </c>
      <c r="G35" s="61"/>
      <c r="H35" s="66"/>
      <c r="I35" s="108">
        <f>IF(G35=0,"",G35/G$9)</f>
      </c>
      <c r="J35" s="80">
        <f>IF(H35=0,"",H35/H$9)</f>
      </c>
      <c r="K35" s="80">
        <f t="shared" si="0"/>
      </c>
      <c r="L35" s="61"/>
      <c r="M35" s="73"/>
    </row>
    <row r="36" spans="1:13" ht="13.5" thickBot="1">
      <c r="A36" s="10" t="s">
        <v>20</v>
      </c>
      <c r="B36" s="11"/>
      <c r="C36" s="31">
        <f>platy_obec!C36+platy_kraj!C36</f>
        <v>66.696</v>
      </c>
      <c r="D36" s="44">
        <f>platy_obec!D36+platy_kraj!D36</f>
        <v>9642.664</v>
      </c>
      <c r="E36" s="109">
        <f t="shared" si="8"/>
        <v>0.005063258082378303</v>
      </c>
      <c r="F36" s="81">
        <f t="shared" si="8"/>
        <v>0.0039278997045521374</v>
      </c>
      <c r="G36" s="60">
        <f>platy_obec!G36+platy_kraj!G36</f>
        <v>0</v>
      </c>
      <c r="H36" s="67">
        <f>platy_obec!H36+platy_kraj!H36</f>
        <v>0</v>
      </c>
      <c r="I36" s="109">
        <f>IF(G36=0,"",G36/G$9)</f>
      </c>
      <c r="J36" s="81">
        <f>IF(H36=0,"",H36/H$9)</f>
      </c>
      <c r="K36" s="81">
        <f t="shared" si="0"/>
        <v>0</v>
      </c>
      <c r="L36" s="60">
        <f t="shared" si="7"/>
        <v>66.696</v>
      </c>
      <c r="M36" s="74">
        <f t="shared" si="7"/>
        <v>9642.664</v>
      </c>
    </row>
    <row r="37" spans="3:6" ht="12.75">
      <c r="C37" s="2"/>
      <c r="D37" s="2"/>
      <c r="E37" s="2"/>
      <c r="F37" s="2"/>
    </row>
    <row r="38" spans="4:5" ht="12.75">
      <c r="D38" s="1"/>
      <c r="E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L12:M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11" width="9.7109375" style="0" customWidth="1"/>
  </cols>
  <sheetData>
    <row r="1" ht="15.75">
      <c r="A1" s="127" t="s">
        <v>67</v>
      </c>
    </row>
    <row r="2" ht="12.75">
      <c r="A2" t="s">
        <v>56</v>
      </c>
    </row>
    <row r="4" spans="1:7" ht="12.75">
      <c r="A4" s="125" t="s">
        <v>39</v>
      </c>
      <c r="B4" s="126"/>
      <c r="C4" s="126"/>
      <c r="D4" s="126"/>
      <c r="E4" s="126"/>
      <c r="F4" s="126"/>
      <c r="G4" s="126"/>
    </row>
    <row r="5" ht="12.75">
      <c r="A5" s="4"/>
    </row>
    <row r="6" ht="12.75">
      <c r="A6" s="13" t="s">
        <v>60</v>
      </c>
    </row>
    <row r="7" spans="9:11" ht="13.5" thickBot="1">
      <c r="I7" s="122"/>
      <c r="J7" s="122"/>
      <c r="K7" s="122"/>
    </row>
    <row r="8" spans="3:11" ht="13.5" thickBot="1">
      <c r="C8" s="135" t="s">
        <v>38</v>
      </c>
      <c r="D8" s="136"/>
      <c r="E8" s="137"/>
      <c r="F8" s="135" t="s">
        <v>68</v>
      </c>
      <c r="G8" s="136"/>
      <c r="H8" s="137"/>
      <c r="I8" s="174" t="s">
        <v>54</v>
      </c>
      <c r="J8" s="175"/>
      <c r="K8" s="176"/>
    </row>
    <row r="9" spans="1:11" ht="51.75" thickBot="1">
      <c r="A9" s="133" t="s">
        <v>40</v>
      </c>
      <c r="B9" s="128"/>
      <c r="C9" s="138" t="s">
        <v>35</v>
      </c>
      <c r="D9" s="139" t="s">
        <v>36</v>
      </c>
      <c r="E9" s="140" t="s">
        <v>37</v>
      </c>
      <c r="F9" s="138" t="s">
        <v>35</v>
      </c>
      <c r="G9" s="139" t="s">
        <v>36</v>
      </c>
      <c r="H9" s="141" t="s">
        <v>37</v>
      </c>
      <c r="I9" s="142" t="s">
        <v>69</v>
      </c>
      <c r="J9" s="143" t="s">
        <v>70</v>
      </c>
      <c r="K9" s="141" t="s">
        <v>71</v>
      </c>
    </row>
    <row r="10" spans="1:11" ht="13.5" thickBot="1">
      <c r="A10" s="77" t="s">
        <v>41</v>
      </c>
      <c r="B10" s="5"/>
      <c r="C10" s="144">
        <v>17162</v>
      </c>
      <c r="D10" s="145">
        <v>19643</v>
      </c>
      <c r="E10" s="146">
        <v>11914</v>
      </c>
      <c r="F10" s="144">
        <v>14595</v>
      </c>
      <c r="G10" s="145">
        <v>17120</v>
      </c>
      <c r="H10" s="146">
        <v>9610</v>
      </c>
      <c r="I10" s="144">
        <v>15531</v>
      </c>
      <c r="J10" s="145">
        <v>18053</v>
      </c>
      <c r="K10" s="146">
        <v>10425</v>
      </c>
    </row>
    <row r="11" spans="1:11" ht="12.75">
      <c r="A11" s="16" t="s">
        <v>0</v>
      </c>
      <c r="B11" s="17"/>
      <c r="C11" s="147"/>
      <c r="D11" s="148"/>
      <c r="E11" s="149"/>
      <c r="F11" s="147">
        <v>12956</v>
      </c>
      <c r="G11" s="148">
        <v>14584</v>
      </c>
      <c r="H11" s="149">
        <v>8416</v>
      </c>
      <c r="I11" s="147">
        <v>12956</v>
      </c>
      <c r="J11" s="148">
        <v>14584</v>
      </c>
      <c r="K11" s="150">
        <v>8416</v>
      </c>
    </row>
    <row r="12" spans="1:11" ht="12.75">
      <c r="A12" s="18" t="s">
        <v>1</v>
      </c>
      <c r="B12" s="19"/>
      <c r="C12" s="151"/>
      <c r="D12" s="152"/>
      <c r="E12" s="153"/>
      <c r="F12" s="151">
        <v>16473</v>
      </c>
      <c r="G12" s="152">
        <v>18471</v>
      </c>
      <c r="H12" s="153">
        <v>9751</v>
      </c>
      <c r="I12" s="151">
        <v>16473</v>
      </c>
      <c r="J12" s="152">
        <v>18471</v>
      </c>
      <c r="K12" s="154">
        <v>9751</v>
      </c>
    </row>
    <row r="13" spans="1:11" ht="13.5" thickBot="1">
      <c r="A13" s="20" t="s">
        <v>2</v>
      </c>
      <c r="B13" s="21"/>
      <c r="C13" s="155">
        <v>18391</v>
      </c>
      <c r="D13" s="156">
        <v>20289</v>
      </c>
      <c r="E13" s="157">
        <v>12328</v>
      </c>
      <c r="F13" s="155"/>
      <c r="G13" s="156"/>
      <c r="H13" s="157"/>
      <c r="I13" s="155">
        <v>18391</v>
      </c>
      <c r="J13" s="156">
        <v>20289</v>
      </c>
      <c r="K13" s="158">
        <v>12328</v>
      </c>
    </row>
    <row r="14" spans="1:11" ht="12.75">
      <c r="A14" s="6"/>
      <c r="B14" s="14" t="s">
        <v>3</v>
      </c>
      <c r="C14" s="147">
        <v>19124</v>
      </c>
      <c r="D14" s="148">
        <v>21022</v>
      </c>
      <c r="E14" s="149">
        <v>10979</v>
      </c>
      <c r="F14" s="147"/>
      <c r="G14" s="148"/>
      <c r="H14" s="149"/>
      <c r="I14" s="147">
        <v>19124</v>
      </c>
      <c r="J14" s="148">
        <v>21022</v>
      </c>
      <c r="K14" s="150">
        <v>10979</v>
      </c>
    </row>
    <row r="15" spans="1:11" ht="12.75">
      <c r="A15" s="6"/>
      <c r="B15" s="22" t="s">
        <v>4</v>
      </c>
      <c r="C15" s="159">
        <v>18915</v>
      </c>
      <c r="D15" s="152">
        <v>21367</v>
      </c>
      <c r="E15" s="153">
        <v>12109</v>
      </c>
      <c r="F15" s="159"/>
      <c r="G15" s="152"/>
      <c r="H15" s="153"/>
      <c r="I15" s="159">
        <v>18915</v>
      </c>
      <c r="J15" s="152">
        <v>21367</v>
      </c>
      <c r="K15" s="154">
        <v>12109</v>
      </c>
    </row>
    <row r="16" spans="1:11" ht="13.5" thickBot="1">
      <c r="A16" s="6"/>
      <c r="B16" s="15" t="s">
        <v>5</v>
      </c>
      <c r="C16" s="155">
        <v>17564</v>
      </c>
      <c r="D16" s="156">
        <v>18988</v>
      </c>
      <c r="E16" s="157">
        <v>13078</v>
      </c>
      <c r="F16" s="155"/>
      <c r="G16" s="156"/>
      <c r="H16" s="157"/>
      <c r="I16" s="155">
        <v>17564</v>
      </c>
      <c r="J16" s="156">
        <v>18988</v>
      </c>
      <c r="K16" s="158">
        <v>13078</v>
      </c>
    </row>
    <row r="17" spans="1:11" ht="12.75">
      <c r="A17" s="16" t="s">
        <v>6</v>
      </c>
      <c r="B17" s="17"/>
      <c r="C17" s="147">
        <v>19392</v>
      </c>
      <c r="D17" s="148">
        <v>21851</v>
      </c>
      <c r="E17" s="149">
        <v>11760</v>
      </c>
      <c r="F17" s="147"/>
      <c r="G17" s="148"/>
      <c r="H17" s="149"/>
      <c r="I17" s="147">
        <v>19392</v>
      </c>
      <c r="J17" s="148">
        <v>21851</v>
      </c>
      <c r="K17" s="150">
        <v>11760</v>
      </c>
    </row>
    <row r="18" spans="1:11" ht="12.75">
      <c r="A18" s="18" t="s">
        <v>7</v>
      </c>
      <c r="B18" s="19"/>
      <c r="C18" s="151">
        <v>17943</v>
      </c>
      <c r="D18" s="152">
        <v>19249</v>
      </c>
      <c r="E18" s="153">
        <v>12156</v>
      </c>
      <c r="F18" s="151">
        <v>17824</v>
      </c>
      <c r="G18" s="152">
        <v>19277</v>
      </c>
      <c r="H18" s="153">
        <v>9286</v>
      </c>
      <c r="I18" s="151">
        <v>17931</v>
      </c>
      <c r="J18" s="152">
        <v>19252</v>
      </c>
      <c r="K18" s="154">
        <v>11927</v>
      </c>
    </row>
    <row r="19" spans="1:11" ht="13.5" thickBot="1">
      <c r="A19" s="20" t="s">
        <v>8</v>
      </c>
      <c r="B19" s="21"/>
      <c r="C19" s="155">
        <v>12921</v>
      </c>
      <c r="D19" s="156">
        <v>16733</v>
      </c>
      <c r="E19" s="157">
        <v>10592</v>
      </c>
      <c r="F19" s="155">
        <v>9883</v>
      </c>
      <c r="G19" s="156"/>
      <c r="H19" s="157">
        <v>9883</v>
      </c>
      <c r="I19" s="155">
        <v>11050</v>
      </c>
      <c r="J19" s="156">
        <v>16733</v>
      </c>
      <c r="K19" s="158">
        <v>10081</v>
      </c>
    </row>
    <row r="20" spans="1:11" ht="12.75">
      <c r="A20" s="9"/>
      <c r="B20" s="14" t="s">
        <v>9</v>
      </c>
      <c r="C20" s="160">
        <v>10565</v>
      </c>
      <c r="D20" s="148"/>
      <c r="E20" s="149">
        <v>10656</v>
      </c>
      <c r="F20" s="160">
        <v>9883</v>
      </c>
      <c r="G20" s="148"/>
      <c r="H20" s="149">
        <v>9883</v>
      </c>
      <c r="I20" s="160">
        <v>9951</v>
      </c>
      <c r="J20" s="148"/>
      <c r="K20" s="150">
        <v>9951</v>
      </c>
    </row>
    <row r="21" spans="1:11" ht="13.5" thickBot="1">
      <c r="A21" s="7"/>
      <c r="B21" s="15" t="s">
        <v>28</v>
      </c>
      <c r="C21" s="155">
        <v>13339</v>
      </c>
      <c r="D21" s="156">
        <v>16733</v>
      </c>
      <c r="E21" s="157">
        <v>10571</v>
      </c>
      <c r="F21" s="155"/>
      <c r="G21" s="156"/>
      <c r="H21" s="157"/>
      <c r="I21" s="155">
        <v>13339</v>
      </c>
      <c r="J21" s="156">
        <v>16733</v>
      </c>
      <c r="K21" s="158">
        <v>10571</v>
      </c>
    </row>
    <row r="22" spans="1:11" ht="13.5" thickBot="1">
      <c r="A22" s="10" t="s">
        <v>10</v>
      </c>
      <c r="B22" s="11"/>
      <c r="C22" s="161">
        <v>16056</v>
      </c>
      <c r="D22" s="162">
        <v>17241</v>
      </c>
      <c r="E22" s="163">
        <v>11331</v>
      </c>
      <c r="F22" s="161">
        <v>15219</v>
      </c>
      <c r="G22" s="162">
        <v>15645</v>
      </c>
      <c r="H22" s="163">
        <v>10821</v>
      </c>
      <c r="I22" s="161">
        <v>15334</v>
      </c>
      <c r="J22" s="162">
        <v>15840</v>
      </c>
      <c r="K22" s="164">
        <v>10957</v>
      </c>
    </row>
    <row r="23" spans="1:11" ht="12.75">
      <c r="A23" s="6"/>
      <c r="B23" s="14" t="s">
        <v>11</v>
      </c>
      <c r="C23" s="160">
        <v>13897</v>
      </c>
      <c r="D23" s="148">
        <v>13922</v>
      </c>
      <c r="E23" s="149"/>
      <c r="F23" s="160">
        <v>13916</v>
      </c>
      <c r="G23" s="148">
        <v>13920</v>
      </c>
      <c r="H23" s="149">
        <v>8753</v>
      </c>
      <c r="I23" s="160">
        <v>13915</v>
      </c>
      <c r="J23" s="148">
        <v>13920</v>
      </c>
      <c r="K23" s="150">
        <v>9060</v>
      </c>
    </row>
    <row r="24" spans="1:11" ht="12.75">
      <c r="A24" s="6"/>
      <c r="B24" s="22" t="s">
        <v>12</v>
      </c>
      <c r="C24" s="159">
        <v>17007</v>
      </c>
      <c r="D24" s="152">
        <v>18077</v>
      </c>
      <c r="E24" s="153">
        <v>11389</v>
      </c>
      <c r="F24" s="159">
        <v>16665</v>
      </c>
      <c r="G24" s="152">
        <v>17493</v>
      </c>
      <c r="H24" s="153">
        <v>11049</v>
      </c>
      <c r="I24" s="159">
        <v>16716</v>
      </c>
      <c r="J24" s="152">
        <v>17577</v>
      </c>
      <c r="K24" s="154">
        <v>11109</v>
      </c>
    </row>
    <row r="25" spans="1:11" ht="12.75">
      <c r="A25" s="6"/>
      <c r="B25" s="22" t="s">
        <v>13</v>
      </c>
      <c r="C25" s="159">
        <v>20866</v>
      </c>
      <c r="D25" s="152">
        <v>21970</v>
      </c>
      <c r="E25" s="153">
        <v>13360</v>
      </c>
      <c r="F25" s="159"/>
      <c r="G25" s="152"/>
      <c r="H25" s="153"/>
      <c r="I25" s="159">
        <v>20866</v>
      </c>
      <c r="J25" s="152">
        <v>21970</v>
      </c>
      <c r="K25" s="154">
        <v>13360</v>
      </c>
    </row>
    <row r="26" spans="1:11" ht="12.75">
      <c r="A26" s="6"/>
      <c r="B26" s="22" t="s">
        <v>14</v>
      </c>
      <c r="C26" s="159">
        <v>14792</v>
      </c>
      <c r="D26" s="152">
        <v>16954</v>
      </c>
      <c r="E26" s="153">
        <v>11175</v>
      </c>
      <c r="F26" s="159">
        <v>15010</v>
      </c>
      <c r="G26" s="152">
        <v>17022</v>
      </c>
      <c r="H26" s="153">
        <v>10452</v>
      </c>
      <c r="I26" s="159">
        <v>14940</v>
      </c>
      <c r="J26" s="152">
        <v>17002</v>
      </c>
      <c r="K26" s="154">
        <v>10714</v>
      </c>
    </row>
    <row r="27" spans="1:11" ht="12.75">
      <c r="A27" s="6"/>
      <c r="B27" s="22" t="s">
        <v>15</v>
      </c>
      <c r="C27" s="159"/>
      <c r="D27" s="152"/>
      <c r="E27" s="153"/>
      <c r="F27" s="159"/>
      <c r="G27" s="152"/>
      <c r="H27" s="153"/>
      <c r="I27" s="159"/>
      <c r="J27" s="152"/>
      <c r="K27" s="154"/>
    </row>
    <row r="28" spans="1:11" ht="13.5" thickBot="1">
      <c r="A28" s="6"/>
      <c r="B28" s="15" t="s">
        <v>16</v>
      </c>
      <c r="C28" s="165"/>
      <c r="D28" s="156"/>
      <c r="E28" s="157"/>
      <c r="F28" s="165"/>
      <c r="G28" s="156"/>
      <c r="H28" s="157"/>
      <c r="I28" s="165"/>
      <c r="J28" s="156"/>
      <c r="K28" s="158"/>
    </row>
    <row r="29" spans="1:11" ht="13.5" thickBot="1">
      <c r="A29" s="10" t="s">
        <v>21</v>
      </c>
      <c r="B29" s="12"/>
      <c r="C29" s="161">
        <v>14918</v>
      </c>
      <c r="D29" s="162">
        <v>18309</v>
      </c>
      <c r="E29" s="163">
        <v>12010</v>
      </c>
      <c r="F29" s="161"/>
      <c r="G29" s="162"/>
      <c r="H29" s="163"/>
      <c r="I29" s="161">
        <v>14918</v>
      </c>
      <c r="J29" s="162">
        <v>18309</v>
      </c>
      <c r="K29" s="164">
        <v>12010</v>
      </c>
    </row>
    <row r="30" spans="1:11" ht="13.5" thickBot="1">
      <c r="A30" s="10"/>
      <c r="B30" s="12" t="s">
        <v>22</v>
      </c>
      <c r="C30" s="166">
        <v>14918</v>
      </c>
      <c r="D30" s="167">
        <v>18309</v>
      </c>
      <c r="E30" s="168">
        <v>12010</v>
      </c>
      <c r="F30" s="166"/>
      <c r="G30" s="167"/>
      <c r="H30" s="168"/>
      <c r="I30" s="166">
        <v>14918</v>
      </c>
      <c r="J30" s="167">
        <v>18309</v>
      </c>
      <c r="K30" s="169">
        <v>12010</v>
      </c>
    </row>
    <row r="31" spans="1:11" ht="13.5" thickBot="1">
      <c r="A31" s="8" t="s">
        <v>17</v>
      </c>
      <c r="B31" s="9"/>
      <c r="C31" s="161">
        <v>16980</v>
      </c>
      <c r="D31" s="162">
        <v>19318</v>
      </c>
      <c r="E31" s="163">
        <v>16626</v>
      </c>
      <c r="F31" s="161"/>
      <c r="G31" s="162"/>
      <c r="H31" s="163"/>
      <c r="I31" s="161">
        <v>16980</v>
      </c>
      <c r="J31" s="162">
        <v>19318</v>
      </c>
      <c r="K31" s="164">
        <v>16626</v>
      </c>
    </row>
    <row r="32" spans="1:11" ht="12.75">
      <c r="A32" s="9"/>
      <c r="B32" s="14" t="s">
        <v>18</v>
      </c>
      <c r="C32" s="160">
        <v>16359</v>
      </c>
      <c r="D32" s="148"/>
      <c r="E32" s="149">
        <v>16359</v>
      </c>
      <c r="F32" s="160"/>
      <c r="G32" s="148"/>
      <c r="H32" s="149"/>
      <c r="I32" s="160">
        <v>16359</v>
      </c>
      <c r="J32" s="148"/>
      <c r="K32" s="150">
        <v>16359</v>
      </c>
    </row>
    <row r="33" spans="1:11" ht="12.75">
      <c r="A33" s="6"/>
      <c r="B33" s="22" t="s">
        <v>23</v>
      </c>
      <c r="C33" s="159">
        <v>17666</v>
      </c>
      <c r="D33" s="152">
        <v>19318</v>
      </c>
      <c r="E33" s="153">
        <v>17316</v>
      </c>
      <c r="F33" s="159"/>
      <c r="G33" s="152"/>
      <c r="H33" s="153"/>
      <c r="I33" s="159">
        <v>17666</v>
      </c>
      <c r="J33" s="152">
        <v>19318</v>
      </c>
      <c r="K33" s="154">
        <v>17316</v>
      </c>
    </row>
    <row r="34" spans="1:11" ht="12.75">
      <c r="A34" s="6"/>
      <c r="B34" s="22" t="s">
        <v>27</v>
      </c>
      <c r="C34" s="159">
        <v>15160</v>
      </c>
      <c r="D34" s="152"/>
      <c r="E34" s="153">
        <v>15160</v>
      </c>
      <c r="F34" s="159"/>
      <c r="G34" s="152"/>
      <c r="H34" s="153"/>
      <c r="I34" s="159">
        <v>15160</v>
      </c>
      <c r="J34" s="152"/>
      <c r="K34" s="154">
        <v>15160</v>
      </c>
    </row>
    <row r="35" spans="1:11" ht="12.75">
      <c r="A35" s="6"/>
      <c r="B35" s="25" t="s">
        <v>26</v>
      </c>
      <c r="C35" s="170">
        <v>14357</v>
      </c>
      <c r="D35" s="171"/>
      <c r="E35" s="172">
        <v>14357</v>
      </c>
      <c r="F35" s="170"/>
      <c r="G35" s="171"/>
      <c r="H35" s="172"/>
      <c r="I35" s="170">
        <v>14357</v>
      </c>
      <c r="J35" s="171"/>
      <c r="K35" s="173">
        <v>14357</v>
      </c>
    </row>
    <row r="36" spans="1:11" ht="13.5" thickBot="1">
      <c r="A36" s="6"/>
      <c r="B36" s="15" t="s">
        <v>19</v>
      </c>
      <c r="C36" s="165"/>
      <c r="D36" s="156"/>
      <c r="E36" s="157"/>
      <c r="F36" s="165"/>
      <c r="G36" s="156"/>
      <c r="H36" s="157"/>
      <c r="I36" s="165"/>
      <c r="J36" s="156"/>
      <c r="K36" s="158"/>
    </row>
    <row r="37" spans="1:11" ht="13.5" thickBot="1">
      <c r="A37" s="10" t="s">
        <v>20</v>
      </c>
      <c r="B37" s="11"/>
      <c r="C37" s="161">
        <v>12048</v>
      </c>
      <c r="D37" s="162"/>
      <c r="E37" s="163">
        <v>12048</v>
      </c>
      <c r="F37" s="161"/>
      <c r="G37" s="162"/>
      <c r="H37" s="163"/>
      <c r="I37" s="161">
        <v>12048</v>
      </c>
      <c r="J37" s="162"/>
      <c r="K37" s="164">
        <v>12048</v>
      </c>
    </row>
  </sheetData>
  <sheetProtection sheet="1" objects="1" scenarios="1" selectLockedCells="1" selectUnlockedCells="1"/>
  <mergeCells count="1">
    <mergeCell ref="I8:K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85" r:id="rId1"/>
  <headerFooter alignWithMargins="0">
    <oddHeader>&amp;R&amp;"Arial,Kurzíva"Výroční zpráva o stavu a rozvoji vzdělávací soustavy v Královéhradeckém kraji  - 2004/2005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9" topLeftCell="C10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13" width="11.7109375" style="0" customWidth="1"/>
  </cols>
  <sheetData>
    <row r="1" ht="15.75">
      <c r="A1" s="127" t="s">
        <v>67</v>
      </c>
    </row>
    <row r="2" ht="12.75">
      <c r="A2" t="s">
        <v>72</v>
      </c>
    </row>
    <row r="4" spans="1:8" ht="12.75">
      <c r="A4" s="125" t="s">
        <v>65</v>
      </c>
      <c r="B4" s="126"/>
      <c r="C4" s="126"/>
      <c r="D4" s="126"/>
      <c r="E4" s="126"/>
      <c r="F4" s="126"/>
      <c r="G4" s="126"/>
      <c r="H4" s="126"/>
    </row>
    <row r="5" ht="12.75">
      <c r="A5" s="134" t="s">
        <v>63</v>
      </c>
    </row>
    <row r="6" spans="1:3" ht="12.75">
      <c r="A6" s="13" t="s">
        <v>60</v>
      </c>
      <c r="C6" s="13"/>
    </row>
    <row r="7" ht="13.5" thickBot="1">
      <c r="A7" s="134"/>
    </row>
    <row r="8" spans="1:13" s="3" customFormat="1" ht="48.75" thickBot="1">
      <c r="A8" s="133" t="s">
        <v>40</v>
      </c>
      <c r="B8" s="128"/>
      <c r="C8" s="130" t="s">
        <v>45</v>
      </c>
      <c r="D8" s="130" t="s">
        <v>48</v>
      </c>
      <c r="E8" s="131" t="s">
        <v>42</v>
      </c>
      <c r="F8" s="130" t="s">
        <v>46</v>
      </c>
      <c r="G8" s="130" t="s">
        <v>49</v>
      </c>
      <c r="H8" s="131" t="s">
        <v>43</v>
      </c>
      <c r="I8" s="129" t="s">
        <v>50</v>
      </c>
      <c r="J8" s="132" t="s">
        <v>51</v>
      </c>
      <c r="K8" s="129" t="s">
        <v>52</v>
      </c>
      <c r="L8" s="130" t="s">
        <v>53</v>
      </c>
      <c r="M8" s="131" t="s">
        <v>44</v>
      </c>
    </row>
    <row r="9" spans="1:13" ht="13.5" thickBot="1">
      <c r="A9" s="77" t="s">
        <v>41</v>
      </c>
      <c r="B9" s="5"/>
      <c r="C9" s="47">
        <v>988725.9</v>
      </c>
      <c r="D9" s="47">
        <f>SUM(D10:D12,D16:D18,D21,D28,D30,D36)</f>
        <v>31085.069</v>
      </c>
      <c r="E9" s="84">
        <f>SUM(C9:D9)</f>
        <v>1019810.969</v>
      </c>
      <c r="F9" s="47">
        <f>SUM(F10:F12,F16:F18,F21,F28,F30,F36)</f>
        <v>768386.1</v>
      </c>
      <c r="G9" s="47">
        <f>SUM(G10:G12,G16:G18,G21,G28,G30,G36)</f>
        <v>12371.958999999999</v>
      </c>
      <c r="H9" s="84">
        <f>SUM(F9:G9)</f>
        <v>780758.059</v>
      </c>
      <c r="I9" s="99">
        <f>IF(E9=0,"",D9/E9)</f>
        <v>0.030481206757837883</v>
      </c>
      <c r="J9" s="40">
        <f>IF(H9=0,"",G9/H9)</f>
        <v>0.015846085554142193</v>
      </c>
      <c r="K9" s="97">
        <f>SUM(K10:K12,K16:K18,K21,K28,K30,K36)</f>
        <v>220340</v>
      </c>
      <c r="L9" s="98">
        <f>SUM(L10:L12,L16:L18,L21,L28,L30,L36)</f>
        <v>18713.110000000004</v>
      </c>
      <c r="M9" s="84">
        <f>SUM(K9:L9)</f>
        <v>239053.11000000002</v>
      </c>
    </row>
    <row r="10" spans="1:13" ht="12.75">
      <c r="A10" s="16" t="s">
        <v>0</v>
      </c>
      <c r="B10" s="17"/>
      <c r="C10" s="41"/>
      <c r="D10" s="64"/>
      <c r="E10" s="85"/>
      <c r="F10" s="64"/>
      <c r="G10" s="64"/>
      <c r="H10" s="85"/>
      <c r="I10" s="100">
        <f aca="true" t="shared" si="0" ref="I10:I36">IF(E10=0,"",D10/E10)</f>
      </c>
      <c r="J10" s="78">
        <f aca="true" t="shared" si="1" ref="J10:J36">IF(H10=0,"",G10/H10)</f>
      </c>
      <c r="K10" s="92"/>
      <c r="L10" s="64"/>
      <c r="M10" s="85"/>
    </row>
    <row r="11" spans="1:13" ht="12.75">
      <c r="A11" s="18" t="s">
        <v>1</v>
      </c>
      <c r="B11" s="19"/>
      <c r="C11" s="42"/>
      <c r="D11" s="65"/>
      <c r="E11" s="86"/>
      <c r="F11" s="65"/>
      <c r="G11" s="65"/>
      <c r="H11" s="86"/>
      <c r="I11" s="101">
        <f t="shared" si="0"/>
      </c>
      <c r="J11" s="79">
        <f t="shared" si="1"/>
      </c>
      <c r="K11" s="93"/>
      <c r="L11" s="65"/>
      <c r="M11" s="86"/>
    </row>
    <row r="12" spans="1:13" ht="13.5" thickBot="1">
      <c r="A12" s="20" t="s">
        <v>2</v>
      </c>
      <c r="B12" s="21"/>
      <c r="C12" s="43">
        <f>SUM(C13:C15)</f>
        <v>603298.2</v>
      </c>
      <c r="D12" s="66">
        <f>SUM(D13:D15)</f>
        <v>20418.299</v>
      </c>
      <c r="E12" s="87">
        <f aca="true" t="shared" si="2" ref="E12:E36">SUM(C12:D12)</f>
        <v>623716.499</v>
      </c>
      <c r="F12" s="66">
        <f>SUM(F13:F15)</f>
        <v>506881.3</v>
      </c>
      <c r="G12" s="66">
        <f>SUM(G13:G15)</f>
        <v>8434.696</v>
      </c>
      <c r="H12" s="87">
        <f aca="true" t="shared" si="3" ref="H12:H36">SUM(F12:G12)</f>
        <v>515315.996</v>
      </c>
      <c r="I12" s="102">
        <f t="shared" si="0"/>
        <v>0.03273650614139037</v>
      </c>
      <c r="J12" s="80">
        <f t="shared" si="1"/>
        <v>0.016368007330399267</v>
      </c>
      <c r="K12" s="94">
        <f>SUM(K13:K15)</f>
        <v>96416.90000000001</v>
      </c>
      <c r="L12" s="66">
        <f>SUM(L13:L15)</f>
        <v>11983.603000000001</v>
      </c>
      <c r="M12" s="87">
        <f aca="true" t="shared" si="4" ref="M12:M36">SUM(K12:L12)</f>
        <v>108400.50300000001</v>
      </c>
    </row>
    <row r="13" spans="1:13" ht="12.75">
      <c r="A13" s="6"/>
      <c r="B13" s="14" t="s">
        <v>3</v>
      </c>
      <c r="C13" s="41">
        <v>135615.1</v>
      </c>
      <c r="D13" s="64">
        <v>1586.538</v>
      </c>
      <c r="E13" s="85">
        <f t="shared" si="2"/>
        <v>137201.638</v>
      </c>
      <c r="F13" s="64">
        <v>120895.9</v>
      </c>
      <c r="G13" s="64">
        <v>584.557</v>
      </c>
      <c r="H13" s="85">
        <f t="shared" si="3"/>
        <v>121480.457</v>
      </c>
      <c r="I13" s="100">
        <f t="shared" si="0"/>
        <v>0.011563549992019775</v>
      </c>
      <c r="J13" s="78">
        <f t="shared" si="1"/>
        <v>0.004811942714374215</v>
      </c>
      <c r="K13" s="92">
        <v>14719.2</v>
      </c>
      <c r="L13" s="64">
        <f aca="true" t="shared" si="5" ref="K13:L17">D13-G13</f>
        <v>1001.981</v>
      </c>
      <c r="M13" s="85">
        <f t="shared" si="4"/>
        <v>15721.181</v>
      </c>
    </row>
    <row r="14" spans="1:13" ht="12.75">
      <c r="A14" s="6"/>
      <c r="B14" s="22" t="s">
        <v>4</v>
      </c>
      <c r="C14" s="42">
        <v>225108.4</v>
      </c>
      <c r="D14" s="65">
        <v>7755.561</v>
      </c>
      <c r="E14" s="86">
        <f t="shared" si="2"/>
        <v>232863.96099999998</v>
      </c>
      <c r="F14" s="65">
        <v>186933.9</v>
      </c>
      <c r="G14" s="65">
        <v>3986.216</v>
      </c>
      <c r="H14" s="86">
        <f t="shared" si="3"/>
        <v>190920.11599999998</v>
      </c>
      <c r="I14" s="101">
        <f t="shared" si="0"/>
        <v>0.03330511499802239</v>
      </c>
      <c r="J14" s="79">
        <f t="shared" si="1"/>
        <v>0.020878973276969935</v>
      </c>
      <c r="K14" s="93">
        <f t="shared" si="5"/>
        <v>38174.5</v>
      </c>
      <c r="L14" s="65">
        <f t="shared" si="5"/>
        <v>3769.345</v>
      </c>
      <c r="M14" s="86">
        <f t="shared" si="4"/>
        <v>41943.845</v>
      </c>
    </row>
    <row r="15" spans="1:13" ht="13.5" thickBot="1">
      <c r="A15" s="6"/>
      <c r="B15" s="15" t="s">
        <v>5</v>
      </c>
      <c r="C15" s="43">
        <v>242574.7</v>
      </c>
      <c r="D15" s="66">
        <v>11076.2</v>
      </c>
      <c r="E15" s="87">
        <f t="shared" si="2"/>
        <v>253650.90000000002</v>
      </c>
      <c r="F15" s="66">
        <v>199051.5</v>
      </c>
      <c r="G15" s="66">
        <v>3863.923</v>
      </c>
      <c r="H15" s="87">
        <f t="shared" si="3"/>
        <v>202915.423</v>
      </c>
      <c r="I15" s="102">
        <f t="shared" si="0"/>
        <v>0.043667103093267164</v>
      </c>
      <c r="J15" s="80">
        <f t="shared" si="1"/>
        <v>0.019042037036287773</v>
      </c>
      <c r="K15" s="94">
        <f t="shared" si="5"/>
        <v>43523.20000000001</v>
      </c>
      <c r="L15" s="66">
        <f t="shared" si="5"/>
        <v>7212.277000000001</v>
      </c>
      <c r="M15" s="87">
        <f t="shared" si="4"/>
        <v>50735.47700000001</v>
      </c>
    </row>
    <row r="16" spans="1:13" ht="12.75">
      <c r="A16" s="16" t="s">
        <v>6</v>
      </c>
      <c r="B16" s="17"/>
      <c r="C16" s="41">
        <v>18623.6</v>
      </c>
      <c r="D16" s="64">
        <v>931.855</v>
      </c>
      <c r="E16" s="85">
        <f t="shared" si="2"/>
        <v>19555.454999999998</v>
      </c>
      <c r="F16" s="64">
        <v>15871.2</v>
      </c>
      <c r="G16" s="64">
        <v>741.955</v>
      </c>
      <c r="H16" s="85">
        <f t="shared" si="3"/>
        <v>16613.155000000002</v>
      </c>
      <c r="I16" s="100">
        <f t="shared" si="0"/>
        <v>0.04765192116470827</v>
      </c>
      <c r="J16" s="78">
        <f t="shared" si="1"/>
        <v>0.04466069208407433</v>
      </c>
      <c r="K16" s="92">
        <f t="shared" si="5"/>
        <v>2752.399999999998</v>
      </c>
      <c r="L16" s="64">
        <f t="shared" si="5"/>
        <v>189.89999999999998</v>
      </c>
      <c r="M16" s="85">
        <f t="shared" si="4"/>
        <v>2942.299999999998</v>
      </c>
    </row>
    <row r="17" spans="1:13" ht="12.75">
      <c r="A17" s="18" t="s">
        <v>7</v>
      </c>
      <c r="B17" s="19"/>
      <c r="C17" s="42">
        <v>166545.7</v>
      </c>
      <c r="D17" s="65">
        <v>3713.926</v>
      </c>
      <c r="E17" s="86">
        <f t="shared" si="2"/>
        <v>170259.62600000002</v>
      </c>
      <c r="F17" s="65">
        <v>145781.2</v>
      </c>
      <c r="G17" s="65">
        <v>963.416</v>
      </c>
      <c r="H17" s="86">
        <f t="shared" si="3"/>
        <v>146744.616</v>
      </c>
      <c r="I17" s="101">
        <f t="shared" si="0"/>
        <v>0.021813309985774312</v>
      </c>
      <c r="J17" s="79">
        <f t="shared" si="1"/>
        <v>0.0065652561999276346</v>
      </c>
      <c r="K17" s="93">
        <f t="shared" si="5"/>
        <v>20764.5</v>
      </c>
      <c r="L17" s="65">
        <f t="shared" si="5"/>
        <v>2750.5099999999998</v>
      </c>
      <c r="M17" s="86">
        <f t="shared" si="4"/>
        <v>23515.01</v>
      </c>
    </row>
    <row r="18" spans="1:13" ht="13.5" thickBot="1">
      <c r="A18" s="20" t="s">
        <v>8</v>
      </c>
      <c r="B18" s="21"/>
      <c r="C18" s="43">
        <v>121610.3</v>
      </c>
      <c r="D18" s="66">
        <f>SUM(D19:D20)</f>
        <v>3301.9880000000003</v>
      </c>
      <c r="E18" s="87">
        <f t="shared" si="2"/>
        <v>124912.288</v>
      </c>
      <c r="F18" s="66">
        <f>SUM(F19:F20)</f>
        <v>59729.8</v>
      </c>
      <c r="G18" s="66">
        <f>SUM(G19:G20)</f>
        <v>772.142</v>
      </c>
      <c r="H18" s="87">
        <f t="shared" si="3"/>
        <v>60501.942</v>
      </c>
      <c r="I18" s="102">
        <f t="shared" si="0"/>
        <v>0.026434452949897134</v>
      </c>
      <c r="J18" s="80">
        <f t="shared" si="1"/>
        <v>0.012762268027694054</v>
      </c>
      <c r="K18" s="94">
        <f>SUM(K19:K20)</f>
        <v>61880.5</v>
      </c>
      <c r="L18" s="66">
        <f>SUM(L19:L20)</f>
        <v>2529.846</v>
      </c>
      <c r="M18" s="87">
        <f t="shared" si="4"/>
        <v>64410.346</v>
      </c>
    </row>
    <row r="19" spans="1:13" ht="12.75">
      <c r="A19" s="9"/>
      <c r="B19" s="14" t="s">
        <v>9</v>
      </c>
      <c r="C19" s="41">
        <v>15619.8</v>
      </c>
      <c r="D19" s="64">
        <v>488.972</v>
      </c>
      <c r="E19" s="85">
        <f t="shared" si="2"/>
        <v>16108.771999999999</v>
      </c>
      <c r="F19" s="64">
        <v>0</v>
      </c>
      <c r="G19" s="64">
        <v>0</v>
      </c>
      <c r="H19" s="85">
        <f t="shared" si="3"/>
        <v>0</v>
      </c>
      <c r="I19" s="100">
        <f t="shared" si="0"/>
        <v>0.0303543932461146</v>
      </c>
      <c r="J19" s="78">
        <f t="shared" si="1"/>
      </c>
      <c r="K19" s="92">
        <f>C19-F19</f>
        <v>15619.8</v>
      </c>
      <c r="L19" s="64">
        <f>D19-G19</f>
        <v>488.972</v>
      </c>
      <c r="M19" s="85">
        <f t="shared" si="4"/>
        <v>16108.771999999999</v>
      </c>
    </row>
    <row r="20" spans="1:13" ht="13.5" thickBot="1">
      <c r="A20" s="7"/>
      <c r="B20" s="15" t="s">
        <v>28</v>
      </c>
      <c r="C20" s="43">
        <v>105990.5</v>
      </c>
      <c r="D20" s="66">
        <v>2813.016</v>
      </c>
      <c r="E20" s="87">
        <f t="shared" si="2"/>
        <v>108803.516</v>
      </c>
      <c r="F20" s="66">
        <v>59729.8</v>
      </c>
      <c r="G20" s="66">
        <v>772.142</v>
      </c>
      <c r="H20" s="87">
        <f t="shared" si="3"/>
        <v>60501.942</v>
      </c>
      <c r="I20" s="102">
        <f t="shared" si="0"/>
        <v>0.025854090965222117</v>
      </c>
      <c r="J20" s="80">
        <f t="shared" si="1"/>
        <v>0.012762268027694054</v>
      </c>
      <c r="K20" s="94">
        <f>C20-F20</f>
        <v>46260.7</v>
      </c>
      <c r="L20" s="66">
        <f>D20-G20</f>
        <v>2040.874</v>
      </c>
      <c r="M20" s="87">
        <f t="shared" si="4"/>
        <v>48301.574</v>
      </c>
    </row>
    <row r="21" spans="1:13" ht="13.5" thickBot="1">
      <c r="A21" s="10" t="s">
        <v>10</v>
      </c>
      <c r="B21" s="11"/>
      <c r="C21" s="44">
        <f>SUM(C22:C27)</f>
        <v>27960.2</v>
      </c>
      <c r="D21" s="67">
        <f>SUM(D22:D27)</f>
        <v>1311.4840000000002</v>
      </c>
      <c r="E21" s="88">
        <f t="shared" si="2"/>
        <v>29271.684</v>
      </c>
      <c r="F21" s="67">
        <f>SUM(F22:F27)</f>
        <v>24003</v>
      </c>
      <c r="G21" s="67">
        <f>SUM(G22:G27)</f>
        <v>1029.142</v>
      </c>
      <c r="H21" s="88">
        <f t="shared" si="3"/>
        <v>25032.142</v>
      </c>
      <c r="I21" s="103">
        <f t="shared" si="0"/>
        <v>0.044803845245118115</v>
      </c>
      <c r="J21" s="81">
        <f t="shared" si="1"/>
        <v>0.041112822066925</v>
      </c>
      <c r="K21" s="91">
        <f>SUM(K22:K27)</f>
        <v>3957.2000000000007</v>
      </c>
      <c r="L21" s="67">
        <f>SUM(L22:L27)</f>
        <v>282.3420000000001</v>
      </c>
      <c r="M21" s="88">
        <f t="shared" si="4"/>
        <v>4239.542000000001</v>
      </c>
    </row>
    <row r="22" spans="1:13" ht="12.75">
      <c r="A22" s="6"/>
      <c r="B22" s="14" t="s">
        <v>11</v>
      </c>
      <c r="C22" s="41">
        <v>3803.5</v>
      </c>
      <c r="D22" s="64">
        <v>4.928</v>
      </c>
      <c r="E22" s="85">
        <f t="shared" si="2"/>
        <v>3808.428</v>
      </c>
      <c r="F22" s="64">
        <v>3788.4</v>
      </c>
      <c r="G22" s="64">
        <v>0</v>
      </c>
      <c r="H22" s="85">
        <f t="shared" si="3"/>
        <v>3788.4</v>
      </c>
      <c r="I22" s="100">
        <f t="shared" si="0"/>
        <v>0.0012939722111065248</v>
      </c>
      <c r="J22" s="78">
        <f t="shared" si="1"/>
        <v>0</v>
      </c>
      <c r="K22" s="92">
        <f aca="true" t="shared" si="6" ref="K22:L25">C22-F22</f>
        <v>15.099999999999909</v>
      </c>
      <c r="L22" s="64">
        <f t="shared" si="6"/>
        <v>4.928</v>
      </c>
      <c r="M22" s="85">
        <f t="shared" si="4"/>
        <v>20.02799999999991</v>
      </c>
    </row>
    <row r="23" spans="1:13" ht="12.75">
      <c r="A23" s="6"/>
      <c r="B23" s="22" t="s">
        <v>12</v>
      </c>
      <c r="C23" s="42">
        <v>13994.6</v>
      </c>
      <c r="D23" s="65">
        <v>55.6</v>
      </c>
      <c r="E23" s="86">
        <f t="shared" si="2"/>
        <v>14050.2</v>
      </c>
      <c r="F23" s="65">
        <v>12494.8</v>
      </c>
      <c r="G23" s="65">
        <v>51.18</v>
      </c>
      <c r="H23" s="86">
        <f t="shared" si="3"/>
        <v>12545.98</v>
      </c>
      <c r="I23" s="101">
        <f t="shared" si="0"/>
        <v>0.0039572390428606</v>
      </c>
      <c r="J23" s="79">
        <f t="shared" si="1"/>
        <v>0.004079394355801619</v>
      </c>
      <c r="K23" s="93">
        <f t="shared" si="6"/>
        <v>1499.800000000001</v>
      </c>
      <c r="L23" s="65">
        <f t="shared" si="6"/>
        <v>4.420000000000002</v>
      </c>
      <c r="M23" s="86">
        <f t="shared" si="4"/>
        <v>1504.2200000000012</v>
      </c>
    </row>
    <row r="24" spans="1:13" ht="12.75">
      <c r="A24" s="6"/>
      <c r="B24" s="22" t="s">
        <v>13</v>
      </c>
      <c r="C24" s="42">
        <v>2141.9</v>
      </c>
      <c r="D24" s="65">
        <v>145.2</v>
      </c>
      <c r="E24" s="86">
        <f t="shared" si="2"/>
        <v>2287.1</v>
      </c>
      <c r="F24" s="65">
        <v>1966.2</v>
      </c>
      <c r="G24" s="65">
        <v>113.1</v>
      </c>
      <c r="H24" s="86">
        <f t="shared" si="3"/>
        <v>2079.3</v>
      </c>
      <c r="I24" s="101">
        <f t="shared" si="0"/>
        <v>0.06348651130252285</v>
      </c>
      <c r="J24" s="79">
        <f t="shared" si="1"/>
        <v>0.05439330543933053</v>
      </c>
      <c r="K24" s="93">
        <f t="shared" si="6"/>
        <v>175.70000000000005</v>
      </c>
      <c r="L24" s="65">
        <f t="shared" si="6"/>
        <v>32.099999999999994</v>
      </c>
      <c r="M24" s="86">
        <f t="shared" si="4"/>
        <v>207.80000000000004</v>
      </c>
    </row>
    <row r="25" spans="1:13" ht="12.75">
      <c r="A25" s="6"/>
      <c r="B25" s="22" t="s">
        <v>14</v>
      </c>
      <c r="C25" s="42">
        <v>8020.2</v>
      </c>
      <c r="D25" s="65">
        <v>1105.756</v>
      </c>
      <c r="E25" s="86">
        <f t="shared" si="2"/>
        <v>9125.956</v>
      </c>
      <c r="F25" s="65">
        <v>5753.6</v>
      </c>
      <c r="G25" s="65">
        <v>864.862</v>
      </c>
      <c r="H25" s="86">
        <f t="shared" si="3"/>
        <v>6618.462</v>
      </c>
      <c r="I25" s="101">
        <f t="shared" si="0"/>
        <v>0.12116604550799939</v>
      </c>
      <c r="J25" s="79">
        <f t="shared" si="1"/>
        <v>0.1306741656898536</v>
      </c>
      <c r="K25" s="93">
        <f t="shared" si="6"/>
        <v>2266.5999999999995</v>
      </c>
      <c r="L25" s="65">
        <f t="shared" si="6"/>
        <v>240.89400000000012</v>
      </c>
      <c r="M25" s="86">
        <f t="shared" si="4"/>
        <v>2507.4939999999997</v>
      </c>
    </row>
    <row r="26" spans="1:13" ht="12.75">
      <c r="A26" s="6"/>
      <c r="B26" s="22" t="s">
        <v>15</v>
      </c>
      <c r="C26" s="42"/>
      <c r="D26" s="65"/>
      <c r="E26" s="86"/>
      <c r="F26" s="65"/>
      <c r="G26" s="65"/>
      <c r="H26" s="86"/>
      <c r="I26" s="101">
        <f t="shared" si="0"/>
      </c>
      <c r="J26" s="79">
        <f t="shared" si="1"/>
      </c>
      <c r="K26" s="93"/>
      <c r="L26" s="65"/>
      <c r="M26" s="86"/>
    </row>
    <row r="27" spans="1:13" ht="13.5" thickBot="1">
      <c r="A27" s="6"/>
      <c r="B27" s="15" t="s">
        <v>16</v>
      </c>
      <c r="C27" s="43"/>
      <c r="D27" s="66"/>
      <c r="E27" s="87"/>
      <c r="F27" s="66"/>
      <c r="G27" s="66"/>
      <c r="H27" s="87"/>
      <c r="I27" s="102">
        <f t="shared" si="0"/>
      </c>
      <c r="J27" s="80">
        <f t="shared" si="1"/>
      </c>
      <c r="K27" s="94"/>
      <c r="L27" s="66"/>
      <c r="M27" s="87"/>
    </row>
    <row r="28" spans="1:13" ht="13.5" thickBot="1">
      <c r="A28" s="10" t="s">
        <v>21</v>
      </c>
      <c r="B28" s="12"/>
      <c r="C28" s="44">
        <f>C29</f>
        <v>23933.5</v>
      </c>
      <c r="D28" s="67">
        <f>D29</f>
        <v>306.727</v>
      </c>
      <c r="E28" s="88">
        <f t="shared" si="2"/>
        <v>24240.227</v>
      </c>
      <c r="F28" s="67">
        <f>F29</f>
        <v>13561</v>
      </c>
      <c r="G28" s="67">
        <f>G29</f>
        <v>132.828</v>
      </c>
      <c r="H28" s="88">
        <f t="shared" si="3"/>
        <v>13693.828</v>
      </c>
      <c r="I28" s="103">
        <f t="shared" si="0"/>
        <v>0.012653635628082196</v>
      </c>
      <c r="J28" s="81">
        <f t="shared" si="1"/>
        <v>0.009699844338631974</v>
      </c>
      <c r="K28" s="91">
        <f>K29</f>
        <v>10372.5</v>
      </c>
      <c r="L28" s="67">
        <f>L29</f>
        <v>173.89899999999997</v>
      </c>
      <c r="M28" s="88">
        <f t="shared" si="4"/>
        <v>10546.399</v>
      </c>
    </row>
    <row r="29" spans="1:13" ht="13.5" thickBot="1">
      <c r="A29" s="10"/>
      <c r="B29" s="12" t="s">
        <v>22</v>
      </c>
      <c r="C29" s="45">
        <v>23933.5</v>
      </c>
      <c r="D29" s="68">
        <v>306.727</v>
      </c>
      <c r="E29" s="89">
        <f t="shared" si="2"/>
        <v>24240.227</v>
      </c>
      <c r="F29" s="68">
        <v>13561</v>
      </c>
      <c r="G29" s="68">
        <v>132.828</v>
      </c>
      <c r="H29" s="89">
        <f t="shared" si="3"/>
        <v>13693.828</v>
      </c>
      <c r="I29" s="104">
        <f t="shared" si="0"/>
        <v>0.012653635628082196</v>
      </c>
      <c r="J29" s="82">
        <f t="shared" si="1"/>
        <v>0.009699844338631974</v>
      </c>
      <c r="K29" s="95">
        <f>C29-F29</f>
        <v>10372.5</v>
      </c>
      <c r="L29" s="68">
        <f>D29-G29</f>
        <v>173.89899999999997</v>
      </c>
      <c r="M29" s="89">
        <f t="shared" si="4"/>
        <v>10546.399</v>
      </c>
    </row>
    <row r="30" spans="1:13" ht="13.5" thickBot="1">
      <c r="A30" s="8" t="s">
        <v>17</v>
      </c>
      <c r="B30" s="9"/>
      <c r="C30" s="44">
        <f>SUM(C31:C35)</f>
        <v>17111.9</v>
      </c>
      <c r="D30" s="67">
        <f>SUM(D31:D35)</f>
        <v>1042.91</v>
      </c>
      <c r="E30" s="88">
        <f t="shared" si="2"/>
        <v>18154.81</v>
      </c>
      <c r="F30" s="67">
        <f>SUM(F31:F35)</f>
        <v>2558.6</v>
      </c>
      <c r="G30" s="67">
        <f>SUM(G31:G35)</f>
        <v>297.78</v>
      </c>
      <c r="H30" s="88">
        <f t="shared" si="3"/>
        <v>2856.38</v>
      </c>
      <c r="I30" s="103">
        <f t="shared" si="0"/>
        <v>0.05744538224305294</v>
      </c>
      <c r="J30" s="81">
        <f t="shared" si="1"/>
        <v>0.10425083497293776</v>
      </c>
      <c r="K30" s="91">
        <f>SUM(K31:K35)</f>
        <v>14553.300000000001</v>
      </c>
      <c r="L30" s="67">
        <f>SUM(L31:L35)</f>
        <v>745.1300000000001</v>
      </c>
      <c r="M30" s="88">
        <f t="shared" si="4"/>
        <v>15298.43</v>
      </c>
    </row>
    <row r="31" spans="1:13" ht="12.75">
      <c r="A31" s="9"/>
      <c r="B31" s="14" t="s">
        <v>18</v>
      </c>
      <c r="C31" s="41">
        <v>829.2</v>
      </c>
      <c r="D31" s="64">
        <v>371.13</v>
      </c>
      <c r="E31" s="85">
        <f t="shared" si="2"/>
        <v>1200.33</v>
      </c>
      <c r="F31" s="64">
        <v>0</v>
      </c>
      <c r="G31" s="64">
        <v>297.08</v>
      </c>
      <c r="H31" s="85">
        <f t="shared" si="3"/>
        <v>297.08</v>
      </c>
      <c r="I31" s="100">
        <f t="shared" si="0"/>
        <v>0.3091899727574917</v>
      </c>
      <c r="J31" s="78">
        <f t="shared" si="1"/>
        <v>1</v>
      </c>
      <c r="K31" s="92">
        <f aca="true" t="shared" si="7" ref="K31:L36">C31-F31</f>
        <v>829.2</v>
      </c>
      <c r="L31" s="64">
        <f t="shared" si="7"/>
        <v>74.05000000000001</v>
      </c>
      <c r="M31" s="85">
        <f t="shared" si="4"/>
        <v>903.25</v>
      </c>
    </row>
    <row r="32" spans="1:13" ht="12.75">
      <c r="A32" s="6"/>
      <c r="B32" s="22" t="s">
        <v>23</v>
      </c>
      <c r="C32" s="42">
        <v>13389</v>
      </c>
      <c r="D32" s="65">
        <v>290.1</v>
      </c>
      <c r="E32" s="86">
        <f t="shared" si="2"/>
        <v>13679.1</v>
      </c>
      <c r="F32" s="65">
        <v>2558.6</v>
      </c>
      <c r="G32" s="65">
        <v>0.7</v>
      </c>
      <c r="H32" s="86">
        <f t="shared" si="3"/>
        <v>2559.2999999999997</v>
      </c>
      <c r="I32" s="101">
        <f t="shared" si="0"/>
        <v>0.02120753558348137</v>
      </c>
      <c r="J32" s="79">
        <f t="shared" si="1"/>
        <v>0.00027351228851639123</v>
      </c>
      <c r="K32" s="93">
        <f t="shared" si="7"/>
        <v>10830.4</v>
      </c>
      <c r="L32" s="65">
        <f t="shared" si="7"/>
        <v>289.40000000000003</v>
      </c>
      <c r="M32" s="86">
        <f t="shared" si="4"/>
        <v>11119.8</v>
      </c>
    </row>
    <row r="33" spans="1:13" ht="12.75">
      <c r="A33" s="6"/>
      <c r="B33" s="22" t="s">
        <v>27</v>
      </c>
      <c r="C33" s="42">
        <v>636.7</v>
      </c>
      <c r="D33" s="65">
        <v>5</v>
      </c>
      <c r="E33" s="86">
        <f t="shared" si="2"/>
        <v>641.7</v>
      </c>
      <c r="F33" s="65">
        <v>0</v>
      </c>
      <c r="G33" s="65">
        <v>0</v>
      </c>
      <c r="H33" s="86">
        <f t="shared" si="3"/>
        <v>0</v>
      </c>
      <c r="I33" s="101">
        <f t="shared" si="0"/>
        <v>0.007791803023219573</v>
      </c>
      <c r="J33" s="79">
        <f t="shared" si="1"/>
      </c>
      <c r="K33" s="93">
        <f t="shared" si="7"/>
        <v>636.7</v>
      </c>
      <c r="L33" s="65">
        <f t="shared" si="7"/>
        <v>5</v>
      </c>
      <c r="M33" s="86">
        <f t="shared" si="4"/>
        <v>641.7</v>
      </c>
    </row>
    <row r="34" spans="1:13" ht="12.75">
      <c r="A34" s="6"/>
      <c r="B34" s="25" t="s">
        <v>26</v>
      </c>
      <c r="C34" s="46">
        <v>2257</v>
      </c>
      <c r="D34" s="69">
        <v>376.68</v>
      </c>
      <c r="E34" s="90">
        <f t="shared" si="2"/>
        <v>2633.68</v>
      </c>
      <c r="F34" s="69">
        <v>0</v>
      </c>
      <c r="G34" s="69">
        <v>0</v>
      </c>
      <c r="H34" s="90">
        <f t="shared" si="3"/>
        <v>0</v>
      </c>
      <c r="I34" s="105">
        <f t="shared" si="0"/>
        <v>0.14302420947115824</v>
      </c>
      <c r="J34" s="83">
        <f t="shared" si="1"/>
      </c>
      <c r="K34" s="96">
        <f t="shared" si="7"/>
        <v>2257</v>
      </c>
      <c r="L34" s="69">
        <f t="shared" si="7"/>
        <v>376.68</v>
      </c>
      <c r="M34" s="90">
        <f t="shared" si="4"/>
        <v>2633.68</v>
      </c>
    </row>
    <row r="35" spans="1:13" ht="13.5" thickBot="1">
      <c r="A35" s="6"/>
      <c r="B35" s="15" t="s">
        <v>19</v>
      </c>
      <c r="C35" s="43"/>
      <c r="D35" s="66"/>
      <c r="E35" s="87"/>
      <c r="F35" s="66"/>
      <c r="G35" s="66"/>
      <c r="H35" s="87"/>
      <c r="I35" s="102">
        <f t="shared" si="0"/>
      </c>
      <c r="J35" s="80">
        <f t="shared" si="1"/>
      </c>
      <c r="K35" s="94"/>
      <c r="L35" s="66"/>
      <c r="M35" s="87"/>
    </row>
    <row r="36" spans="1:13" ht="13.5" thickBot="1">
      <c r="A36" s="10" t="s">
        <v>20</v>
      </c>
      <c r="B36" s="11"/>
      <c r="C36" s="44">
        <v>9642.7</v>
      </c>
      <c r="D36" s="67">
        <v>57.88</v>
      </c>
      <c r="E36" s="88">
        <f t="shared" si="2"/>
        <v>9700.58</v>
      </c>
      <c r="F36" s="67">
        <v>0</v>
      </c>
      <c r="G36" s="67">
        <v>0</v>
      </c>
      <c r="H36" s="88">
        <f t="shared" si="3"/>
        <v>0</v>
      </c>
      <c r="I36" s="103">
        <f t="shared" si="0"/>
        <v>0.005966653540303776</v>
      </c>
      <c r="J36" s="81">
        <f t="shared" si="1"/>
      </c>
      <c r="K36" s="91">
        <f t="shared" si="7"/>
        <v>9642.7</v>
      </c>
      <c r="L36" s="67">
        <f t="shared" si="7"/>
        <v>57.88</v>
      </c>
      <c r="M36" s="88">
        <f t="shared" si="4"/>
        <v>9700.58</v>
      </c>
    </row>
    <row r="37" spans="3:5" ht="12.75">
      <c r="C37" s="2"/>
      <c r="D37" s="2"/>
      <c r="E37" s="2"/>
    </row>
    <row r="38" spans="3:4" ht="12.75">
      <c r="C38" s="1"/>
      <c r="D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fitToHeight="0" horizontalDpi="120" verticalDpi="120" orientation="landscape" paperSize="9" scale="80" r:id="rId1"/>
  <headerFooter alignWithMargins="0">
    <oddHeader>&amp;R&amp;"Arial,Kurzíva"Výroční zpráva o stavu a rozvoji vzdělávací soustavy v Královéhradeckém kraji  - 2004/2005</oddHeader>
  </headerFooter>
  <ignoredErrors>
    <ignoredError sqref="F12:H12 C30:D30 C12:D12 F30:J30" formulaRange="1"/>
    <ignoredError sqref="K18:L21 E29 E9 E18:E28 K29:L29" formula="1"/>
    <ignoredError sqref="E30 E12 K30:L3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pane xSplit="2" ySplit="8" topLeftCell="C9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G29" sqref="G29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13" width="11.140625" style="0" customWidth="1"/>
  </cols>
  <sheetData>
    <row r="1" ht="15.75">
      <c r="A1" s="127" t="s">
        <v>67</v>
      </c>
    </row>
    <row r="2" ht="12.75">
      <c r="A2" t="s">
        <v>55</v>
      </c>
    </row>
    <row r="4" s="126" customFormat="1" ht="12.75">
      <c r="A4" s="125" t="s">
        <v>66</v>
      </c>
    </row>
    <row r="5" ht="12.75">
      <c r="A5" s="134" t="s">
        <v>63</v>
      </c>
    </row>
    <row r="6" spans="1:3" ht="12.75">
      <c r="A6" s="13" t="s">
        <v>60</v>
      </c>
      <c r="C6" s="13"/>
    </row>
    <row r="7" ht="13.5" thickBot="1">
      <c r="A7" s="134"/>
    </row>
    <row r="8" spans="1:13" s="3" customFormat="1" ht="48.75" thickBot="1">
      <c r="A8" s="133" t="s">
        <v>40</v>
      </c>
      <c r="B8" s="128"/>
      <c r="C8" s="130" t="s">
        <v>45</v>
      </c>
      <c r="D8" s="130" t="s">
        <v>48</v>
      </c>
      <c r="E8" s="131" t="s">
        <v>42</v>
      </c>
      <c r="F8" s="130" t="s">
        <v>46</v>
      </c>
      <c r="G8" s="130" t="s">
        <v>49</v>
      </c>
      <c r="H8" s="131" t="s">
        <v>43</v>
      </c>
      <c r="I8" s="129" t="s">
        <v>50</v>
      </c>
      <c r="J8" s="132" t="s">
        <v>51</v>
      </c>
      <c r="K8" s="129" t="s">
        <v>52</v>
      </c>
      <c r="L8" s="130" t="s">
        <v>53</v>
      </c>
      <c r="M8" s="131" t="s">
        <v>44</v>
      </c>
    </row>
    <row r="9" spans="1:13" ht="13.5" thickBot="1">
      <c r="A9" s="77" t="s">
        <v>41</v>
      </c>
      <c r="B9" s="5"/>
      <c r="C9" s="47">
        <f>SUM(C10:C12,C16:C18,C21,C28,C30,C36)</f>
        <v>1466190.0979999998</v>
      </c>
      <c r="D9" s="47">
        <f>SUM(D10:D12,D16:D18,D21,D28,D30,D36)</f>
        <v>23152.493999999995</v>
      </c>
      <c r="E9" s="84">
        <f>SUM(C9:D9)</f>
        <v>1489342.5919999997</v>
      </c>
      <c r="F9" s="47">
        <f>SUM(F10:F12,F16:F18,F21,F28,F30,F36)</f>
        <v>1141539.236</v>
      </c>
      <c r="G9" s="47">
        <f>SUM(G10:G12,G16:G18,G21,G28,G30,G36)</f>
        <v>8911.75</v>
      </c>
      <c r="H9" s="84">
        <f>SUM(F9:G9)</f>
        <v>1150450.986</v>
      </c>
      <c r="I9" s="99">
        <f>IF(E9=0,"",D9/E9)</f>
        <v>0.015545445436371432</v>
      </c>
      <c r="J9" s="40">
        <f>IF(H9=0,"",G9/H9)</f>
        <v>0.007746310019677796</v>
      </c>
      <c r="K9" s="97">
        <f>SUM(K10:K12,K16:K18,K21,K28,K30,K36)</f>
        <v>324650.86199999996</v>
      </c>
      <c r="L9" s="98">
        <f>SUM(L10:L12,L16:L18,L21,L28,L30,L36)</f>
        <v>14240.743999999999</v>
      </c>
      <c r="M9" s="84">
        <f>SUM(K9:L9)</f>
        <v>338891.60599999997</v>
      </c>
    </row>
    <row r="10" spans="1:13" ht="12.75">
      <c r="A10" s="16" t="s">
        <v>0</v>
      </c>
      <c r="B10" s="17"/>
      <c r="C10" s="41">
        <v>283292.4</v>
      </c>
      <c r="D10" s="64">
        <v>2156.843</v>
      </c>
      <c r="E10" s="85">
        <f>SUM(C10:D10)</f>
        <v>285449.243</v>
      </c>
      <c r="F10" s="64">
        <v>234701.4</v>
      </c>
      <c r="G10" s="64">
        <v>490.082</v>
      </c>
      <c r="H10" s="85">
        <f>SUM(F10:G10)</f>
        <v>235191.482</v>
      </c>
      <c r="I10" s="100">
        <f aca="true" t="shared" si="0" ref="I10:I36">IF(E10=0,"",D10/E10)</f>
        <v>0.0075559597823140826</v>
      </c>
      <c r="J10" s="78">
        <f aca="true" t="shared" si="1" ref="J10:J36">IF(H10=0,"",G10/H10)</f>
        <v>0.002083757438120144</v>
      </c>
      <c r="K10" s="92">
        <f>C10-F10</f>
        <v>48591.00000000003</v>
      </c>
      <c r="L10" s="64">
        <f>D10-G10</f>
        <v>1666.761</v>
      </c>
      <c r="M10" s="85">
        <f>SUM(K10:L10)</f>
        <v>50257.76100000003</v>
      </c>
    </row>
    <row r="11" spans="1:13" ht="12.75">
      <c r="A11" s="18" t="s">
        <v>1</v>
      </c>
      <c r="B11" s="19"/>
      <c r="C11" s="42">
        <v>849035</v>
      </c>
      <c r="D11" s="65">
        <v>12628.4</v>
      </c>
      <c r="E11" s="86">
        <f>SUM(C11:D11)</f>
        <v>861663.4</v>
      </c>
      <c r="F11" s="65">
        <v>733916.9</v>
      </c>
      <c r="G11" s="65">
        <v>4316.153</v>
      </c>
      <c r="H11" s="86">
        <f>SUM(F11:G11)</f>
        <v>738233.0530000001</v>
      </c>
      <c r="I11" s="101">
        <f t="shared" si="0"/>
        <v>0.014655838927358408</v>
      </c>
      <c r="J11" s="79">
        <f t="shared" si="1"/>
        <v>0.005846599501959715</v>
      </c>
      <c r="K11" s="93">
        <f>C11-F11</f>
        <v>115118.09999999998</v>
      </c>
      <c r="L11" s="65">
        <f>D11-G11</f>
        <v>8312.247</v>
      </c>
      <c r="M11" s="86">
        <f>SUM(K11:L11)</f>
        <v>123430.34699999998</v>
      </c>
    </row>
    <row r="12" spans="1:13" ht="13.5" thickBot="1">
      <c r="A12" s="20" t="s">
        <v>2</v>
      </c>
      <c r="B12" s="21"/>
      <c r="C12" s="43"/>
      <c r="D12" s="66"/>
      <c r="E12" s="87"/>
      <c r="F12" s="66"/>
      <c r="G12" s="66"/>
      <c r="H12" s="87"/>
      <c r="I12" s="102">
        <f t="shared" si="0"/>
      </c>
      <c r="J12" s="80">
        <f t="shared" si="1"/>
      </c>
      <c r="K12" s="94"/>
      <c r="L12" s="66"/>
      <c r="M12" s="87"/>
    </row>
    <row r="13" spans="1:13" ht="12.75">
      <c r="A13" s="6"/>
      <c r="B13" s="14" t="s">
        <v>3</v>
      </c>
      <c r="C13" s="41"/>
      <c r="D13" s="64"/>
      <c r="E13" s="85"/>
      <c r="F13" s="64"/>
      <c r="G13" s="64"/>
      <c r="H13" s="85"/>
      <c r="I13" s="100">
        <f t="shared" si="0"/>
      </c>
      <c r="J13" s="78">
        <f t="shared" si="1"/>
      </c>
      <c r="K13" s="92"/>
      <c r="L13" s="64"/>
      <c r="M13" s="85"/>
    </row>
    <row r="14" spans="1:13" ht="12.75">
      <c r="A14" s="6"/>
      <c r="B14" s="22" t="s">
        <v>4</v>
      </c>
      <c r="C14" s="42"/>
      <c r="D14" s="65"/>
      <c r="E14" s="86"/>
      <c r="F14" s="65"/>
      <c r="G14" s="65"/>
      <c r="H14" s="86"/>
      <c r="I14" s="101">
        <f t="shared" si="0"/>
      </c>
      <c r="J14" s="79">
        <f t="shared" si="1"/>
      </c>
      <c r="K14" s="93"/>
      <c r="L14" s="65"/>
      <c r="M14" s="86"/>
    </row>
    <row r="15" spans="1:13" ht="13.5" thickBot="1">
      <c r="A15" s="6"/>
      <c r="B15" s="15" t="s">
        <v>5</v>
      </c>
      <c r="C15" s="43"/>
      <c r="D15" s="66"/>
      <c r="E15" s="87"/>
      <c r="F15" s="66"/>
      <c r="G15" s="66"/>
      <c r="H15" s="87"/>
      <c r="I15" s="102">
        <f t="shared" si="0"/>
      </c>
      <c r="J15" s="80">
        <f t="shared" si="1"/>
      </c>
      <c r="K15" s="94"/>
      <c r="L15" s="66"/>
      <c r="M15" s="87"/>
    </row>
    <row r="16" spans="1:13" ht="12.75">
      <c r="A16" s="16" t="s">
        <v>6</v>
      </c>
      <c r="B16" s="17"/>
      <c r="C16" s="41"/>
      <c r="D16" s="64"/>
      <c r="E16" s="85"/>
      <c r="F16" s="64"/>
      <c r="G16" s="64"/>
      <c r="H16" s="85"/>
      <c r="I16" s="100">
        <f t="shared" si="0"/>
      </c>
      <c r="J16" s="78">
        <f t="shared" si="1"/>
      </c>
      <c r="K16" s="92"/>
      <c r="L16" s="64"/>
      <c r="M16" s="85"/>
    </row>
    <row r="17" spans="1:13" ht="12.75">
      <c r="A17" s="18" t="s">
        <v>7</v>
      </c>
      <c r="B17" s="19"/>
      <c r="C17" s="42">
        <v>18142.898</v>
      </c>
      <c r="D17" s="65">
        <v>46.844</v>
      </c>
      <c r="E17" s="86">
        <f>SUM(C17:D17)</f>
        <v>18189.742000000002</v>
      </c>
      <c r="F17" s="65">
        <v>16768.006</v>
      </c>
      <c r="G17" s="65">
        <v>41.374</v>
      </c>
      <c r="H17" s="86">
        <f>SUM(F17:G17)</f>
        <v>16809.38</v>
      </c>
      <c r="I17" s="101">
        <f t="shared" si="0"/>
        <v>0.0025752976595270014</v>
      </c>
      <c r="J17" s="79">
        <f t="shared" si="1"/>
        <v>0.0024613638337642437</v>
      </c>
      <c r="K17" s="93">
        <f>C17-F17</f>
        <v>1374.8919999999998</v>
      </c>
      <c r="L17" s="65">
        <f>D17-G17</f>
        <v>5.469999999999999</v>
      </c>
      <c r="M17" s="86">
        <f>SUM(K17:L17)</f>
        <v>1380.3619999999999</v>
      </c>
    </row>
    <row r="18" spans="1:13" ht="13.5" thickBot="1">
      <c r="A18" s="20" t="s">
        <v>8</v>
      </c>
      <c r="B18" s="21"/>
      <c r="C18" s="43">
        <f>SUM(C19:C20)</f>
        <v>149106.9</v>
      </c>
      <c r="D18" s="66">
        <f>SUM(D19:D20)</f>
        <v>2328.035</v>
      </c>
      <c r="E18" s="87">
        <f>SUM(C18:D18)</f>
        <v>151434.935</v>
      </c>
      <c r="F18" s="66">
        <f>SUM(F19:F20)</f>
        <v>0</v>
      </c>
      <c r="G18" s="66">
        <f>SUM(G19:G20)</f>
        <v>22.912</v>
      </c>
      <c r="H18" s="87">
        <f>SUM(F18:G18)</f>
        <v>22.912</v>
      </c>
      <c r="I18" s="102">
        <f t="shared" si="0"/>
        <v>0.015373170002021</v>
      </c>
      <c r="J18" s="80">
        <f t="shared" si="1"/>
        <v>1</v>
      </c>
      <c r="K18" s="94">
        <f>SUM(K19:K20)</f>
        <v>149106.9</v>
      </c>
      <c r="L18" s="66">
        <f>SUM(L19:L20)</f>
        <v>2305.123</v>
      </c>
      <c r="M18" s="87">
        <f>SUM(K18:L18)</f>
        <v>151412.023</v>
      </c>
    </row>
    <row r="19" spans="1:13" ht="12.75">
      <c r="A19" s="9"/>
      <c r="B19" s="14" t="s">
        <v>9</v>
      </c>
      <c r="C19" s="41">
        <v>149106.9</v>
      </c>
      <c r="D19" s="64">
        <v>2328.035</v>
      </c>
      <c r="E19" s="85">
        <f>SUM(C19:D19)</f>
        <v>151434.935</v>
      </c>
      <c r="F19" s="64">
        <v>0</v>
      </c>
      <c r="G19" s="64">
        <v>22.912</v>
      </c>
      <c r="H19" s="85">
        <f>SUM(F19:G19)</f>
        <v>22.912</v>
      </c>
      <c r="I19" s="100">
        <f t="shared" si="0"/>
        <v>0.015373170002021</v>
      </c>
      <c r="J19" s="78">
        <f t="shared" si="1"/>
        <v>1</v>
      </c>
      <c r="K19" s="92">
        <f>C19-F19</f>
        <v>149106.9</v>
      </c>
      <c r="L19" s="64">
        <f>D19-G19</f>
        <v>2305.123</v>
      </c>
      <c r="M19" s="85">
        <f>SUM(K19:L19)</f>
        <v>151412.023</v>
      </c>
    </row>
    <row r="20" spans="1:13" ht="13.5" thickBot="1">
      <c r="A20" s="7"/>
      <c r="B20" s="15" t="s">
        <v>28</v>
      </c>
      <c r="C20" s="43"/>
      <c r="D20" s="66"/>
      <c r="E20" s="87"/>
      <c r="F20" s="66"/>
      <c r="G20" s="66"/>
      <c r="H20" s="87"/>
      <c r="I20" s="102">
        <f t="shared" si="0"/>
      </c>
      <c r="J20" s="80">
        <f t="shared" si="1"/>
      </c>
      <c r="K20" s="94"/>
      <c r="L20" s="66"/>
      <c r="M20" s="87"/>
    </row>
    <row r="21" spans="1:13" ht="13.5" thickBot="1">
      <c r="A21" s="10" t="s">
        <v>10</v>
      </c>
      <c r="B21" s="11"/>
      <c r="C21" s="44">
        <f>SUM(C22:C27)</f>
        <v>166612.9</v>
      </c>
      <c r="D21" s="67">
        <f>SUM(D22:D27)</f>
        <v>5992.371999999999</v>
      </c>
      <c r="E21" s="88">
        <f>SUM(C21:D21)</f>
        <v>172605.272</v>
      </c>
      <c r="F21" s="67">
        <f>SUM(F22:F27)</f>
        <v>156152.93</v>
      </c>
      <c r="G21" s="67">
        <f>SUM(G22:G27)</f>
        <v>4041.2290000000003</v>
      </c>
      <c r="H21" s="88">
        <f>SUM(F21:G21)</f>
        <v>160194.15899999999</v>
      </c>
      <c r="I21" s="103">
        <f t="shared" si="0"/>
        <v>0.0347172014537308</v>
      </c>
      <c r="J21" s="81">
        <f t="shared" si="1"/>
        <v>0.025227068360214062</v>
      </c>
      <c r="K21" s="91">
        <f>SUM(K22:K27)</f>
        <v>10459.969999999983</v>
      </c>
      <c r="L21" s="67">
        <f>SUM(L22:L27)</f>
        <v>1951.143</v>
      </c>
      <c r="M21" s="88">
        <f>SUM(K21:L21)</f>
        <v>12411.112999999983</v>
      </c>
    </row>
    <row r="22" spans="1:13" ht="12.75">
      <c r="A22" s="6"/>
      <c r="B22" s="14" t="s">
        <v>11</v>
      </c>
      <c r="C22" s="41">
        <v>70392.12</v>
      </c>
      <c r="D22" s="64">
        <v>595.649</v>
      </c>
      <c r="E22" s="85">
        <f>SUM(C22:D22)</f>
        <v>70987.769</v>
      </c>
      <c r="F22" s="64">
        <v>70365.44</v>
      </c>
      <c r="G22" s="64">
        <v>416.538</v>
      </c>
      <c r="H22" s="85">
        <f>SUM(F22:G22)</f>
        <v>70781.978</v>
      </c>
      <c r="I22" s="100">
        <f t="shared" si="0"/>
        <v>0.008390868009952531</v>
      </c>
      <c r="J22" s="78">
        <f t="shared" si="1"/>
        <v>0.005884803049725454</v>
      </c>
      <c r="K22" s="92">
        <f aca="true" t="shared" si="2" ref="K22:L25">C22-F22</f>
        <v>26.679999999993015</v>
      </c>
      <c r="L22" s="64">
        <f t="shared" si="2"/>
        <v>179.111</v>
      </c>
      <c r="M22" s="85">
        <f>SUM(K22:L22)</f>
        <v>205.790999999993</v>
      </c>
    </row>
    <row r="23" spans="1:13" ht="12.75">
      <c r="A23" s="6"/>
      <c r="B23" s="22" t="s">
        <v>12</v>
      </c>
      <c r="C23" s="42">
        <v>78745.93</v>
      </c>
      <c r="D23" s="65">
        <v>2694.291</v>
      </c>
      <c r="E23" s="86">
        <f>SUM(C23:D23)</f>
        <v>81440.22099999999</v>
      </c>
      <c r="F23" s="65">
        <v>72039.47</v>
      </c>
      <c r="G23" s="65">
        <v>1910.121</v>
      </c>
      <c r="H23" s="86">
        <f>SUM(F23:G23)</f>
        <v>73949.591</v>
      </c>
      <c r="I23" s="101">
        <f t="shared" si="0"/>
        <v>0.033083051186710316</v>
      </c>
      <c r="J23" s="79">
        <f t="shared" si="1"/>
        <v>0.02583004143998579</v>
      </c>
      <c r="K23" s="93">
        <f t="shared" si="2"/>
        <v>6706.459999999992</v>
      </c>
      <c r="L23" s="65">
        <f t="shared" si="2"/>
        <v>784.1700000000001</v>
      </c>
      <c r="M23" s="86">
        <f>SUM(K23:L23)</f>
        <v>7490.629999999992</v>
      </c>
    </row>
    <row r="24" spans="1:13" ht="12.75">
      <c r="A24" s="6"/>
      <c r="B24" s="22" t="s">
        <v>13</v>
      </c>
      <c r="C24" s="42"/>
      <c r="D24" s="65"/>
      <c r="E24" s="86"/>
      <c r="F24" s="65"/>
      <c r="G24" s="65"/>
      <c r="H24" s="86"/>
      <c r="I24" s="101">
        <f t="shared" si="0"/>
      </c>
      <c r="J24" s="79">
        <f t="shared" si="1"/>
      </c>
      <c r="K24" s="93"/>
      <c r="L24" s="65"/>
      <c r="M24" s="86"/>
    </row>
    <row r="25" spans="1:13" ht="12.75">
      <c r="A25" s="6"/>
      <c r="B25" s="22" t="s">
        <v>14</v>
      </c>
      <c r="C25" s="42">
        <v>17474.85</v>
      </c>
      <c r="D25" s="65">
        <v>2702.432</v>
      </c>
      <c r="E25" s="86">
        <f>SUM(C25:D25)</f>
        <v>20177.282</v>
      </c>
      <c r="F25" s="65">
        <v>13748.02</v>
      </c>
      <c r="G25" s="65">
        <v>1714.57</v>
      </c>
      <c r="H25" s="86">
        <f>SUM(F25:G25)</f>
        <v>15462.59</v>
      </c>
      <c r="I25" s="101">
        <f t="shared" si="0"/>
        <v>0.13393439215450326</v>
      </c>
      <c r="J25" s="79">
        <f t="shared" si="1"/>
        <v>0.1108850457782299</v>
      </c>
      <c r="K25" s="93">
        <f t="shared" si="2"/>
        <v>3726.829999999998</v>
      </c>
      <c r="L25" s="65">
        <f t="shared" si="2"/>
        <v>987.8619999999999</v>
      </c>
      <c r="M25" s="86">
        <f>SUM(K25:L25)</f>
        <v>4714.691999999998</v>
      </c>
    </row>
    <row r="26" spans="1:13" ht="12.75">
      <c r="A26" s="6"/>
      <c r="B26" s="22" t="s">
        <v>15</v>
      </c>
      <c r="C26" s="42"/>
      <c r="D26" s="65"/>
      <c r="E26" s="86"/>
      <c r="F26" s="65"/>
      <c r="G26" s="65"/>
      <c r="H26" s="86"/>
      <c r="I26" s="101">
        <f t="shared" si="0"/>
      </c>
      <c r="J26" s="79">
        <f t="shared" si="1"/>
      </c>
      <c r="K26" s="93"/>
      <c r="L26" s="65"/>
      <c r="M26" s="86"/>
    </row>
    <row r="27" spans="1:13" ht="13.5" thickBot="1">
      <c r="A27" s="6"/>
      <c r="B27" s="15" t="s">
        <v>16</v>
      </c>
      <c r="C27" s="43"/>
      <c r="D27" s="66"/>
      <c r="E27" s="87"/>
      <c r="F27" s="66"/>
      <c r="G27" s="66"/>
      <c r="H27" s="87"/>
      <c r="I27" s="102">
        <f t="shared" si="0"/>
      </c>
      <c r="J27" s="80">
        <f t="shared" si="1"/>
      </c>
      <c r="K27" s="94"/>
      <c r="L27" s="66"/>
      <c r="M27" s="87"/>
    </row>
    <row r="28" spans="1:13" ht="13.5" thickBot="1">
      <c r="A28" s="10" t="s">
        <v>21</v>
      </c>
      <c r="B28" s="12"/>
      <c r="C28" s="44"/>
      <c r="D28" s="67"/>
      <c r="E28" s="88"/>
      <c r="F28" s="67"/>
      <c r="G28" s="67"/>
      <c r="H28" s="88"/>
      <c r="I28" s="103">
        <f t="shared" si="0"/>
      </c>
      <c r="J28" s="81">
        <f t="shared" si="1"/>
      </c>
      <c r="K28" s="91"/>
      <c r="L28" s="67"/>
      <c r="M28" s="88"/>
    </row>
    <row r="29" spans="1:13" ht="13.5" thickBot="1">
      <c r="A29" s="10"/>
      <c r="B29" s="12" t="s">
        <v>22</v>
      </c>
      <c r="C29" s="45"/>
      <c r="D29" s="68"/>
      <c r="E29" s="89"/>
      <c r="F29" s="68"/>
      <c r="G29" s="68"/>
      <c r="H29" s="89"/>
      <c r="I29" s="104">
        <f t="shared" si="0"/>
      </c>
      <c r="J29" s="82">
        <f t="shared" si="1"/>
      </c>
      <c r="K29" s="95"/>
      <c r="L29" s="68"/>
      <c r="M29" s="89"/>
    </row>
    <row r="30" spans="1:13" ht="13.5" thickBot="1">
      <c r="A30" s="8" t="s">
        <v>17</v>
      </c>
      <c r="B30" s="9"/>
      <c r="C30" s="44"/>
      <c r="D30" s="67"/>
      <c r="E30" s="88"/>
      <c r="F30" s="67"/>
      <c r="G30" s="67"/>
      <c r="H30" s="88"/>
      <c r="I30" s="103">
        <f t="shared" si="0"/>
      </c>
      <c r="J30" s="81">
        <f t="shared" si="1"/>
      </c>
      <c r="K30" s="91"/>
      <c r="L30" s="67"/>
      <c r="M30" s="88"/>
    </row>
    <row r="31" spans="1:13" ht="12.75">
      <c r="A31" s="9"/>
      <c r="B31" s="14" t="s">
        <v>18</v>
      </c>
      <c r="C31" s="41"/>
      <c r="D31" s="64"/>
      <c r="E31" s="85"/>
      <c r="F31" s="64"/>
      <c r="G31" s="64"/>
      <c r="H31" s="85"/>
      <c r="I31" s="100">
        <f t="shared" si="0"/>
      </c>
      <c r="J31" s="78">
        <f t="shared" si="1"/>
      </c>
      <c r="K31" s="92"/>
      <c r="L31" s="64"/>
      <c r="M31" s="85"/>
    </row>
    <row r="32" spans="1:13" ht="12.75">
      <c r="A32" s="6"/>
      <c r="B32" s="22" t="s">
        <v>23</v>
      </c>
      <c r="C32" s="42"/>
      <c r="D32" s="65"/>
      <c r="E32" s="86"/>
      <c r="F32" s="65"/>
      <c r="G32" s="65"/>
      <c r="H32" s="86"/>
      <c r="I32" s="101">
        <f t="shared" si="0"/>
      </c>
      <c r="J32" s="79">
        <f t="shared" si="1"/>
      </c>
      <c r="K32" s="93"/>
      <c r="L32" s="65"/>
      <c r="M32" s="86"/>
    </row>
    <row r="33" spans="1:13" ht="12.75">
      <c r="A33" s="6"/>
      <c r="B33" s="22" t="s">
        <v>27</v>
      </c>
      <c r="C33" s="42"/>
      <c r="D33" s="65"/>
      <c r="E33" s="86"/>
      <c r="F33" s="65"/>
      <c r="G33" s="65"/>
      <c r="H33" s="86"/>
      <c r="I33" s="101">
        <f t="shared" si="0"/>
      </c>
      <c r="J33" s="79">
        <f t="shared" si="1"/>
      </c>
      <c r="K33" s="93"/>
      <c r="L33" s="65"/>
      <c r="M33" s="86"/>
    </row>
    <row r="34" spans="1:13" ht="12.75">
      <c r="A34" s="6"/>
      <c r="B34" s="25" t="s">
        <v>26</v>
      </c>
      <c r="C34" s="46"/>
      <c r="D34" s="69"/>
      <c r="E34" s="90"/>
      <c r="F34" s="69"/>
      <c r="G34" s="69"/>
      <c r="H34" s="90"/>
      <c r="I34" s="105">
        <f t="shared" si="0"/>
      </c>
      <c r="J34" s="83">
        <f t="shared" si="1"/>
      </c>
      <c r="K34" s="96"/>
      <c r="L34" s="69"/>
      <c r="M34" s="90"/>
    </row>
    <row r="35" spans="1:13" ht="13.5" thickBot="1">
      <c r="A35" s="6"/>
      <c r="B35" s="15" t="s">
        <v>19</v>
      </c>
      <c r="C35" s="43"/>
      <c r="D35" s="66"/>
      <c r="E35" s="87"/>
      <c r="F35" s="66"/>
      <c r="G35" s="66"/>
      <c r="H35" s="87"/>
      <c r="I35" s="102">
        <f t="shared" si="0"/>
      </c>
      <c r="J35" s="80">
        <f t="shared" si="1"/>
      </c>
      <c r="K35" s="94"/>
      <c r="L35" s="66"/>
      <c r="M35" s="87"/>
    </row>
    <row r="36" spans="1:13" ht="13.5" thickBot="1">
      <c r="A36" s="10" t="s">
        <v>20</v>
      </c>
      <c r="B36" s="11"/>
      <c r="C36" s="44"/>
      <c r="D36" s="67"/>
      <c r="E36" s="88"/>
      <c r="F36" s="67"/>
      <c r="G36" s="67"/>
      <c r="H36" s="88"/>
      <c r="I36" s="103">
        <f t="shared" si="0"/>
      </c>
      <c r="J36" s="81">
        <f t="shared" si="1"/>
      </c>
      <c r="K36" s="91"/>
      <c r="L36" s="67"/>
      <c r="M36" s="88"/>
    </row>
    <row r="37" spans="3:5" ht="12.75">
      <c r="C37" s="2"/>
      <c r="D37" s="2"/>
      <c r="E37" s="2"/>
    </row>
    <row r="38" spans="3:4" ht="12.75">
      <c r="C38" s="1"/>
      <c r="D38" s="1"/>
    </row>
  </sheetData>
  <sheetProtection sheet="1" objects="1" scenarios="1" selectLockedCells="1" selectUnlockedCells="1"/>
  <printOptions/>
  <pageMargins left="0.5905511811023623" right="0.5905511811023623" top="0.984251968503937" bottom="0.5905511811023623" header="0.5118110236220472" footer="0.5118110236220472"/>
  <pageSetup horizontalDpi="120" verticalDpi="120" orientation="landscape" paperSize="9" scale="85" r:id="rId1"/>
  <headerFooter alignWithMargins="0">
    <oddHeader>&amp;R&amp;"Arial,Kurzíva"Výroční zpráva o stavu a rozvoji vzdělávací soustavy v Královéhradeckém kraji  - 2004/2005</oddHeader>
  </headerFooter>
  <ignoredErrors>
    <ignoredError sqref="E18 E9:E17 E19:E24 K18:L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sm694</dc:creator>
  <cp:keywords/>
  <dc:description/>
  <cp:lastModifiedBy>sm637</cp:lastModifiedBy>
  <cp:lastPrinted>2006-02-15T14:20:14Z</cp:lastPrinted>
  <dcterms:created xsi:type="dcterms:W3CDTF">2002-02-22T13:03:20Z</dcterms:created>
  <dcterms:modified xsi:type="dcterms:W3CDTF">2006-02-15T14:20:24Z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1864722404</vt:i4>
  </property>
  <property fmtid="{D5CDD505-2E9C-101B-9397-08002B2CF9AE}" pid="3" name="_EmailSubject">
    <vt:lpwstr>RE: </vt:lpwstr>
  </property>
  <property fmtid="{D5CDD505-2E9C-101B-9397-08002B2CF9AE}" pid="4" name="_AuthorEmail">
    <vt:lpwstr>mrojka@kr-kralovehradecky.cz</vt:lpwstr>
  </property>
  <property fmtid="{D5CDD505-2E9C-101B-9397-08002B2CF9AE}" pid="5" name="_AuthorEmailDisplayName">
    <vt:lpwstr>Rojka Miloš Mgr.</vt:lpwstr>
  </property>
  <property fmtid="{D5CDD505-2E9C-101B-9397-08002B2CF9AE}" pid="6" name="_PreviousAdHocReviewCycleID">
    <vt:i4>-1373337706</vt:i4>
  </property>
  <property fmtid="{D5CDD505-2E9C-101B-9397-08002B2CF9AE}" pid="7" name="_ReviewingToolsShownOnce">
    <vt:lpwstr/>
  </property>
</Properties>
</file>