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60" windowWidth="12120" windowHeight="4905" activeTab="0"/>
  </bookViews>
  <sheets>
    <sheet name="platy_kraj" sheetId="1" r:id="rId1"/>
    <sheet name="platy_obec" sheetId="2" r:id="rId2"/>
    <sheet name="platy_celk" sheetId="3" r:id="rId3"/>
    <sheet name="pr_pl" sheetId="4" r:id="rId4"/>
    <sheet name="s OON_Kraj" sheetId="5" r:id="rId5"/>
    <sheet name="s OON_obec" sheetId="6" r:id="rId6"/>
  </sheets>
  <definedNames>
    <definedName name="_xlnm.Print_Titles" localSheetId="2">'platy_celk'!$A:$B</definedName>
    <definedName name="_xlnm.Print_Titles" localSheetId="0">'platy_kraj'!$A:$B</definedName>
    <definedName name="_xlnm.Print_Titles" localSheetId="1">'platy_obec'!$A:$B</definedName>
    <definedName name="_xlnm.Print_Titles" localSheetId="4">'s OON_Kraj'!$A:$B</definedName>
    <definedName name="_xlnm.Print_Titles" localSheetId="5">'s OON_obec'!$A:$B</definedName>
  </definedNames>
  <calcPr fullCalcOnLoad="1"/>
</workbook>
</file>

<file path=xl/sharedStrings.xml><?xml version="1.0" encoding="utf-8"?>
<sst xmlns="http://schemas.openxmlformats.org/spreadsheetml/2006/main" count="270" uniqueCount="73">
  <si>
    <t>mateřské školy</t>
  </si>
  <si>
    <t>základní školy</t>
  </si>
  <si>
    <t>střední školy (bez vyšších odborných škol)</t>
  </si>
  <si>
    <t>gymnázia a sportovní školy</t>
  </si>
  <si>
    <t>střední odborné školy</t>
  </si>
  <si>
    <t>střední odborná učiliště</t>
  </si>
  <si>
    <t>vyšší odborné školy</t>
  </si>
  <si>
    <t>speciální školy (MŠ,ZŠ, SŠ)</t>
  </si>
  <si>
    <t>zařízení stravovací a ubytovací</t>
  </si>
  <si>
    <t>jídelny</t>
  </si>
  <si>
    <t>zařízení pro výchovu mimo vyuč.a záj.vzděl.</t>
  </si>
  <si>
    <t>družiny a kluby</t>
  </si>
  <si>
    <t>základní umělecké školy</t>
  </si>
  <si>
    <t>státní jazykové školy</t>
  </si>
  <si>
    <t>střediska pro volný čas</t>
  </si>
  <si>
    <t>školy v přírodě</t>
  </si>
  <si>
    <t>jiná zařízení</t>
  </si>
  <si>
    <t>ostatní zařízení</t>
  </si>
  <si>
    <t>zařízení pro další vzděl.ped.prac.a</t>
  </si>
  <si>
    <t>střediska informačních technologií</t>
  </si>
  <si>
    <t>školní hospodářství</t>
  </si>
  <si>
    <t>zař.pro úst.a ochran.výchovu a vých. péči</t>
  </si>
  <si>
    <t>dět.domovy</t>
  </si>
  <si>
    <t>ped.psych.poradny, spec. pedag. centra</t>
  </si>
  <si>
    <t>Podíl počtu
pedagogů
 z celkového  počtu zam.</t>
  </si>
  <si>
    <t>Podíl mezd
pedagogů
 z celkového objemu</t>
  </si>
  <si>
    <t>plavecké školy</t>
  </si>
  <si>
    <t>služby škole</t>
  </si>
  <si>
    <t>internáty a domovy mládeže</t>
  </si>
  <si>
    <t>Průměrný přepočtený eviden. počet pedagogů</t>
  </si>
  <si>
    <t>Průměrný přepočtený eviden. počet zaměstnanců</t>
  </si>
  <si>
    <t>Podíl počtu
pedagogů
 z celkového  počtu ped.</t>
  </si>
  <si>
    <t>Podíl mezd
 z celkového objemu
mezd</t>
  </si>
  <si>
    <t>Podíl počtu
zaměstnanců
 z celkového počtu zam.</t>
  </si>
  <si>
    <t>Průměrný přepočtený eviden. počet nepedag.</t>
  </si>
  <si>
    <t>Průměrný měs. plat celkem
v Kč</t>
  </si>
  <si>
    <t>Průměrný měs. plat pedagogů
v Kč</t>
  </si>
  <si>
    <t>Průměrný měs. plat nepedag.
v Kč</t>
  </si>
  <si>
    <t>zřizovatel Královéhradecký kraj</t>
  </si>
  <si>
    <t xml:space="preserve">zřizovatel: obce </t>
  </si>
  <si>
    <t>Průměrné platy zaměstnanců škol, předškolních a školských zařízení zřizovaných krajem a obcemi</t>
  </si>
  <si>
    <t xml:space="preserve"> Školství v působnosti 
Královéhradeckého kraje</t>
  </si>
  <si>
    <t>CELKEM</t>
  </si>
  <si>
    <t>Mzdové prostředky 
celkem 
v tis. Kč</t>
  </si>
  <si>
    <t>Mzdové prostředky 
pedagogů 
v tis. Kč</t>
  </si>
  <si>
    <t>Mzdové prostředky 
nepedagogů 
v tis. Kč</t>
  </si>
  <si>
    <t>Mzdové prostředky 
(bez OON) 
v tis. Kč</t>
  </si>
  <si>
    <t>Mzdy pedagogů 
(bez OON) 
v tis. Kč</t>
  </si>
  <si>
    <t>Průměrný přep. eviden. počet zam.</t>
  </si>
  <si>
    <t>OON
v tis. Kč</t>
  </si>
  <si>
    <t>OON pedagogů
v tis. Kč</t>
  </si>
  <si>
    <t>podíl OON z mezd celkem</t>
  </si>
  <si>
    <t>podíl OON z mezd pedagogů celkem</t>
  </si>
  <si>
    <t>Mzdy nepedagogů 
(bez OON) 
v tis. Kč</t>
  </si>
  <si>
    <t>OON nepedagogů
v tis. Kč</t>
  </si>
  <si>
    <t>zdroj: resortní výkaz Škol P1-04 za 1.-4. čtvrtletí 2004, mzdy vyplacené bez rozlišení zdrojů</t>
  </si>
  <si>
    <t>tabulka č. 1</t>
  </si>
  <si>
    <t>tabulka č. 2</t>
  </si>
  <si>
    <t>tabulka č. 3</t>
  </si>
  <si>
    <t>tabulka č. 4</t>
  </si>
  <si>
    <t>celkem</t>
  </si>
  <si>
    <t>tabulka č. 5</t>
  </si>
  <si>
    <t>tabulka č.6</t>
  </si>
  <si>
    <t>Počty zaměstnanců a mzdové prostředky bez OON*) za školy, předškolní a školská zařízení zřizované obcemi</t>
  </si>
  <si>
    <t>Vyplacené mzdové prostředky včetně OON*)  za školy, předškolní a školská zařízení zřizované krajem</t>
  </si>
  <si>
    <r>
      <t xml:space="preserve">*) Ostatní osobní náklady </t>
    </r>
    <r>
      <rPr>
        <sz val="8"/>
        <rFont val="Arial"/>
        <family val="2"/>
      </rPr>
      <t>(peníze vyplacené na základě dohod o provedení práce a o pracovní činnosti, odstupné, náležitosti vojenské služby, atd.)</t>
    </r>
  </si>
  <si>
    <t>Příloha č. 2</t>
  </si>
  <si>
    <t>Průměrný měs.plat celkem 
v Kč</t>
  </si>
  <si>
    <t>Průměrný měs.plat pedagogů 
v Kč</t>
  </si>
  <si>
    <t>Průměrný měs.plat nepedag. 
v Kč</t>
  </si>
  <si>
    <t>Počty zaměstnanců a mzdové prostředky bez OON*) za školy, předškolní a školská zařízení zřizované krajem</t>
  </si>
  <si>
    <t>Počty zaměstnanců a mzdové prostředky bez OON*) za školy, předškolní a školská zařízení zřizované obcemi a krajem</t>
  </si>
  <si>
    <t>Vyplacené mzdové prostředky včetně OON*) za školy, předškolní a školská zařízení zřizované obcemi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</si>
</sst>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  <numFmt numFmtId="166" formatCode="0.000"/>
    <numFmt numFmtId="167" formatCode="0.0000000"/>
    <numFmt numFmtId="168" formatCode="0.000000"/>
    <numFmt numFmtId="169" formatCode="0.00000"/>
    <numFmt numFmtId="170" formatCode="0.0%"/>
    <numFmt numFmtId="171" formatCode="_-* #,##0.0\ _K_č_-;\-* #,##0.0\ _K_č_-;_-* &quot;-&quot;??\ _K_č_-;_-@_-"/>
    <numFmt numFmtId="172" formatCode="_-* #,##0\ _K_č_-;\-* #,##0\ _K_č_-;_-* &quot;-&quot;??\ _K_č_-;_-@_-"/>
  </numFmts>
  <fonts count="13">
    <font>
      <sz val="10"/>
      <name val="Arial"/>
      <family val="0"/>
    </font>
    <font>
      <sz val="9"/>
      <name val="Times New Roman CE"/>
      <family val="1"/>
    </font>
    <font>
      <b/>
      <sz val="10"/>
      <name val="Arial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u val="single"/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170" fontId="0" fillId="0" borderId="17" xfId="20" applyNumberFormat="1" applyBorder="1" applyAlignment="1">
      <alignment/>
    </xf>
    <xf numFmtId="170" fontId="0" fillId="0" borderId="8" xfId="20" applyNumberFormat="1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2" fillId="0" borderId="26" xfId="0" applyFont="1" applyBorder="1" applyAlignment="1">
      <alignment/>
    </xf>
    <xf numFmtId="170" fontId="0" fillId="0" borderId="13" xfId="20" applyNumberFormat="1" applyBorder="1" applyAlignment="1">
      <alignment/>
    </xf>
    <xf numFmtId="170" fontId="0" fillId="0" borderId="15" xfId="20" applyNumberFormat="1" applyBorder="1" applyAlignment="1">
      <alignment/>
    </xf>
    <xf numFmtId="170" fontId="0" fillId="0" borderId="27" xfId="20" applyNumberFormat="1" applyBorder="1" applyAlignment="1">
      <alignment/>
    </xf>
    <xf numFmtId="170" fontId="0" fillId="0" borderId="28" xfId="20" applyNumberFormat="1" applyBorder="1" applyAlignment="1">
      <alignment/>
    </xf>
    <xf numFmtId="170" fontId="2" fillId="0" borderId="2" xfId="20" applyNumberFormat="1" applyFont="1" applyBorder="1" applyAlignment="1">
      <alignment/>
    </xf>
    <xf numFmtId="164" fontId="0" fillId="0" borderId="29" xfId="0" applyNumberFormat="1" applyFont="1" applyBorder="1" applyAlignment="1">
      <alignment/>
    </xf>
    <xf numFmtId="164" fontId="0" fillId="0" borderId="30" xfId="0" applyNumberFormat="1" applyFont="1" applyBorder="1" applyAlignment="1">
      <alignment/>
    </xf>
    <xf numFmtId="164" fontId="0" fillId="0" borderId="31" xfId="0" applyNumberFormat="1" applyFont="1" applyBorder="1" applyAlignment="1">
      <alignment/>
    </xf>
    <xf numFmtId="164" fontId="0" fillId="0" borderId="32" xfId="0" applyNumberFormat="1" applyFont="1" applyBorder="1" applyAlignment="1">
      <alignment/>
    </xf>
    <xf numFmtId="164" fontId="0" fillId="0" borderId="33" xfId="0" applyNumberFormat="1" applyFont="1" applyBorder="1" applyAlignment="1">
      <alignment/>
    </xf>
    <xf numFmtId="164" fontId="0" fillId="0" borderId="34" xfId="0" applyNumberFormat="1" applyFont="1" applyBorder="1" applyAlignment="1">
      <alignment/>
    </xf>
    <xf numFmtId="164" fontId="2" fillId="0" borderId="35" xfId="0" applyNumberFormat="1" applyFont="1" applyBorder="1" applyAlignment="1">
      <alignment/>
    </xf>
    <xf numFmtId="170" fontId="0" fillId="0" borderId="29" xfId="20" applyNumberFormat="1" applyBorder="1" applyAlignment="1">
      <alignment/>
    </xf>
    <xf numFmtId="170" fontId="0" fillId="0" borderId="30" xfId="20" applyNumberFormat="1" applyBorder="1" applyAlignment="1">
      <alignment/>
    </xf>
    <xf numFmtId="170" fontId="0" fillId="0" borderId="31" xfId="20" applyNumberFormat="1" applyBorder="1" applyAlignment="1">
      <alignment/>
    </xf>
    <xf numFmtId="170" fontId="0" fillId="0" borderId="32" xfId="20" applyNumberFormat="1" applyBorder="1" applyAlignment="1">
      <alignment/>
    </xf>
    <xf numFmtId="170" fontId="0" fillId="0" borderId="33" xfId="20" applyNumberFormat="1" applyBorder="1" applyAlignment="1">
      <alignment/>
    </xf>
    <xf numFmtId="170" fontId="0" fillId="0" borderId="34" xfId="20" applyNumberFormat="1" applyBorder="1" applyAlignment="1">
      <alignment/>
    </xf>
    <xf numFmtId="170" fontId="2" fillId="0" borderId="35" xfId="2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1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3" xfId="0" applyBorder="1" applyAlignment="1">
      <alignment/>
    </xf>
    <xf numFmtId="0" fontId="0" fillId="0" borderId="22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164" fontId="0" fillId="0" borderId="29" xfId="0" applyNumberFormat="1" applyBorder="1" applyAlignment="1">
      <alignment/>
    </xf>
    <xf numFmtId="164" fontId="0" fillId="0" borderId="30" xfId="0" applyNumberFormat="1" applyBorder="1" applyAlignment="1">
      <alignment/>
    </xf>
    <xf numFmtId="164" fontId="0" fillId="0" borderId="31" xfId="0" applyNumberFormat="1" applyBorder="1" applyAlignment="1">
      <alignment/>
    </xf>
    <xf numFmtId="164" fontId="0" fillId="0" borderId="32" xfId="0" applyNumberFormat="1" applyBorder="1" applyAlignment="1">
      <alignment/>
    </xf>
    <xf numFmtId="164" fontId="0" fillId="0" borderId="33" xfId="0" applyNumberFormat="1" applyBorder="1" applyAlignment="1">
      <alignment/>
    </xf>
    <xf numFmtId="164" fontId="0" fillId="0" borderId="34" xfId="0" applyNumberFormat="1" applyBorder="1" applyAlignment="1">
      <alignment/>
    </xf>
    <xf numFmtId="164" fontId="2" fillId="0" borderId="36" xfId="0" applyNumberFormat="1" applyFont="1" applyBorder="1" applyAlignment="1">
      <alignment/>
    </xf>
    <xf numFmtId="164" fontId="0" fillId="0" borderId="37" xfId="0" applyNumberFormat="1" applyBorder="1" applyAlignment="1">
      <alignment/>
    </xf>
    <xf numFmtId="164" fontId="0" fillId="0" borderId="38" xfId="0" applyNumberFormat="1" applyBorder="1" applyAlignment="1">
      <alignment/>
    </xf>
    <xf numFmtId="164" fontId="0" fillId="0" borderId="39" xfId="0" applyNumberFormat="1" applyBorder="1" applyAlignment="1">
      <alignment/>
    </xf>
    <xf numFmtId="164" fontId="0" fillId="0" borderId="40" xfId="0" applyNumberFormat="1" applyBorder="1" applyAlignment="1">
      <alignment/>
    </xf>
    <xf numFmtId="164" fontId="0" fillId="0" borderId="41" xfId="0" applyNumberFormat="1" applyBorder="1" applyAlignment="1">
      <alignment/>
    </xf>
    <xf numFmtId="164" fontId="0" fillId="0" borderId="42" xfId="0" applyNumberFormat="1" applyBorder="1" applyAlignment="1">
      <alignment/>
    </xf>
    <xf numFmtId="164" fontId="0" fillId="0" borderId="36" xfId="0" applyNumberFormat="1" applyBorder="1" applyAlignment="1">
      <alignment/>
    </xf>
    <xf numFmtId="0" fontId="4" fillId="0" borderId="43" xfId="0" applyFont="1" applyBorder="1" applyAlignment="1">
      <alignment/>
    </xf>
    <xf numFmtId="170" fontId="0" fillId="0" borderId="13" xfId="20" applyNumberFormat="1" applyBorder="1" applyAlignment="1">
      <alignment/>
    </xf>
    <xf numFmtId="170" fontId="0" fillId="0" borderId="15" xfId="20" applyNumberFormat="1" applyBorder="1" applyAlignment="1">
      <alignment/>
    </xf>
    <xf numFmtId="170" fontId="0" fillId="0" borderId="17" xfId="20" applyNumberFormat="1" applyBorder="1" applyAlignment="1">
      <alignment/>
    </xf>
    <xf numFmtId="170" fontId="0" fillId="0" borderId="8" xfId="20" applyNumberFormat="1" applyBorder="1" applyAlignment="1">
      <alignment/>
    </xf>
    <xf numFmtId="170" fontId="0" fillId="0" borderId="27" xfId="20" applyNumberFormat="1" applyBorder="1" applyAlignment="1">
      <alignment/>
    </xf>
    <xf numFmtId="170" fontId="0" fillId="0" borderId="28" xfId="20" applyNumberFormat="1" applyBorder="1" applyAlignment="1">
      <alignment/>
    </xf>
    <xf numFmtId="164" fontId="2" fillId="0" borderId="2" xfId="20" applyNumberFormat="1" applyFont="1" applyBorder="1" applyAlignment="1">
      <alignment/>
    </xf>
    <xf numFmtId="164" fontId="0" fillId="0" borderId="13" xfId="20" applyNumberFormat="1" applyBorder="1" applyAlignment="1">
      <alignment/>
    </xf>
    <xf numFmtId="164" fontId="0" fillId="0" borderId="15" xfId="20" applyNumberFormat="1" applyBorder="1" applyAlignment="1">
      <alignment/>
    </xf>
    <xf numFmtId="164" fontId="0" fillId="0" borderId="17" xfId="20" applyNumberFormat="1" applyBorder="1" applyAlignment="1">
      <alignment/>
    </xf>
    <xf numFmtId="164" fontId="0" fillId="0" borderId="8" xfId="20" applyNumberFormat="1" applyBorder="1" applyAlignment="1">
      <alignment/>
    </xf>
    <xf numFmtId="164" fontId="0" fillId="0" borderId="27" xfId="20" applyNumberFormat="1" applyBorder="1" applyAlignment="1">
      <alignment/>
    </xf>
    <xf numFmtId="164" fontId="0" fillId="0" borderId="28" xfId="20" applyNumberFormat="1" applyBorder="1" applyAlignment="1">
      <alignment/>
    </xf>
    <xf numFmtId="164" fontId="0" fillId="0" borderId="23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22" xfId="0" applyNumberFormat="1" applyBorder="1" applyAlignment="1">
      <alignment/>
    </xf>
    <xf numFmtId="164" fontId="0" fillId="0" borderId="24" xfId="0" applyNumberFormat="1" applyBorder="1" applyAlignment="1">
      <alignment/>
    </xf>
    <xf numFmtId="164" fontId="0" fillId="0" borderId="25" xfId="0" applyNumberFormat="1" applyBorder="1" applyAlignment="1">
      <alignment/>
    </xf>
    <xf numFmtId="164" fontId="2" fillId="0" borderId="23" xfId="0" applyNumberFormat="1" applyFont="1" applyBorder="1" applyAlignment="1">
      <alignment/>
    </xf>
    <xf numFmtId="164" fontId="2" fillId="0" borderId="32" xfId="0" applyNumberFormat="1" applyFont="1" applyBorder="1" applyAlignment="1">
      <alignment/>
    </xf>
    <xf numFmtId="170" fontId="2" fillId="0" borderId="26" xfId="20" applyNumberFormat="1" applyFont="1" applyBorder="1" applyAlignment="1">
      <alignment/>
    </xf>
    <xf numFmtId="170" fontId="0" fillId="0" borderId="20" xfId="20" applyNumberFormat="1" applyBorder="1" applyAlignment="1">
      <alignment/>
    </xf>
    <xf numFmtId="170" fontId="0" fillId="0" borderId="21" xfId="20" applyNumberFormat="1" applyBorder="1" applyAlignment="1">
      <alignment/>
    </xf>
    <xf numFmtId="170" fontId="0" fillId="0" borderId="22" xfId="20" applyNumberFormat="1" applyBorder="1" applyAlignment="1">
      <alignment/>
    </xf>
    <xf numFmtId="170" fontId="0" fillId="0" borderId="23" xfId="20" applyNumberFormat="1" applyBorder="1" applyAlignment="1">
      <alignment/>
    </xf>
    <xf numFmtId="170" fontId="0" fillId="0" borderId="24" xfId="20" applyNumberFormat="1" applyBorder="1" applyAlignment="1">
      <alignment/>
    </xf>
    <xf numFmtId="170" fontId="0" fillId="0" borderId="25" xfId="20" applyNumberFormat="1" applyBorder="1" applyAlignment="1">
      <alignment/>
    </xf>
    <xf numFmtId="170" fontId="0" fillId="0" borderId="29" xfId="20" applyNumberFormat="1" applyBorder="1" applyAlignment="1">
      <alignment/>
    </xf>
    <xf numFmtId="170" fontId="0" fillId="0" borderId="30" xfId="20" applyNumberFormat="1" applyBorder="1" applyAlignment="1">
      <alignment/>
    </xf>
    <xf numFmtId="170" fontId="0" fillId="0" borderId="31" xfId="20" applyNumberFormat="1" applyBorder="1" applyAlignment="1">
      <alignment/>
    </xf>
    <xf numFmtId="170" fontId="0" fillId="0" borderId="32" xfId="20" applyNumberFormat="1" applyBorder="1" applyAlignment="1">
      <alignment/>
    </xf>
    <xf numFmtId="170" fontId="0" fillId="0" borderId="33" xfId="20" applyNumberFormat="1" applyBorder="1" applyAlignment="1">
      <alignment/>
    </xf>
    <xf numFmtId="170" fontId="0" fillId="0" borderId="34" xfId="20" applyNumberFormat="1" applyBorder="1" applyAlignment="1">
      <alignment/>
    </xf>
    <xf numFmtId="0" fontId="2" fillId="0" borderId="26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21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0" fillId="0" borderId="25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1" fillId="2" borderId="8" xfId="0" applyFont="1" applyFill="1" applyBorder="1" applyAlignment="1">
      <alignment horizontal="centerContinuous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Continuous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3" fontId="2" fillId="0" borderId="26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2" fillId="0" borderId="36" xfId="15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7" xfId="20" applyNumberFormat="1" applyBorder="1" applyAlignment="1">
      <alignment/>
    </xf>
    <xf numFmtId="3" fontId="0" fillId="0" borderId="44" xfId="0" applyNumberFormat="1" applyBorder="1" applyAlignment="1">
      <alignment/>
    </xf>
    <xf numFmtId="3" fontId="0" fillId="0" borderId="45" xfId="0" applyNumberFormat="1" applyBorder="1" applyAlignment="1">
      <alignment/>
    </xf>
    <xf numFmtId="3" fontId="0" fillId="0" borderId="46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38" xfId="20" applyNumberFormat="1" applyBorder="1" applyAlignment="1">
      <alignment/>
    </xf>
    <xf numFmtId="3" fontId="0" fillId="0" borderId="47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9" xfId="2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21" xfId="0" applyNumberFormat="1" applyFill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23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40" xfId="2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22" xfId="0" applyNumberFormat="1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41" xfId="20" applyNumberFormat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34" xfId="0" applyNumberFormat="1" applyBorder="1" applyAlignment="1">
      <alignment/>
    </xf>
    <xf numFmtId="3" fontId="0" fillId="0" borderId="42" xfId="20" applyNumberFormat="1" applyBorder="1" applyAlignment="1">
      <alignment/>
    </xf>
    <xf numFmtId="0" fontId="12" fillId="2" borderId="51" xfId="0" applyFont="1" applyFill="1" applyBorder="1" applyAlignment="1">
      <alignment horizontal="center" vertical="center" wrapText="1"/>
    </xf>
    <xf numFmtId="0" fontId="12" fillId="2" borderId="52" xfId="0" applyFont="1" applyFill="1" applyBorder="1" applyAlignment="1">
      <alignment horizontal="center" vertical="center" wrapText="1"/>
    </xf>
    <xf numFmtId="0" fontId="12" fillId="2" borderId="53" xfId="0" applyFont="1" applyFill="1" applyBorder="1" applyAlignment="1">
      <alignment horizontal="center" vertical="center" wrapText="1"/>
    </xf>
    <xf numFmtId="0" fontId="12" fillId="2" borderId="58" xfId="0" applyFont="1" applyFill="1" applyBorder="1" applyAlignment="1">
      <alignment horizontal="centerContinuous"/>
    </xf>
    <xf numFmtId="0" fontId="12" fillId="2" borderId="59" xfId="0" applyFont="1" applyFill="1" applyBorder="1" applyAlignment="1">
      <alignment horizontal="centerContinuous"/>
    </xf>
    <xf numFmtId="0" fontId="12" fillId="2" borderId="46" xfId="0" applyFont="1" applyFill="1" applyBorder="1" applyAlignment="1">
      <alignment horizontal="centerContinuous"/>
    </xf>
    <xf numFmtId="0" fontId="12" fillId="2" borderId="26" xfId="0" applyFont="1" applyFill="1" applyBorder="1" applyAlignment="1">
      <alignment horizontal="center" vertical="center" wrapText="1"/>
    </xf>
    <xf numFmtId="0" fontId="12" fillId="2" borderId="35" xfId="0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 wrapText="1"/>
    </xf>
    <xf numFmtId="0" fontId="12" fillId="2" borderId="58" xfId="0" applyFont="1" applyFill="1" applyBorder="1" applyAlignment="1">
      <alignment horizontal="center" vertical="center"/>
    </xf>
    <xf numFmtId="0" fontId="12" fillId="2" borderId="59" xfId="0" applyFont="1" applyFill="1" applyBorder="1" applyAlignment="1">
      <alignment horizontal="center" vertical="center"/>
    </xf>
    <xf numFmtId="0" fontId="12" fillId="2" borderId="46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showGridLines="0" tabSelected="1" workbookViewId="0" topLeftCell="A1">
      <pane xSplit="2" ySplit="9" topLeftCell="C10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A7" sqref="A7"/>
    </sheetView>
  </sheetViews>
  <sheetFormatPr defaultColWidth="9.140625" defaultRowHeight="12.75"/>
  <cols>
    <col min="1" max="1" width="3.7109375" style="0" customWidth="1"/>
    <col min="2" max="2" width="31.421875" style="0" customWidth="1"/>
    <col min="3" max="13" width="11.28125" style="0" customWidth="1"/>
    <col min="14" max="14" width="9.140625" style="0" hidden="1" customWidth="1"/>
  </cols>
  <sheetData>
    <row r="1" spans="1:2" ht="15.75">
      <c r="A1" s="126" t="s">
        <v>66</v>
      </c>
      <c r="B1" s="127"/>
    </row>
    <row r="2" spans="1:2" ht="12.75">
      <c r="A2" t="s">
        <v>56</v>
      </c>
      <c r="B2" s="127"/>
    </row>
    <row r="4" spans="1:10" ht="12.75">
      <c r="A4" s="124" t="s">
        <v>70</v>
      </c>
      <c r="B4" s="125"/>
      <c r="C4" s="125"/>
      <c r="D4" s="125"/>
      <c r="E4" s="125"/>
      <c r="F4" s="125"/>
      <c r="G4" s="125"/>
      <c r="H4" s="125"/>
      <c r="I4" s="125"/>
      <c r="J4" s="125"/>
    </row>
    <row r="5" ht="12.75">
      <c r="A5" s="135" t="s">
        <v>65</v>
      </c>
    </row>
    <row r="6" spans="1:4" ht="12.75">
      <c r="A6" s="13" t="s">
        <v>55</v>
      </c>
      <c r="D6" s="13"/>
    </row>
    <row r="7" ht="13.5" thickBot="1"/>
    <row r="8" spans="1:14" s="3" customFormat="1" ht="60" customHeight="1" thickBot="1">
      <c r="A8" s="134" t="s">
        <v>41</v>
      </c>
      <c r="B8" s="128"/>
      <c r="C8" s="129" t="s">
        <v>48</v>
      </c>
      <c r="D8" s="130" t="s">
        <v>46</v>
      </c>
      <c r="E8" s="130" t="s">
        <v>33</v>
      </c>
      <c r="F8" s="131" t="s">
        <v>32</v>
      </c>
      <c r="G8" s="129" t="s">
        <v>29</v>
      </c>
      <c r="H8" s="130" t="s">
        <v>47</v>
      </c>
      <c r="I8" s="130" t="s">
        <v>31</v>
      </c>
      <c r="J8" s="131" t="s">
        <v>25</v>
      </c>
      <c r="K8" s="131" t="s">
        <v>24</v>
      </c>
      <c r="L8" s="129" t="s">
        <v>34</v>
      </c>
      <c r="M8" s="133" t="s">
        <v>53</v>
      </c>
      <c r="N8" s="132"/>
    </row>
    <row r="9" spans="1:13" ht="13.5" thickBot="1">
      <c r="A9" s="79" t="s">
        <v>42</v>
      </c>
      <c r="B9" s="5"/>
      <c r="C9" s="114">
        <f aca="true" t="shared" si="0" ref="C9:J9">SUM(C10:C12,C16:C18,C21,C28,C30,C36)</f>
        <v>4818.934</v>
      </c>
      <c r="D9" s="47">
        <f t="shared" si="0"/>
        <v>1019471</v>
      </c>
      <c r="E9" s="54">
        <f t="shared" si="0"/>
        <v>1</v>
      </c>
      <c r="F9" s="40">
        <f t="shared" si="0"/>
        <v>0.9999999999999999</v>
      </c>
      <c r="G9" s="35">
        <f t="shared" si="0"/>
        <v>3278.308</v>
      </c>
      <c r="H9" s="47">
        <f t="shared" si="0"/>
        <v>793376.7</v>
      </c>
      <c r="I9" s="54">
        <f t="shared" si="0"/>
        <v>0.9999999999999999</v>
      </c>
      <c r="J9" s="40">
        <f t="shared" si="0"/>
        <v>1.0000000000000002</v>
      </c>
      <c r="K9" s="40">
        <f aca="true" t="shared" si="1" ref="K9:K36">IF(C9=0,"",G9/C9)</f>
        <v>0.6802973437693897</v>
      </c>
      <c r="L9" s="55">
        <f>SUM(L10:L12,L16:L18,L21,L28,L30,L36)</f>
        <v>1540.625</v>
      </c>
      <c r="M9" s="78">
        <f>SUM(M10:M12,M16:M18,M21,M28,M30,M36)</f>
        <v>226094.3</v>
      </c>
    </row>
    <row r="10" spans="1:13" ht="12.75">
      <c r="A10" s="16" t="s">
        <v>0</v>
      </c>
      <c r="B10" s="17"/>
      <c r="C10" s="115"/>
      <c r="D10" s="41"/>
      <c r="E10" s="48">
        <f>IF(C10=0,"",C10/C$9)</f>
      </c>
      <c r="F10" s="36">
        <f>IF(D10=0,"",D10/D$9)</f>
      </c>
      <c r="G10" s="56"/>
      <c r="H10" s="65"/>
      <c r="I10" s="48">
        <f>IF(G10=0,"",G10/G$9)</f>
      </c>
      <c r="J10" s="36">
        <f>IF(H10=0,"",H10/H$9)</f>
      </c>
      <c r="K10" s="36">
        <f t="shared" si="1"/>
      </c>
      <c r="L10" s="56">
        <f>C10-G10</f>
        <v>0</v>
      </c>
      <c r="M10" s="72">
        <f>D10-H10</f>
        <v>0</v>
      </c>
    </row>
    <row r="11" spans="1:13" ht="12.75">
      <c r="A11" s="18" t="s">
        <v>1</v>
      </c>
      <c r="B11" s="19"/>
      <c r="C11" s="116"/>
      <c r="D11" s="42"/>
      <c r="E11" s="49">
        <f aca="true" t="shared" si="2" ref="E11:F36">IF(C11=0,"",C11/C$9)</f>
      </c>
      <c r="F11" s="37">
        <f t="shared" si="2"/>
      </c>
      <c r="G11" s="57"/>
      <c r="H11" s="66"/>
      <c r="I11" s="49">
        <f aca="true" t="shared" si="3" ref="I11:I36">IF(G11=0,"",G11/G$9)</f>
      </c>
      <c r="J11" s="37">
        <f aca="true" t="shared" si="4" ref="J11:J36">IF(H11=0,"",H11/H$9)</f>
      </c>
      <c r="K11" s="37">
        <f t="shared" si="1"/>
      </c>
      <c r="L11" s="57">
        <f>C11-G11</f>
        <v>0</v>
      </c>
      <c r="M11" s="73">
        <f>D11-H11</f>
        <v>0</v>
      </c>
    </row>
    <row r="12" spans="1:13" ht="13.5" thickBot="1">
      <c r="A12" s="20" t="s">
        <v>2</v>
      </c>
      <c r="B12" s="21"/>
      <c r="C12" s="117">
        <f>SUM(C13:C15)</f>
        <v>2736.7290000000003</v>
      </c>
      <c r="D12" s="43">
        <f>SUM(D13:D15)</f>
        <v>614436.5</v>
      </c>
      <c r="E12" s="50">
        <f t="shared" si="2"/>
        <v>0.5679116999734797</v>
      </c>
      <c r="F12" s="23">
        <f t="shared" si="2"/>
        <v>0.6027013029306375</v>
      </c>
      <c r="G12" s="58">
        <f>SUM(G13:G15)</f>
        <v>2093.35</v>
      </c>
      <c r="H12" s="67">
        <f>SUM(H13:H15)</f>
        <v>516694.9</v>
      </c>
      <c r="I12" s="50">
        <f t="shared" si="3"/>
        <v>0.6385458596324689</v>
      </c>
      <c r="J12" s="23">
        <f t="shared" si="4"/>
        <v>0.6512604920210034</v>
      </c>
      <c r="K12" s="23">
        <f t="shared" si="1"/>
        <v>0.7649094959712853</v>
      </c>
      <c r="L12" s="58">
        <f>SUM(L13:L15)</f>
        <v>643.3790000000001</v>
      </c>
      <c r="M12" s="74">
        <f>SUM(M13:M15)</f>
        <v>97741.59999999999</v>
      </c>
    </row>
    <row r="13" spans="1:13" ht="12.75">
      <c r="A13" s="6"/>
      <c r="B13" s="14" t="s">
        <v>3</v>
      </c>
      <c r="C13" s="115">
        <v>594.317</v>
      </c>
      <c r="D13" s="41">
        <v>137504.5</v>
      </c>
      <c r="E13" s="48">
        <f t="shared" si="2"/>
        <v>0.1233295579478781</v>
      </c>
      <c r="F13" s="36">
        <f t="shared" si="2"/>
        <v>0.1348782849144311</v>
      </c>
      <c r="G13" s="56">
        <v>484.334</v>
      </c>
      <c r="H13" s="65">
        <v>122450.2</v>
      </c>
      <c r="I13" s="48">
        <f t="shared" si="3"/>
        <v>0.14773901659026548</v>
      </c>
      <c r="J13" s="36">
        <f t="shared" si="4"/>
        <v>0.15434055474530572</v>
      </c>
      <c r="K13" s="36">
        <f t="shared" si="1"/>
        <v>0.8149421941489138</v>
      </c>
      <c r="L13" s="56">
        <f aca="true" t="shared" si="5" ref="L13:M17">C13-G13</f>
        <v>109.983</v>
      </c>
      <c r="M13" s="72">
        <f t="shared" si="5"/>
        <v>15054.300000000003</v>
      </c>
    </row>
    <row r="14" spans="1:13" ht="12.75">
      <c r="A14" s="6"/>
      <c r="B14" s="22" t="s">
        <v>4</v>
      </c>
      <c r="C14" s="118">
        <v>990.346</v>
      </c>
      <c r="D14" s="42">
        <v>229895.3</v>
      </c>
      <c r="E14" s="49">
        <f t="shared" si="2"/>
        <v>0.20551142638600153</v>
      </c>
      <c r="F14" s="37">
        <f t="shared" si="2"/>
        <v>0.2255045018445841</v>
      </c>
      <c r="G14" s="59">
        <v>738.324</v>
      </c>
      <c r="H14" s="66">
        <v>191697.1</v>
      </c>
      <c r="I14" s="49">
        <f t="shared" si="3"/>
        <v>0.22521495844807748</v>
      </c>
      <c r="J14" s="37">
        <f t="shared" si="4"/>
        <v>0.24162179201884806</v>
      </c>
      <c r="K14" s="37">
        <f t="shared" si="1"/>
        <v>0.7455212622659151</v>
      </c>
      <c r="L14" s="59">
        <f t="shared" si="5"/>
        <v>252.02200000000005</v>
      </c>
      <c r="M14" s="73">
        <f t="shared" si="5"/>
        <v>38198.19999999998</v>
      </c>
    </row>
    <row r="15" spans="1:13" ht="13.5" thickBot="1">
      <c r="A15" s="6"/>
      <c r="B15" s="15" t="s">
        <v>5</v>
      </c>
      <c r="C15" s="117">
        <v>1152.066</v>
      </c>
      <c r="D15" s="43">
        <v>247036.7</v>
      </c>
      <c r="E15" s="50">
        <f t="shared" si="2"/>
        <v>0.23907071563959995</v>
      </c>
      <c r="F15" s="23">
        <f t="shared" si="2"/>
        <v>0.24231851617162234</v>
      </c>
      <c r="G15" s="58">
        <v>870.692</v>
      </c>
      <c r="H15" s="67">
        <v>202547.6</v>
      </c>
      <c r="I15" s="50">
        <f t="shared" si="3"/>
        <v>0.26559188459412597</v>
      </c>
      <c r="J15" s="23">
        <f t="shared" si="4"/>
        <v>0.25529814525684963</v>
      </c>
      <c r="K15" s="23">
        <f t="shared" si="1"/>
        <v>0.755765728699571</v>
      </c>
      <c r="L15" s="58">
        <f t="shared" si="5"/>
        <v>281.374</v>
      </c>
      <c r="M15" s="74">
        <f t="shared" si="5"/>
        <v>44489.100000000006</v>
      </c>
    </row>
    <row r="16" spans="1:13" ht="12.75">
      <c r="A16" s="16" t="s">
        <v>6</v>
      </c>
      <c r="B16" s="17"/>
      <c r="C16" s="115">
        <v>84.639</v>
      </c>
      <c r="D16" s="41">
        <v>20259.4</v>
      </c>
      <c r="E16" s="48">
        <f t="shared" si="2"/>
        <v>0.017563842957799378</v>
      </c>
      <c r="F16" s="36">
        <f t="shared" si="2"/>
        <v>0.019872463267714337</v>
      </c>
      <c r="G16" s="56">
        <v>63.589</v>
      </c>
      <c r="H16" s="65">
        <v>17132.7</v>
      </c>
      <c r="I16" s="48">
        <f t="shared" si="3"/>
        <v>0.019396896203773408</v>
      </c>
      <c r="J16" s="36">
        <f t="shared" si="4"/>
        <v>0.02159465988854979</v>
      </c>
      <c r="K16" s="36">
        <f t="shared" si="1"/>
        <v>0.7512966835619513</v>
      </c>
      <c r="L16" s="56">
        <f t="shared" si="5"/>
        <v>21.049999999999997</v>
      </c>
      <c r="M16" s="72">
        <f t="shared" si="5"/>
        <v>3126.7000000000007</v>
      </c>
    </row>
    <row r="17" spans="1:13" ht="12.75">
      <c r="A17" s="18" t="s">
        <v>7</v>
      </c>
      <c r="B17" s="19"/>
      <c r="C17" s="116">
        <v>776.437</v>
      </c>
      <c r="D17" s="42">
        <v>175399.3</v>
      </c>
      <c r="E17" s="49">
        <f t="shared" si="2"/>
        <v>0.16112214859136895</v>
      </c>
      <c r="F17" s="37">
        <f t="shared" si="2"/>
        <v>0.1720493275434024</v>
      </c>
      <c r="G17" s="57">
        <v>633.231</v>
      </c>
      <c r="H17" s="66">
        <v>154251.6</v>
      </c>
      <c r="I17" s="49">
        <f t="shared" si="3"/>
        <v>0.1931578729027291</v>
      </c>
      <c r="J17" s="37">
        <f t="shared" si="4"/>
        <v>0.1944241619397192</v>
      </c>
      <c r="K17" s="37">
        <f t="shared" si="1"/>
        <v>0.8155600518780016</v>
      </c>
      <c r="L17" s="57">
        <v>143.205</v>
      </c>
      <c r="M17" s="73">
        <f t="shared" si="5"/>
        <v>21147.699999999983</v>
      </c>
    </row>
    <row r="18" spans="1:13" ht="13.5" thickBot="1">
      <c r="A18" s="20" t="s">
        <v>8</v>
      </c>
      <c r="B18" s="21"/>
      <c r="C18" s="117">
        <v>784.299</v>
      </c>
      <c r="D18" s="43">
        <f>SUM(D19:D20)</f>
        <v>121804.5</v>
      </c>
      <c r="E18" s="50">
        <f t="shared" si="2"/>
        <v>0.16275362974466967</v>
      </c>
      <c r="F18" s="23">
        <f t="shared" si="2"/>
        <v>0.11947814111436225</v>
      </c>
      <c r="G18" s="58">
        <f>SUM(G19:G20)</f>
        <v>291.69</v>
      </c>
      <c r="H18" s="67">
        <f>SUM(H19:H20)</f>
        <v>58146.4</v>
      </c>
      <c r="I18" s="50">
        <f t="shared" si="3"/>
        <v>0.08897577652862391</v>
      </c>
      <c r="J18" s="23">
        <f t="shared" si="4"/>
        <v>0.07328977521018705</v>
      </c>
      <c r="K18" s="23">
        <f t="shared" si="1"/>
        <v>0.3719117326427804</v>
      </c>
      <c r="L18" s="58">
        <f>SUM(L19:L20)</f>
        <v>492.60900000000004</v>
      </c>
      <c r="M18" s="74">
        <f>SUM(M19:M20)</f>
        <v>63658.1</v>
      </c>
    </row>
    <row r="19" spans="1:13" ht="12.75">
      <c r="A19" s="9"/>
      <c r="B19" s="14" t="s">
        <v>9</v>
      </c>
      <c r="C19" s="119">
        <v>129.646</v>
      </c>
      <c r="D19" s="41">
        <v>16604</v>
      </c>
      <c r="E19" s="48">
        <f t="shared" si="2"/>
        <v>0.026903460391862595</v>
      </c>
      <c r="F19" s="36">
        <f t="shared" si="2"/>
        <v>0.01628687819467155</v>
      </c>
      <c r="G19" s="60">
        <v>0</v>
      </c>
      <c r="H19" s="65">
        <v>0</v>
      </c>
      <c r="I19" s="48">
        <v>0</v>
      </c>
      <c r="J19" s="36">
        <v>0</v>
      </c>
      <c r="K19" s="36">
        <f t="shared" si="1"/>
        <v>0</v>
      </c>
      <c r="L19" s="60">
        <f>C19-G19</f>
        <v>129.646</v>
      </c>
      <c r="M19" s="72">
        <f>D19-H19</f>
        <v>16604</v>
      </c>
    </row>
    <row r="20" spans="1:13" ht="13.5" thickBot="1">
      <c r="A20" s="7"/>
      <c r="B20" s="15" t="s">
        <v>28</v>
      </c>
      <c r="C20" s="117">
        <v>654.653</v>
      </c>
      <c r="D20" s="43">
        <v>105200.5</v>
      </c>
      <c r="E20" s="50">
        <f t="shared" si="2"/>
        <v>0.13585016935280708</v>
      </c>
      <c r="F20" s="23">
        <f t="shared" si="2"/>
        <v>0.1031912629196907</v>
      </c>
      <c r="G20" s="58">
        <v>291.69</v>
      </c>
      <c r="H20" s="67">
        <v>58146.4</v>
      </c>
      <c r="I20" s="50">
        <f t="shared" si="3"/>
        <v>0.08897577652862391</v>
      </c>
      <c r="J20" s="23">
        <f t="shared" si="4"/>
        <v>0.07328977521018705</v>
      </c>
      <c r="K20" s="23">
        <f t="shared" si="1"/>
        <v>0.4455642913115803</v>
      </c>
      <c r="L20" s="58">
        <f>C20-G20</f>
        <v>362.963</v>
      </c>
      <c r="M20" s="74">
        <f>D20-H20</f>
        <v>47054.1</v>
      </c>
    </row>
    <row r="21" spans="1:13" ht="13.5" thickBot="1">
      <c r="A21" s="10" t="s">
        <v>10</v>
      </c>
      <c r="B21" s="11"/>
      <c r="C21" s="120">
        <f>SUM(C22:C27)</f>
        <v>150.41400000000002</v>
      </c>
      <c r="D21" s="44">
        <f>SUM(D22:D27)</f>
        <v>34394.100000000006</v>
      </c>
      <c r="E21" s="51">
        <f t="shared" si="2"/>
        <v>0.03121312721859233</v>
      </c>
      <c r="F21" s="24">
        <f t="shared" si="2"/>
        <v>0.033737202921907544</v>
      </c>
      <c r="G21" s="61">
        <f>SUM(G22:G27)</f>
        <v>122.578</v>
      </c>
      <c r="H21" s="68">
        <f>SUM(H22:H27)</f>
        <v>29864.6</v>
      </c>
      <c r="I21" s="51">
        <f t="shared" si="3"/>
        <v>0.037390629556466326</v>
      </c>
      <c r="J21" s="24">
        <f t="shared" si="4"/>
        <v>0.037642396102633216</v>
      </c>
      <c r="K21" s="24">
        <f t="shared" si="1"/>
        <v>0.8149374393341045</v>
      </c>
      <c r="L21" s="61">
        <f>SUM(L22:L27)</f>
        <v>27.836000000000013</v>
      </c>
      <c r="M21" s="75">
        <f>SUM(M22:M27)</f>
        <v>4529.500000000002</v>
      </c>
    </row>
    <row r="22" spans="1:13" ht="12.75">
      <c r="A22" s="6"/>
      <c r="B22" s="14" t="s">
        <v>11</v>
      </c>
      <c r="C22" s="119">
        <v>24.549</v>
      </c>
      <c r="D22" s="41">
        <v>4310.9</v>
      </c>
      <c r="E22" s="48">
        <f t="shared" si="2"/>
        <v>0.005094280187277933</v>
      </c>
      <c r="F22" s="36">
        <f t="shared" si="2"/>
        <v>0.004228565599217633</v>
      </c>
      <c r="G22" s="60">
        <v>24.302</v>
      </c>
      <c r="H22" s="65">
        <v>4287.8</v>
      </c>
      <c r="I22" s="48">
        <f t="shared" si="3"/>
        <v>0.007412970349338744</v>
      </c>
      <c r="J22" s="36">
        <f t="shared" si="4"/>
        <v>0.005404494485406491</v>
      </c>
      <c r="K22" s="36">
        <f t="shared" si="1"/>
        <v>0.9899384903662064</v>
      </c>
      <c r="L22" s="60">
        <f aca="true" t="shared" si="6" ref="L22:L27">C22-G22</f>
        <v>0.2469999999999999</v>
      </c>
      <c r="M22" s="72">
        <f aca="true" t="shared" si="7" ref="M22:M27">D22-H22</f>
        <v>23.099999999999454</v>
      </c>
    </row>
    <row r="23" spans="1:13" ht="12.75">
      <c r="A23" s="6"/>
      <c r="B23" s="22" t="s">
        <v>12</v>
      </c>
      <c r="C23" s="118">
        <v>71.281</v>
      </c>
      <c r="D23" s="42">
        <v>18724.9</v>
      </c>
      <c r="E23" s="49">
        <f t="shared" si="2"/>
        <v>0.014791860606515881</v>
      </c>
      <c r="F23" s="37">
        <f t="shared" si="2"/>
        <v>0.018367270868911427</v>
      </c>
      <c r="G23" s="59">
        <v>60.366</v>
      </c>
      <c r="H23" s="66">
        <v>16715.8</v>
      </c>
      <c r="I23" s="49">
        <f t="shared" si="3"/>
        <v>0.018413767101809836</v>
      </c>
      <c r="J23" s="37">
        <f t="shared" si="4"/>
        <v>0.021069184411389948</v>
      </c>
      <c r="K23" s="37">
        <f t="shared" si="1"/>
        <v>0.8468736409421865</v>
      </c>
      <c r="L23" s="59">
        <f t="shared" si="6"/>
        <v>10.915000000000006</v>
      </c>
      <c r="M23" s="73">
        <f t="shared" si="7"/>
        <v>2009.1000000000022</v>
      </c>
    </row>
    <row r="24" spans="1:13" ht="12.75">
      <c r="A24" s="6"/>
      <c r="B24" s="22" t="s">
        <v>13</v>
      </c>
      <c r="C24" s="118">
        <v>10.317</v>
      </c>
      <c r="D24" s="42">
        <v>2393.7</v>
      </c>
      <c r="E24" s="49">
        <f t="shared" si="2"/>
        <v>0.002140929923505904</v>
      </c>
      <c r="F24" s="37">
        <f t="shared" si="2"/>
        <v>0.002347982434027059</v>
      </c>
      <c r="G24" s="59">
        <v>9.356</v>
      </c>
      <c r="H24" s="66">
        <v>2283.3</v>
      </c>
      <c r="I24" s="49">
        <f t="shared" si="3"/>
        <v>0.002853911224936766</v>
      </c>
      <c r="J24" s="37">
        <f t="shared" si="4"/>
        <v>0.0028779519237204726</v>
      </c>
      <c r="K24" s="37">
        <f t="shared" si="1"/>
        <v>0.9068527672773092</v>
      </c>
      <c r="L24" s="59">
        <f t="shared" si="6"/>
        <v>0.9610000000000003</v>
      </c>
      <c r="M24" s="73">
        <f t="shared" si="7"/>
        <v>110.39999999999964</v>
      </c>
    </row>
    <row r="25" spans="1:13" ht="12.75">
      <c r="A25" s="6"/>
      <c r="B25" s="22" t="s">
        <v>14</v>
      </c>
      <c r="C25" s="118">
        <v>44.267</v>
      </c>
      <c r="D25" s="42">
        <v>8964.6</v>
      </c>
      <c r="E25" s="49">
        <f t="shared" si="2"/>
        <v>0.00918605650129261</v>
      </c>
      <c r="F25" s="37">
        <f t="shared" si="2"/>
        <v>0.00879338401975142</v>
      </c>
      <c r="G25" s="59">
        <v>28.554</v>
      </c>
      <c r="H25" s="66">
        <v>6577.7</v>
      </c>
      <c r="I25" s="49">
        <f t="shared" si="3"/>
        <v>0.008709980880380977</v>
      </c>
      <c r="J25" s="37">
        <f t="shared" si="4"/>
        <v>0.008290765282116301</v>
      </c>
      <c r="K25" s="37">
        <f t="shared" si="1"/>
        <v>0.64504032349154</v>
      </c>
      <c r="L25" s="59">
        <f t="shared" si="6"/>
        <v>15.713000000000005</v>
      </c>
      <c r="M25" s="73">
        <f t="shared" si="7"/>
        <v>2386.9000000000005</v>
      </c>
    </row>
    <row r="26" spans="1:13" ht="12.75">
      <c r="A26" s="6"/>
      <c r="B26" s="22" t="s">
        <v>15</v>
      </c>
      <c r="C26" s="118">
        <v>0</v>
      </c>
      <c r="D26" s="42">
        <v>0</v>
      </c>
      <c r="E26" s="49">
        <f t="shared" si="2"/>
      </c>
      <c r="F26" s="37">
        <f t="shared" si="2"/>
      </c>
      <c r="G26" s="59">
        <v>0</v>
      </c>
      <c r="H26" s="66">
        <v>0</v>
      </c>
      <c r="I26" s="49">
        <f t="shared" si="3"/>
      </c>
      <c r="J26" s="37">
        <f t="shared" si="4"/>
      </c>
      <c r="K26" s="37">
        <f t="shared" si="1"/>
      </c>
      <c r="L26" s="59">
        <f t="shared" si="6"/>
        <v>0</v>
      </c>
      <c r="M26" s="73">
        <f t="shared" si="7"/>
        <v>0</v>
      </c>
    </row>
    <row r="27" spans="1:13" ht="13.5" thickBot="1">
      <c r="A27" s="6"/>
      <c r="B27" s="15" t="s">
        <v>16</v>
      </c>
      <c r="C27" s="121">
        <v>0</v>
      </c>
      <c r="D27" s="43">
        <v>0</v>
      </c>
      <c r="E27" s="50">
        <f t="shared" si="2"/>
      </c>
      <c r="F27" s="23">
        <f t="shared" si="2"/>
      </c>
      <c r="G27" s="62"/>
      <c r="H27" s="67"/>
      <c r="I27" s="50">
        <f t="shared" si="3"/>
      </c>
      <c r="J27" s="23">
        <f t="shared" si="4"/>
      </c>
      <c r="K27" s="23">
        <f t="shared" si="1"/>
      </c>
      <c r="L27" s="62">
        <f t="shared" si="6"/>
        <v>0</v>
      </c>
      <c r="M27" s="74">
        <f t="shared" si="7"/>
        <v>0</v>
      </c>
    </row>
    <row r="28" spans="1:13" ht="13.5" thickBot="1">
      <c r="A28" s="10" t="s">
        <v>21</v>
      </c>
      <c r="B28" s="12"/>
      <c r="C28" s="120">
        <f>C29</f>
        <v>136.072</v>
      </c>
      <c r="D28" s="44">
        <f>D29</f>
        <v>25474.6</v>
      </c>
      <c r="E28" s="51">
        <f t="shared" si="2"/>
        <v>0.028236950329678722</v>
      </c>
      <c r="F28" s="24">
        <f t="shared" si="2"/>
        <v>0.024988057531798353</v>
      </c>
      <c r="G28" s="61">
        <f>G29</f>
        <v>62.426</v>
      </c>
      <c r="H28" s="68">
        <f>H29</f>
        <v>14603.4</v>
      </c>
      <c r="I28" s="51">
        <f t="shared" si="3"/>
        <v>0.01904214003077197</v>
      </c>
      <c r="J28" s="24">
        <f t="shared" si="4"/>
        <v>0.01840664088068127</v>
      </c>
      <c r="K28" s="24">
        <f t="shared" si="1"/>
        <v>0.45877182667999294</v>
      </c>
      <c r="L28" s="61">
        <f>L29</f>
        <v>73.646</v>
      </c>
      <c r="M28" s="75">
        <f>M29</f>
        <v>10871.199999999999</v>
      </c>
    </row>
    <row r="29" spans="1:13" ht="13.5" thickBot="1">
      <c r="A29" s="10"/>
      <c r="B29" s="12" t="s">
        <v>22</v>
      </c>
      <c r="C29" s="122">
        <v>136.072</v>
      </c>
      <c r="D29" s="45">
        <v>25474.6</v>
      </c>
      <c r="E29" s="52">
        <f t="shared" si="2"/>
        <v>0.028236950329678722</v>
      </c>
      <c r="F29" s="38">
        <f t="shared" si="2"/>
        <v>0.024988057531798353</v>
      </c>
      <c r="G29" s="63">
        <v>62.426</v>
      </c>
      <c r="H29" s="69">
        <v>14603.4</v>
      </c>
      <c r="I29" s="52">
        <f t="shared" si="3"/>
        <v>0.01904214003077197</v>
      </c>
      <c r="J29" s="38">
        <f t="shared" si="4"/>
        <v>0.01840664088068127</v>
      </c>
      <c r="K29" s="38">
        <f t="shared" si="1"/>
        <v>0.45877182667999294</v>
      </c>
      <c r="L29" s="63">
        <f>C29-G29</f>
        <v>73.646</v>
      </c>
      <c r="M29" s="76">
        <f>D29-H29</f>
        <v>10871.199999999999</v>
      </c>
    </row>
    <row r="30" spans="1:13" ht="13.5" thickBot="1">
      <c r="A30" s="8" t="s">
        <v>17</v>
      </c>
      <c r="B30" s="9"/>
      <c r="C30" s="120">
        <f>SUM(C31:C35)</f>
        <v>88.851</v>
      </c>
      <c r="D30" s="44">
        <f>SUM(D31:D35)</f>
        <v>18370.3</v>
      </c>
      <c r="E30" s="51">
        <f t="shared" si="2"/>
        <v>0.018437895185947763</v>
      </c>
      <c r="F30" s="24">
        <f t="shared" si="2"/>
        <v>0.018019443417223245</v>
      </c>
      <c r="G30" s="61">
        <f>SUM(G31:G35)</f>
        <v>11.444</v>
      </c>
      <c r="H30" s="68">
        <f>SUM(H31:H35)</f>
        <v>2683.1</v>
      </c>
      <c r="I30" s="51">
        <f t="shared" si="3"/>
        <v>0.0034908251451663485</v>
      </c>
      <c r="J30" s="24">
        <f t="shared" si="4"/>
        <v>0.0033818739572261196</v>
      </c>
      <c r="K30" s="24">
        <f t="shared" si="1"/>
        <v>0.12879990095778326</v>
      </c>
      <c r="L30" s="61">
        <f>SUM(L31:L35)</f>
        <v>77.407</v>
      </c>
      <c r="M30" s="75">
        <f>SUM(M31:M35)</f>
        <v>15687.2</v>
      </c>
    </row>
    <row r="31" spans="1:13" ht="12.75">
      <c r="A31" s="9"/>
      <c r="B31" s="14" t="s">
        <v>18</v>
      </c>
      <c r="C31" s="119">
        <v>4.229</v>
      </c>
      <c r="D31" s="41">
        <v>899.3</v>
      </c>
      <c r="E31" s="48">
        <f t="shared" si="2"/>
        <v>0.0008775799793066268</v>
      </c>
      <c r="F31" s="36">
        <f t="shared" si="2"/>
        <v>0.0008821241604714602</v>
      </c>
      <c r="G31" s="60">
        <v>0</v>
      </c>
      <c r="H31" s="65">
        <v>0</v>
      </c>
      <c r="I31" s="48">
        <f t="shared" si="3"/>
      </c>
      <c r="J31" s="36">
        <f t="shared" si="4"/>
      </c>
      <c r="K31" s="36">
        <f t="shared" si="1"/>
        <v>0</v>
      </c>
      <c r="L31" s="60">
        <f aca="true" t="shared" si="8" ref="L31:L36">C31-G31</f>
        <v>4.229</v>
      </c>
      <c r="M31" s="72">
        <f aca="true" t="shared" si="9" ref="M31:M36">D31-H31</f>
        <v>899.3</v>
      </c>
    </row>
    <row r="32" spans="1:13" ht="12.75">
      <c r="A32" s="6"/>
      <c r="B32" s="22" t="s">
        <v>23</v>
      </c>
      <c r="C32" s="118">
        <v>68.068</v>
      </c>
      <c r="D32" s="42">
        <v>14702.1</v>
      </c>
      <c r="E32" s="49">
        <f t="shared" si="2"/>
        <v>0.014125115637607818</v>
      </c>
      <c r="F32" s="37">
        <f t="shared" si="2"/>
        <v>0.014421302812929452</v>
      </c>
      <c r="G32" s="59">
        <v>11.444</v>
      </c>
      <c r="H32" s="66">
        <v>2683.1</v>
      </c>
      <c r="I32" s="49">
        <f t="shared" si="3"/>
        <v>0.0034908251451663485</v>
      </c>
      <c r="J32" s="37">
        <f t="shared" si="4"/>
        <v>0.0033818739572261196</v>
      </c>
      <c r="K32" s="37">
        <f t="shared" si="1"/>
        <v>0.16812599165540343</v>
      </c>
      <c r="L32" s="59">
        <f t="shared" si="8"/>
        <v>56.623999999999995</v>
      </c>
      <c r="M32" s="73">
        <f t="shared" si="9"/>
        <v>12019</v>
      </c>
    </row>
    <row r="33" spans="1:13" ht="12.75">
      <c r="A33" s="6"/>
      <c r="B33" s="22" t="s">
        <v>27</v>
      </c>
      <c r="C33" s="118">
        <v>3.5</v>
      </c>
      <c r="D33" s="42">
        <v>661.6</v>
      </c>
      <c r="E33" s="49">
        <f t="shared" si="2"/>
        <v>0.0007263017090501758</v>
      </c>
      <c r="F33" s="37">
        <f t="shared" si="2"/>
        <v>0.0006489640215366597</v>
      </c>
      <c r="G33" s="59">
        <v>0</v>
      </c>
      <c r="H33" s="66">
        <v>0</v>
      </c>
      <c r="I33" s="49">
        <f t="shared" si="3"/>
      </c>
      <c r="J33" s="37">
        <f t="shared" si="4"/>
      </c>
      <c r="K33" s="37">
        <f t="shared" si="1"/>
        <v>0</v>
      </c>
      <c r="L33" s="59">
        <f t="shared" si="8"/>
        <v>3.5</v>
      </c>
      <c r="M33" s="73">
        <f t="shared" si="9"/>
        <v>661.6</v>
      </c>
    </row>
    <row r="34" spans="1:13" ht="12.75">
      <c r="A34" s="6"/>
      <c r="B34" s="25" t="s">
        <v>26</v>
      </c>
      <c r="C34" s="123">
        <v>13.054</v>
      </c>
      <c r="D34" s="46">
        <v>2107.3</v>
      </c>
      <c r="E34" s="53">
        <f t="shared" si="2"/>
        <v>0.0027088978599831416</v>
      </c>
      <c r="F34" s="39">
        <f t="shared" si="2"/>
        <v>0.002067052422285676</v>
      </c>
      <c r="G34" s="64">
        <v>0</v>
      </c>
      <c r="H34" s="70">
        <v>0</v>
      </c>
      <c r="I34" s="53">
        <f t="shared" si="3"/>
      </c>
      <c r="J34" s="39">
        <f t="shared" si="4"/>
      </c>
      <c r="K34" s="39">
        <f t="shared" si="1"/>
        <v>0</v>
      </c>
      <c r="L34" s="64">
        <f t="shared" si="8"/>
        <v>13.054</v>
      </c>
      <c r="M34" s="77">
        <f t="shared" si="9"/>
        <v>2107.3</v>
      </c>
    </row>
    <row r="35" spans="1:13" ht="13.5" thickBot="1">
      <c r="A35" s="6"/>
      <c r="B35" s="15" t="s">
        <v>19</v>
      </c>
      <c r="C35" s="121">
        <v>0</v>
      </c>
      <c r="D35" s="43"/>
      <c r="E35" s="50">
        <f t="shared" si="2"/>
      </c>
      <c r="F35" s="23">
        <f t="shared" si="2"/>
      </c>
      <c r="G35" s="62"/>
      <c r="H35" s="67"/>
      <c r="I35" s="50">
        <f t="shared" si="3"/>
      </c>
      <c r="J35" s="23">
        <f t="shared" si="4"/>
      </c>
      <c r="K35" s="23">
        <f t="shared" si="1"/>
      </c>
      <c r="L35" s="62">
        <f t="shared" si="8"/>
        <v>0</v>
      </c>
      <c r="M35" s="74">
        <f t="shared" si="9"/>
        <v>0</v>
      </c>
    </row>
    <row r="36" spans="1:13" ht="13.5" thickBot="1">
      <c r="A36" s="10" t="s">
        <v>20</v>
      </c>
      <c r="B36" s="11"/>
      <c r="C36" s="120">
        <v>61.493</v>
      </c>
      <c r="D36" s="44">
        <v>9332.3</v>
      </c>
      <c r="E36" s="51">
        <f t="shared" si="2"/>
        <v>0.01276070599846356</v>
      </c>
      <c r="F36" s="24">
        <f t="shared" si="2"/>
        <v>0.009154061272954307</v>
      </c>
      <c r="G36" s="61">
        <v>0</v>
      </c>
      <c r="H36" s="68">
        <v>0</v>
      </c>
      <c r="I36" s="51">
        <f t="shared" si="3"/>
      </c>
      <c r="J36" s="24">
        <f t="shared" si="4"/>
      </c>
      <c r="K36" s="24">
        <f t="shared" si="1"/>
        <v>0</v>
      </c>
      <c r="L36" s="61">
        <f t="shared" si="8"/>
        <v>61.493</v>
      </c>
      <c r="M36" s="75">
        <f t="shared" si="9"/>
        <v>9332.3</v>
      </c>
    </row>
    <row r="37" spans="3:6" ht="12.75">
      <c r="C37" s="2"/>
      <c r="D37" s="2"/>
      <c r="E37" s="2"/>
      <c r="F37" s="2"/>
    </row>
    <row r="38" spans="4:5" ht="12.75">
      <c r="D38" s="1"/>
      <c r="E38" s="1"/>
    </row>
  </sheetData>
  <sheetProtection sheet="1" objects="1" scenarios="1" selectLockedCells="1" selectUnlockedCells="1"/>
  <printOptions/>
  <pageMargins left="0.5905511811023623" right="0.5905511811023623" top="0.984251968503937" bottom="0.5905511811023623" header="0.5118110236220472" footer="0.5118110236220472"/>
  <pageSetup fitToHeight="0" horizontalDpi="120" verticalDpi="120" orientation="landscape" paperSize="9" scale="80" r:id="rId1"/>
  <headerFooter alignWithMargins="0">
    <oddHeader>&amp;R&amp;"Arial,Kurzíva"Výroční zpráva o stavu a rozvoji vzdělávací soustavy v Královéhradeckém kraji  - 2004/2005</oddHeader>
  </headerFooter>
  <ignoredErrors>
    <ignoredError sqref="G12:H12 G30:H30 C9:D12 C30:D30" formulaRange="1"/>
    <ignoredError sqref="L12:M31 K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showGridLines="0" workbookViewId="0" topLeftCell="A1">
      <pane xSplit="2" ySplit="8" topLeftCell="C9" activePane="bottomRight" state="frozen"/>
      <selection pane="topLeft" activeCell="E44" sqref="E44"/>
      <selection pane="topRight" activeCell="E44" sqref="E44"/>
      <selection pane="bottomLeft" activeCell="E44" sqref="E44"/>
      <selection pane="bottomRight" activeCell="A7" sqref="A7"/>
    </sheetView>
  </sheetViews>
  <sheetFormatPr defaultColWidth="9.140625" defaultRowHeight="12.75"/>
  <cols>
    <col min="1" max="1" width="3.7109375" style="0" customWidth="1"/>
    <col min="2" max="2" width="34.00390625" style="0" customWidth="1"/>
    <col min="3" max="13" width="11.7109375" style="0" customWidth="1"/>
    <col min="14" max="14" width="9.7109375" style="0" customWidth="1"/>
  </cols>
  <sheetData>
    <row r="1" ht="15.75">
      <c r="A1" s="126" t="s">
        <v>66</v>
      </c>
    </row>
    <row r="2" ht="12.75">
      <c r="A2" t="s">
        <v>57</v>
      </c>
    </row>
    <row r="4" spans="1:8" ht="12.75">
      <c r="A4" s="124" t="s">
        <v>63</v>
      </c>
      <c r="B4" s="125"/>
      <c r="C4" s="125"/>
      <c r="D4" s="125"/>
      <c r="E4" s="125"/>
      <c r="F4" s="125"/>
      <c r="G4" s="125"/>
      <c r="H4" s="125"/>
    </row>
    <row r="5" ht="12.75">
      <c r="A5" s="136" t="s">
        <v>65</v>
      </c>
    </row>
    <row r="6" spans="1:4" ht="12.75">
      <c r="A6" s="13" t="s">
        <v>55</v>
      </c>
      <c r="D6" s="13"/>
    </row>
    <row r="7" ht="13.5" thickBot="1">
      <c r="A7" s="136"/>
    </row>
    <row r="8" spans="1:13" s="3" customFormat="1" ht="60" customHeight="1" thickBot="1">
      <c r="A8" s="134" t="s">
        <v>41</v>
      </c>
      <c r="B8" s="128"/>
      <c r="C8" s="129" t="s">
        <v>30</v>
      </c>
      <c r="D8" s="130" t="s">
        <v>46</v>
      </c>
      <c r="E8" s="130" t="s">
        <v>33</v>
      </c>
      <c r="F8" s="131" t="s">
        <v>32</v>
      </c>
      <c r="G8" s="129" t="s">
        <v>29</v>
      </c>
      <c r="H8" s="130" t="s">
        <v>47</v>
      </c>
      <c r="I8" s="130" t="s">
        <v>31</v>
      </c>
      <c r="J8" s="131" t="s">
        <v>25</v>
      </c>
      <c r="K8" s="131" t="s">
        <v>24</v>
      </c>
      <c r="L8" s="129" t="s">
        <v>34</v>
      </c>
      <c r="M8" s="133" t="s">
        <v>53</v>
      </c>
    </row>
    <row r="9" spans="1:13" ht="13.5" thickBot="1">
      <c r="A9" s="79" t="s">
        <v>42</v>
      </c>
      <c r="B9" s="5"/>
      <c r="C9" s="35">
        <f>SUM(C10:C12,C16:C18,C21,C28,C30,C36)</f>
        <v>8142.963</v>
      </c>
      <c r="D9" s="47">
        <f>SUM(D10:D12,D16:D18,D21,D28,D30,D36)</f>
        <v>1524061.2</v>
      </c>
      <c r="E9" s="54">
        <v>1</v>
      </c>
      <c r="F9" s="40">
        <v>1</v>
      </c>
      <c r="G9" s="35">
        <f>SUM(G10:G12,G16:G18,G21,G28,G30,G36)</f>
        <v>5435.273</v>
      </c>
      <c r="H9" s="47">
        <f>SUM(H10:H12,H16:H18,H21,H28,H30,H36)</f>
        <v>1203602.1</v>
      </c>
      <c r="I9" s="54">
        <v>1</v>
      </c>
      <c r="J9" s="40">
        <v>1</v>
      </c>
      <c r="K9" s="40">
        <f aca="true" t="shared" si="0" ref="K9:K36">IF(C9=0,"",G9/C9)</f>
        <v>0.6674809894138043</v>
      </c>
      <c r="L9" s="35">
        <f>SUM(L10:L12,L16:L18,L21,L28,L30,L36)</f>
        <v>2707.6899999999996</v>
      </c>
      <c r="M9" s="71">
        <f>SUM(M10:M12,M16:M18,M21,M28,M30,M36)</f>
        <v>320459.0999999999</v>
      </c>
    </row>
    <row r="10" spans="1:13" ht="12.75">
      <c r="A10" s="16" t="s">
        <v>0</v>
      </c>
      <c r="B10" s="17"/>
      <c r="C10" s="26">
        <v>1783.75</v>
      </c>
      <c r="D10" s="41">
        <v>294390.7</v>
      </c>
      <c r="E10" s="48">
        <f>IF(C10=0,"",C10/C$9)</f>
        <v>0.21905416983965173</v>
      </c>
      <c r="F10" s="36">
        <f>IF(D10=0,"",D10/D$9)</f>
        <v>0.19316199375720608</v>
      </c>
      <c r="G10" s="56">
        <v>1319.703</v>
      </c>
      <c r="H10" s="65">
        <v>246345.3</v>
      </c>
      <c r="I10" s="48">
        <f>IF(G10=0,"",G10/G$9)</f>
        <v>0.24280344335969875</v>
      </c>
      <c r="J10" s="36">
        <f>IF(H10=0,"",H10/H$9)</f>
        <v>0.20467337170648006</v>
      </c>
      <c r="K10" s="36">
        <f t="shared" si="0"/>
        <v>0.7398475122634898</v>
      </c>
      <c r="L10" s="56">
        <f>C10-G10</f>
        <v>464.047</v>
      </c>
      <c r="M10" s="72">
        <f>D10-H10</f>
        <v>48045.40000000002</v>
      </c>
    </row>
    <row r="11" spans="1:13" ht="12.75">
      <c r="A11" s="18" t="s">
        <v>1</v>
      </c>
      <c r="B11" s="19"/>
      <c r="C11" s="27">
        <v>4195.909</v>
      </c>
      <c r="D11" s="42">
        <v>891518.6</v>
      </c>
      <c r="E11" s="49">
        <f aca="true" t="shared" si="1" ref="E11:F36">IF(C11=0,"",C11/C$9)</f>
        <v>0.5152803715306087</v>
      </c>
      <c r="F11" s="37">
        <f t="shared" si="1"/>
        <v>0.5849624673864803</v>
      </c>
      <c r="G11" s="57">
        <v>3242.998</v>
      </c>
      <c r="H11" s="66">
        <v>777475.8</v>
      </c>
      <c r="I11" s="49">
        <f aca="true" t="shared" si="2" ref="I11:I36">IF(G11=0,"",G11/G$9)</f>
        <v>0.5966577943738981</v>
      </c>
      <c r="J11" s="37">
        <f aca="true" t="shared" si="3" ref="J11:J36">IF(H11=0,"",H11/H$9)</f>
        <v>0.6459574970831307</v>
      </c>
      <c r="K11" s="37">
        <f t="shared" si="0"/>
        <v>0.772895217698954</v>
      </c>
      <c r="L11" s="57">
        <f>C11-G11</f>
        <v>952.9109999999996</v>
      </c>
      <c r="M11" s="73">
        <f>D11-H11</f>
        <v>114042.79999999993</v>
      </c>
    </row>
    <row r="12" spans="1:13" ht="13.5" thickBot="1">
      <c r="A12" s="20" t="s">
        <v>2</v>
      </c>
      <c r="B12" s="21"/>
      <c r="C12" s="28">
        <f>SUM(C13:C15)</f>
        <v>0</v>
      </c>
      <c r="D12" s="43">
        <f>SUM(D13:D15)</f>
        <v>0</v>
      </c>
      <c r="E12" s="50">
        <f t="shared" si="1"/>
      </c>
      <c r="F12" s="23">
        <f t="shared" si="1"/>
      </c>
      <c r="G12" s="58">
        <f>SUM(G13:G15)</f>
        <v>0</v>
      </c>
      <c r="H12" s="67">
        <f>SUM(H13:H15)</f>
        <v>0</v>
      </c>
      <c r="I12" s="50">
        <f t="shared" si="2"/>
      </c>
      <c r="J12" s="23">
        <f t="shared" si="3"/>
      </c>
      <c r="K12" s="23">
        <f t="shared" si="0"/>
      </c>
      <c r="L12" s="58">
        <f>SUM(L13:L15)</f>
        <v>0</v>
      </c>
      <c r="M12" s="74">
        <f>SUM(M13:M15)</f>
        <v>0</v>
      </c>
    </row>
    <row r="13" spans="1:13" ht="12.75">
      <c r="A13" s="6"/>
      <c r="B13" s="14" t="s">
        <v>3</v>
      </c>
      <c r="C13" s="26"/>
      <c r="D13" s="41"/>
      <c r="E13" s="48">
        <f t="shared" si="1"/>
      </c>
      <c r="F13" s="36">
        <f t="shared" si="1"/>
      </c>
      <c r="G13" s="56"/>
      <c r="H13" s="65"/>
      <c r="I13" s="48">
        <f t="shared" si="2"/>
      </c>
      <c r="J13" s="36">
        <f t="shared" si="3"/>
      </c>
      <c r="K13" s="36">
        <f t="shared" si="0"/>
      </c>
      <c r="L13" s="56">
        <f aca="true" t="shared" si="4" ref="L13:M17">C13-G13</f>
        <v>0</v>
      </c>
      <c r="M13" s="72">
        <f t="shared" si="4"/>
        <v>0</v>
      </c>
    </row>
    <row r="14" spans="1:13" ht="12.75">
      <c r="A14" s="6"/>
      <c r="B14" s="22" t="s">
        <v>4</v>
      </c>
      <c r="C14" s="29"/>
      <c r="D14" s="42"/>
      <c r="E14" s="49">
        <f t="shared" si="1"/>
      </c>
      <c r="F14" s="37">
        <f t="shared" si="1"/>
      </c>
      <c r="G14" s="59"/>
      <c r="H14" s="66"/>
      <c r="I14" s="49">
        <f t="shared" si="2"/>
      </c>
      <c r="J14" s="37">
        <f t="shared" si="3"/>
      </c>
      <c r="K14" s="37">
        <f t="shared" si="0"/>
      </c>
      <c r="L14" s="59">
        <f t="shared" si="4"/>
        <v>0</v>
      </c>
      <c r="M14" s="73">
        <f t="shared" si="4"/>
        <v>0</v>
      </c>
    </row>
    <row r="15" spans="1:13" ht="13.5" thickBot="1">
      <c r="A15" s="6"/>
      <c r="B15" s="15" t="s">
        <v>5</v>
      </c>
      <c r="C15" s="28"/>
      <c r="D15" s="43"/>
      <c r="E15" s="50">
        <f t="shared" si="1"/>
      </c>
      <c r="F15" s="23">
        <f t="shared" si="1"/>
      </c>
      <c r="G15" s="58"/>
      <c r="H15" s="67"/>
      <c r="I15" s="50">
        <f t="shared" si="2"/>
      </c>
      <c r="J15" s="23">
        <f t="shared" si="3"/>
      </c>
      <c r="K15" s="23">
        <f t="shared" si="0"/>
      </c>
      <c r="L15" s="58">
        <f t="shared" si="4"/>
        <v>0</v>
      </c>
      <c r="M15" s="74">
        <f t="shared" si="4"/>
        <v>0</v>
      </c>
    </row>
    <row r="16" spans="1:13" ht="12.75">
      <c r="A16" s="16" t="s">
        <v>6</v>
      </c>
      <c r="B16" s="17"/>
      <c r="C16" s="26"/>
      <c r="D16" s="41"/>
      <c r="E16" s="48">
        <f t="shared" si="1"/>
      </c>
      <c r="F16" s="36">
        <f t="shared" si="1"/>
      </c>
      <c r="G16" s="56"/>
      <c r="H16" s="65"/>
      <c r="I16" s="48">
        <f t="shared" si="2"/>
      </c>
      <c r="J16" s="36">
        <f t="shared" si="3"/>
      </c>
      <c r="K16" s="36">
        <f t="shared" si="0"/>
      </c>
      <c r="L16" s="56">
        <f t="shared" si="4"/>
        <v>0</v>
      </c>
      <c r="M16" s="72">
        <f t="shared" si="4"/>
        <v>0</v>
      </c>
    </row>
    <row r="17" spans="1:13" ht="12.75">
      <c r="A17" s="18" t="s">
        <v>7</v>
      </c>
      <c r="B17" s="19"/>
      <c r="C17" s="27">
        <v>59.2</v>
      </c>
      <c r="D17" s="42">
        <v>13327.9</v>
      </c>
      <c r="E17" s="49">
        <f t="shared" si="1"/>
        <v>0.0072700809275444336</v>
      </c>
      <c r="F17" s="37">
        <f t="shared" si="1"/>
        <v>0.008744990030584073</v>
      </c>
      <c r="G17" s="57">
        <v>51.446</v>
      </c>
      <c r="H17" s="66">
        <v>12372.6</v>
      </c>
      <c r="I17" s="49">
        <f t="shared" si="2"/>
        <v>0.009465209935177129</v>
      </c>
      <c r="J17" s="37">
        <f t="shared" si="3"/>
        <v>0.010279643081380466</v>
      </c>
      <c r="K17" s="37">
        <f t="shared" si="0"/>
        <v>0.8690202702702702</v>
      </c>
      <c r="L17" s="57">
        <f t="shared" si="4"/>
        <v>7.754000000000005</v>
      </c>
      <c r="M17" s="73">
        <f t="shared" si="4"/>
        <v>955.2999999999993</v>
      </c>
    </row>
    <row r="18" spans="1:13" ht="13.5" thickBot="1">
      <c r="A18" s="20" t="s">
        <v>8</v>
      </c>
      <c r="B18" s="21"/>
      <c r="C18" s="28">
        <f>SUM(C19+C20)</f>
        <v>1207.893</v>
      </c>
      <c r="D18" s="43">
        <f>SUM(D19+D20)</f>
        <v>146688</v>
      </c>
      <c r="E18" s="50">
        <f t="shared" si="1"/>
        <v>0.14833580847659508</v>
      </c>
      <c r="F18" s="23">
        <f t="shared" si="1"/>
        <v>0.09624810342261847</v>
      </c>
      <c r="G18" s="58">
        <f>SUM(G19:G20)</f>
        <v>0</v>
      </c>
      <c r="H18" s="67">
        <f>SUM(H19:H20)</f>
        <v>0</v>
      </c>
      <c r="I18" s="50">
        <f t="shared" si="2"/>
      </c>
      <c r="J18" s="23">
        <f t="shared" si="3"/>
      </c>
      <c r="K18" s="23">
        <f t="shared" si="0"/>
        <v>0</v>
      </c>
      <c r="L18" s="58">
        <f>SUM(L19:L20)</f>
        <v>1207.893</v>
      </c>
      <c r="M18" s="74">
        <f>SUM(M19:M20)</f>
        <v>146688</v>
      </c>
    </row>
    <row r="19" spans="1:13" ht="12.75">
      <c r="A19" s="9"/>
      <c r="B19" s="14" t="s">
        <v>9</v>
      </c>
      <c r="C19" s="30">
        <v>1207.893</v>
      </c>
      <c r="D19" s="41">
        <v>146688</v>
      </c>
      <c r="E19" s="48">
        <f t="shared" si="1"/>
        <v>0.14833580847659508</v>
      </c>
      <c r="F19" s="36">
        <f t="shared" si="1"/>
        <v>0.09624810342261847</v>
      </c>
      <c r="G19" s="60">
        <v>0</v>
      </c>
      <c r="H19" s="65">
        <v>0</v>
      </c>
      <c r="I19" s="48">
        <f t="shared" si="2"/>
      </c>
      <c r="J19" s="36">
        <f t="shared" si="3"/>
      </c>
      <c r="K19" s="36">
        <f t="shared" si="0"/>
        <v>0</v>
      </c>
      <c r="L19" s="60">
        <f>C19-G19</f>
        <v>1207.893</v>
      </c>
      <c r="M19" s="72">
        <f>D19-H19</f>
        <v>146688</v>
      </c>
    </row>
    <row r="20" spans="1:13" ht="13.5" thickBot="1">
      <c r="A20" s="7"/>
      <c r="B20" s="15" t="s">
        <v>28</v>
      </c>
      <c r="C20" s="28"/>
      <c r="D20" s="43"/>
      <c r="E20" s="50">
        <f t="shared" si="1"/>
      </c>
      <c r="F20" s="23">
        <f t="shared" si="1"/>
      </c>
      <c r="G20" s="58"/>
      <c r="H20" s="67"/>
      <c r="I20" s="50">
        <f t="shared" si="2"/>
      </c>
      <c r="J20" s="23">
        <f t="shared" si="3"/>
      </c>
      <c r="K20" s="23">
        <f t="shared" si="0"/>
      </c>
      <c r="L20" s="58">
        <f>C20-G20</f>
        <v>0</v>
      </c>
      <c r="M20" s="74">
        <f>D20-H20</f>
        <v>0</v>
      </c>
    </row>
    <row r="21" spans="1:13" ht="13.5" thickBot="1">
      <c r="A21" s="10" t="s">
        <v>10</v>
      </c>
      <c r="B21" s="11"/>
      <c r="C21" s="31">
        <f>SUM(C22:C27)</f>
        <v>896.211</v>
      </c>
      <c r="D21" s="44">
        <f>SUM(D22:D27)</f>
        <v>178136</v>
      </c>
      <c r="E21" s="51">
        <f t="shared" si="1"/>
        <v>0.11005956922560008</v>
      </c>
      <c r="F21" s="24">
        <f t="shared" si="1"/>
        <v>0.11688244540311112</v>
      </c>
      <c r="G21" s="61">
        <f>SUM(G22:G27)</f>
        <v>821.126</v>
      </c>
      <c r="H21" s="68">
        <f>SUM(H22:H27)</f>
        <v>167408.4</v>
      </c>
      <c r="I21" s="51">
        <f t="shared" si="2"/>
        <v>0.15107355233122605</v>
      </c>
      <c r="J21" s="24">
        <f t="shared" si="3"/>
        <v>0.13908948812900873</v>
      </c>
      <c r="K21" s="24">
        <f t="shared" si="0"/>
        <v>0.9162195063439301</v>
      </c>
      <c r="L21" s="61">
        <f>SUM(L22:L27)</f>
        <v>75.08499999999998</v>
      </c>
      <c r="M21" s="75">
        <f>SUM(M22:M27)</f>
        <v>10727.600000000004</v>
      </c>
    </row>
    <row r="22" spans="1:13" ht="12.75">
      <c r="A22" s="6"/>
      <c r="B22" s="14" t="s">
        <v>11</v>
      </c>
      <c r="C22" s="30">
        <v>408.115</v>
      </c>
      <c r="D22" s="41">
        <v>71841</v>
      </c>
      <c r="E22" s="48">
        <f t="shared" si="1"/>
        <v>0.0501187344213648</v>
      </c>
      <c r="F22" s="36">
        <f t="shared" si="1"/>
        <v>0.04713787084140716</v>
      </c>
      <c r="G22" s="60">
        <v>407.545</v>
      </c>
      <c r="H22" s="65">
        <v>71751.8</v>
      </c>
      <c r="I22" s="48">
        <f t="shared" si="2"/>
        <v>0.07498151426800458</v>
      </c>
      <c r="J22" s="36">
        <f t="shared" si="3"/>
        <v>0.05961421968273402</v>
      </c>
      <c r="K22" s="36">
        <f t="shared" si="0"/>
        <v>0.9986033348443454</v>
      </c>
      <c r="L22" s="60">
        <f aca="true" t="shared" si="5" ref="L22:L27">C22-G22</f>
        <v>0.5699999999999932</v>
      </c>
      <c r="M22" s="72">
        <f aca="true" t="shared" si="6" ref="M22:M27">D22-H22</f>
        <v>89.19999999999709</v>
      </c>
    </row>
    <row r="23" spans="1:13" ht="12.75">
      <c r="A23" s="6"/>
      <c r="B23" s="22" t="s">
        <v>12</v>
      </c>
      <c r="C23" s="29">
        <v>394.264</v>
      </c>
      <c r="D23" s="42">
        <v>88423.8</v>
      </c>
      <c r="E23" s="49">
        <f t="shared" si="1"/>
        <v>0.04841775653407734</v>
      </c>
      <c r="F23" s="37">
        <f t="shared" si="1"/>
        <v>0.05801853626350438</v>
      </c>
      <c r="G23" s="59">
        <v>347.766</v>
      </c>
      <c r="H23" s="66">
        <v>81460.2</v>
      </c>
      <c r="I23" s="49">
        <f t="shared" si="2"/>
        <v>0.06398317067054406</v>
      </c>
      <c r="J23" s="37">
        <f t="shared" si="3"/>
        <v>0.06768034053779068</v>
      </c>
      <c r="K23" s="37">
        <f t="shared" si="0"/>
        <v>0.8820637948176856</v>
      </c>
      <c r="L23" s="59">
        <f t="shared" si="5"/>
        <v>46.49799999999999</v>
      </c>
      <c r="M23" s="73">
        <f t="shared" si="6"/>
        <v>6963.600000000006</v>
      </c>
    </row>
    <row r="24" spans="1:13" ht="12.75">
      <c r="A24" s="6"/>
      <c r="B24" s="22" t="s">
        <v>13</v>
      </c>
      <c r="C24" s="29"/>
      <c r="D24" s="42"/>
      <c r="E24" s="49">
        <f t="shared" si="1"/>
      </c>
      <c r="F24" s="37">
        <f t="shared" si="1"/>
      </c>
      <c r="G24" s="59"/>
      <c r="H24" s="66"/>
      <c r="I24" s="49">
        <f t="shared" si="2"/>
      </c>
      <c r="J24" s="37">
        <f t="shared" si="3"/>
      </c>
      <c r="K24" s="37">
        <f t="shared" si="0"/>
      </c>
      <c r="L24" s="59">
        <f t="shared" si="5"/>
        <v>0</v>
      </c>
      <c r="M24" s="73">
        <f t="shared" si="6"/>
        <v>0</v>
      </c>
    </row>
    <row r="25" spans="1:13" ht="12.75">
      <c r="A25" s="6"/>
      <c r="B25" s="22" t="s">
        <v>14</v>
      </c>
      <c r="C25" s="29">
        <v>93.832</v>
      </c>
      <c r="D25" s="42">
        <v>17871.2</v>
      </c>
      <c r="E25" s="49">
        <f t="shared" si="1"/>
        <v>0.011523078270157926</v>
      </c>
      <c r="F25" s="37">
        <f t="shared" si="1"/>
        <v>0.011726038298199574</v>
      </c>
      <c r="G25" s="59">
        <v>65.815</v>
      </c>
      <c r="H25" s="66">
        <v>14196.4</v>
      </c>
      <c r="I25" s="49">
        <f t="shared" si="2"/>
        <v>0.012108867392677422</v>
      </c>
      <c r="J25" s="37">
        <f t="shared" si="3"/>
        <v>0.01179492790848404</v>
      </c>
      <c r="K25" s="37">
        <f t="shared" si="0"/>
        <v>0.7014131639525961</v>
      </c>
      <c r="L25" s="59">
        <f t="shared" si="5"/>
        <v>28.016999999999996</v>
      </c>
      <c r="M25" s="73">
        <f t="shared" si="6"/>
        <v>3674.800000000001</v>
      </c>
    </row>
    <row r="26" spans="1:13" ht="12.75">
      <c r="A26" s="6"/>
      <c r="B26" s="22" t="s">
        <v>15</v>
      </c>
      <c r="C26" s="29"/>
      <c r="D26" s="42"/>
      <c r="E26" s="49">
        <f t="shared" si="1"/>
      </c>
      <c r="F26" s="37">
        <f t="shared" si="1"/>
      </c>
      <c r="G26" s="59"/>
      <c r="H26" s="66"/>
      <c r="I26" s="49">
        <f t="shared" si="2"/>
      </c>
      <c r="J26" s="37">
        <f t="shared" si="3"/>
      </c>
      <c r="K26" s="37">
        <f t="shared" si="0"/>
      </c>
      <c r="L26" s="59">
        <f t="shared" si="5"/>
        <v>0</v>
      </c>
      <c r="M26" s="73">
        <f t="shared" si="6"/>
        <v>0</v>
      </c>
    </row>
    <row r="27" spans="1:13" ht="13.5" thickBot="1">
      <c r="A27" s="6"/>
      <c r="B27" s="15" t="s">
        <v>16</v>
      </c>
      <c r="C27" s="32"/>
      <c r="D27" s="43"/>
      <c r="E27" s="50">
        <f t="shared" si="1"/>
      </c>
      <c r="F27" s="23">
        <f t="shared" si="1"/>
      </c>
      <c r="G27" s="62"/>
      <c r="H27" s="67"/>
      <c r="I27" s="50">
        <f t="shared" si="2"/>
      </c>
      <c r="J27" s="23">
        <f t="shared" si="3"/>
      </c>
      <c r="K27" s="23">
        <f t="shared" si="0"/>
      </c>
      <c r="L27" s="62">
        <f t="shared" si="5"/>
        <v>0</v>
      </c>
      <c r="M27" s="74">
        <f t="shared" si="6"/>
        <v>0</v>
      </c>
    </row>
    <row r="28" spans="1:13" ht="13.5" thickBot="1">
      <c r="A28" s="10" t="s">
        <v>21</v>
      </c>
      <c r="B28" s="12"/>
      <c r="C28" s="31">
        <f>C29</f>
        <v>0</v>
      </c>
      <c r="D28" s="44">
        <f>D29</f>
        <v>0</v>
      </c>
      <c r="E28" s="51">
        <f t="shared" si="1"/>
      </c>
      <c r="F28" s="24">
        <f t="shared" si="1"/>
      </c>
      <c r="G28" s="61">
        <f>G29</f>
        <v>0</v>
      </c>
      <c r="H28" s="68">
        <f>H29</f>
        <v>0</v>
      </c>
      <c r="I28" s="51">
        <f t="shared" si="2"/>
      </c>
      <c r="J28" s="24">
        <f t="shared" si="3"/>
      </c>
      <c r="K28" s="24">
        <f t="shared" si="0"/>
      </c>
      <c r="L28" s="61">
        <f>L29</f>
        <v>0</v>
      </c>
      <c r="M28" s="75">
        <f>M29</f>
        <v>0</v>
      </c>
    </row>
    <row r="29" spans="1:13" ht="13.5" thickBot="1">
      <c r="A29" s="10"/>
      <c r="B29" s="12" t="s">
        <v>22</v>
      </c>
      <c r="C29" s="33"/>
      <c r="D29" s="45"/>
      <c r="E29" s="52">
        <f t="shared" si="1"/>
      </c>
      <c r="F29" s="38">
        <f t="shared" si="1"/>
      </c>
      <c r="G29" s="63"/>
      <c r="H29" s="69"/>
      <c r="I29" s="52">
        <f t="shared" si="2"/>
      </c>
      <c r="J29" s="38">
        <f t="shared" si="3"/>
      </c>
      <c r="K29" s="38">
        <f t="shared" si="0"/>
      </c>
      <c r="L29" s="63">
        <f>C29-G29</f>
        <v>0</v>
      </c>
      <c r="M29" s="76">
        <f>D29-H29</f>
        <v>0</v>
      </c>
    </row>
    <row r="30" spans="1:13" ht="13.5" thickBot="1">
      <c r="A30" s="8" t="s">
        <v>17</v>
      </c>
      <c r="B30" s="9"/>
      <c r="C30" s="31">
        <f>SUM(C31:C35)</f>
        <v>0</v>
      </c>
      <c r="D30" s="44">
        <f>SUM(D31:D35)</f>
        <v>0</v>
      </c>
      <c r="E30" s="51">
        <f t="shared" si="1"/>
      </c>
      <c r="F30" s="24">
        <f t="shared" si="1"/>
      </c>
      <c r="G30" s="61">
        <f>SUM(G31:G35)</f>
        <v>0</v>
      </c>
      <c r="H30" s="68">
        <f>SUM(H31:H35)</f>
        <v>0</v>
      </c>
      <c r="I30" s="51">
        <f t="shared" si="2"/>
      </c>
      <c r="J30" s="24">
        <f t="shared" si="3"/>
      </c>
      <c r="K30" s="24">
        <f t="shared" si="0"/>
      </c>
      <c r="L30" s="61">
        <f>SUM(L31:L35)</f>
        <v>0</v>
      </c>
      <c r="M30" s="75">
        <f>SUM(M31:M35)</f>
        <v>0</v>
      </c>
    </row>
    <row r="31" spans="1:13" ht="12.75">
      <c r="A31" s="9"/>
      <c r="B31" s="14" t="s">
        <v>18</v>
      </c>
      <c r="C31" s="30"/>
      <c r="D31" s="41"/>
      <c r="E31" s="48">
        <f t="shared" si="1"/>
      </c>
      <c r="F31" s="36">
        <f t="shared" si="1"/>
      </c>
      <c r="G31" s="60"/>
      <c r="H31" s="65"/>
      <c r="I31" s="48">
        <f t="shared" si="2"/>
      </c>
      <c r="J31" s="36">
        <f t="shared" si="3"/>
      </c>
      <c r="K31" s="36">
        <f t="shared" si="0"/>
      </c>
      <c r="L31" s="60">
        <f aca="true" t="shared" si="7" ref="L31:L36">C31-G31</f>
        <v>0</v>
      </c>
      <c r="M31" s="72">
        <f aca="true" t="shared" si="8" ref="M31:M36">D31-H31</f>
        <v>0</v>
      </c>
    </row>
    <row r="32" spans="1:13" ht="12.75">
      <c r="A32" s="6"/>
      <c r="B32" s="22" t="s">
        <v>23</v>
      </c>
      <c r="C32" s="29"/>
      <c r="D32" s="42"/>
      <c r="E32" s="49">
        <f t="shared" si="1"/>
      </c>
      <c r="F32" s="37">
        <f t="shared" si="1"/>
      </c>
      <c r="G32" s="59"/>
      <c r="H32" s="66"/>
      <c r="I32" s="49">
        <f t="shared" si="2"/>
      </c>
      <c r="J32" s="37">
        <f t="shared" si="3"/>
      </c>
      <c r="K32" s="37">
        <f t="shared" si="0"/>
      </c>
      <c r="L32" s="59">
        <f t="shared" si="7"/>
        <v>0</v>
      </c>
      <c r="M32" s="73">
        <f t="shared" si="8"/>
        <v>0</v>
      </c>
    </row>
    <row r="33" spans="1:13" ht="12.75">
      <c r="A33" s="6"/>
      <c r="B33" s="22" t="s">
        <v>27</v>
      </c>
      <c r="C33" s="29"/>
      <c r="D33" s="42"/>
      <c r="E33" s="49">
        <f t="shared" si="1"/>
      </c>
      <c r="F33" s="37">
        <f t="shared" si="1"/>
      </c>
      <c r="G33" s="59"/>
      <c r="H33" s="66"/>
      <c r="I33" s="49">
        <f t="shared" si="2"/>
      </c>
      <c r="J33" s="37">
        <f t="shared" si="3"/>
      </c>
      <c r="K33" s="37">
        <f t="shared" si="0"/>
      </c>
      <c r="L33" s="59">
        <f t="shared" si="7"/>
        <v>0</v>
      </c>
      <c r="M33" s="73">
        <f t="shared" si="8"/>
        <v>0</v>
      </c>
    </row>
    <row r="34" spans="1:13" ht="12.75">
      <c r="A34" s="6"/>
      <c r="B34" s="25" t="s">
        <v>26</v>
      </c>
      <c r="C34" s="34"/>
      <c r="D34" s="46"/>
      <c r="E34" s="53"/>
      <c r="F34" s="39"/>
      <c r="G34" s="64"/>
      <c r="H34" s="70"/>
      <c r="I34" s="53"/>
      <c r="J34" s="39"/>
      <c r="K34" s="39">
        <f t="shared" si="0"/>
      </c>
      <c r="L34" s="64">
        <f t="shared" si="7"/>
        <v>0</v>
      </c>
      <c r="M34" s="77">
        <f t="shared" si="8"/>
        <v>0</v>
      </c>
    </row>
    <row r="35" spans="1:13" ht="13.5" thickBot="1">
      <c r="A35" s="6"/>
      <c r="B35" s="15" t="s">
        <v>19</v>
      </c>
      <c r="C35" s="32"/>
      <c r="D35" s="43"/>
      <c r="E35" s="50">
        <f t="shared" si="1"/>
      </c>
      <c r="F35" s="23">
        <f t="shared" si="1"/>
      </c>
      <c r="G35" s="62"/>
      <c r="H35" s="67"/>
      <c r="I35" s="50">
        <f t="shared" si="2"/>
      </c>
      <c r="J35" s="23">
        <f t="shared" si="3"/>
      </c>
      <c r="K35" s="23">
        <f t="shared" si="0"/>
      </c>
      <c r="L35" s="62">
        <f t="shared" si="7"/>
        <v>0</v>
      </c>
      <c r="M35" s="74">
        <f t="shared" si="8"/>
        <v>0</v>
      </c>
    </row>
    <row r="36" spans="1:13" ht="13.5" thickBot="1">
      <c r="A36" s="10" t="s">
        <v>20</v>
      </c>
      <c r="B36" s="11"/>
      <c r="C36" s="31"/>
      <c r="D36" s="44"/>
      <c r="E36" s="51">
        <f t="shared" si="1"/>
      </c>
      <c r="F36" s="24">
        <f t="shared" si="1"/>
      </c>
      <c r="G36" s="61"/>
      <c r="H36" s="68"/>
      <c r="I36" s="51">
        <f t="shared" si="2"/>
      </c>
      <c r="J36" s="24">
        <f t="shared" si="3"/>
      </c>
      <c r="K36" s="24">
        <f t="shared" si="0"/>
      </c>
      <c r="L36" s="61">
        <f t="shared" si="7"/>
        <v>0</v>
      </c>
      <c r="M36" s="75">
        <f t="shared" si="8"/>
        <v>0</v>
      </c>
    </row>
    <row r="37" spans="3:6" ht="12.75">
      <c r="C37" s="2"/>
      <c r="D37" s="2"/>
      <c r="E37" s="2"/>
      <c r="F37" s="2"/>
    </row>
    <row r="38" spans="4:5" ht="12.75">
      <c r="D38" s="1"/>
      <c r="E38" s="1"/>
    </row>
  </sheetData>
  <sheetProtection sheet="1" objects="1" scenarios="1" selectLockedCells="1" selectUnlockedCells="1"/>
  <printOptions/>
  <pageMargins left="0.5905511811023623" right="0.5905511811023623" top="0.984251968503937" bottom="0.5905511811023623" header="0.5118110236220472" footer="0.5118110236220472"/>
  <pageSetup fitToHeight="0" horizontalDpi="120" verticalDpi="120" orientation="landscape" paperSize="9" scale="80" r:id="rId1"/>
  <headerFooter alignWithMargins="0">
    <oddHeader>&amp;R&amp;"Arial,Kurzíva"Výroční zpráva o stavu a rozvoji vzdělávací soustavy v Královéhradeckém kraji  - 2004/2005</oddHeader>
  </headerFooter>
  <ignoredErrors>
    <ignoredError sqref="L12:M3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showGridLines="0" workbookViewId="0" topLeftCell="A1">
      <pane xSplit="2" ySplit="8" topLeftCell="C9" activePane="bottomRight" state="frozen"/>
      <selection pane="topLeft" activeCell="E44" sqref="E44"/>
      <selection pane="topRight" activeCell="E44" sqref="E44"/>
      <selection pane="bottomLeft" activeCell="E44" sqref="E44"/>
      <selection pane="bottomRight" activeCell="A7" sqref="A7"/>
    </sheetView>
  </sheetViews>
  <sheetFormatPr defaultColWidth="9.140625" defaultRowHeight="12.75"/>
  <cols>
    <col min="1" max="1" width="3.7109375" style="0" customWidth="1"/>
    <col min="2" max="2" width="30.57421875" style="0" customWidth="1"/>
    <col min="3" max="13" width="11.7109375" style="0" customWidth="1"/>
  </cols>
  <sheetData>
    <row r="1" ht="15.75">
      <c r="A1" s="126" t="s">
        <v>66</v>
      </c>
    </row>
    <row r="2" ht="12.75">
      <c r="A2" t="s">
        <v>58</v>
      </c>
    </row>
    <row r="4" spans="1:10" ht="12.75">
      <c r="A4" s="124" t="s">
        <v>71</v>
      </c>
      <c r="B4" s="125"/>
      <c r="C4" s="125"/>
      <c r="D4" s="125"/>
      <c r="E4" s="125"/>
      <c r="F4" s="125"/>
      <c r="G4" s="125"/>
      <c r="H4" s="125"/>
      <c r="I4" s="125"/>
      <c r="J4" s="125"/>
    </row>
    <row r="5" ht="12.75">
      <c r="A5" s="136" t="s">
        <v>65</v>
      </c>
    </row>
    <row r="6" spans="1:4" ht="12.75">
      <c r="A6" s="13" t="s">
        <v>55</v>
      </c>
      <c r="D6" s="13"/>
    </row>
    <row r="7" ht="13.5" thickBot="1">
      <c r="A7" s="136"/>
    </row>
    <row r="8" spans="1:13" s="3" customFormat="1" ht="60" customHeight="1" thickBot="1">
      <c r="A8" s="134" t="s">
        <v>41</v>
      </c>
      <c r="B8" s="128"/>
      <c r="C8" s="129" t="s">
        <v>30</v>
      </c>
      <c r="D8" s="130" t="s">
        <v>46</v>
      </c>
      <c r="E8" s="130" t="s">
        <v>33</v>
      </c>
      <c r="F8" s="131" t="s">
        <v>32</v>
      </c>
      <c r="G8" s="129" t="s">
        <v>29</v>
      </c>
      <c r="H8" s="130" t="s">
        <v>47</v>
      </c>
      <c r="I8" s="130" t="s">
        <v>31</v>
      </c>
      <c r="J8" s="131" t="s">
        <v>25</v>
      </c>
      <c r="K8" s="131" t="s">
        <v>24</v>
      </c>
      <c r="L8" s="129" t="s">
        <v>34</v>
      </c>
      <c r="M8" s="133" t="s">
        <v>53</v>
      </c>
    </row>
    <row r="9" spans="1:13" ht="13.5" thickBot="1">
      <c r="A9" s="79" t="s">
        <v>42</v>
      </c>
      <c r="B9" s="5"/>
      <c r="C9" s="35">
        <f>SUM(C10:C12,C16:C18,C21,C28,C30,C36)</f>
        <v>12961.897</v>
      </c>
      <c r="D9" s="47">
        <f>SUM(D10:D12,D16:D18,D21,D28,D30,D36)</f>
        <v>2543532.1999999997</v>
      </c>
      <c r="E9" s="54">
        <v>1</v>
      </c>
      <c r="F9" s="40">
        <v>1</v>
      </c>
      <c r="G9" s="35">
        <f>SUM(G10:G12,G16:G18,G21,G28,G30,G36)</f>
        <v>8713.580999999998</v>
      </c>
      <c r="H9" s="47">
        <f>SUM(H10:H12,H16:H18,H21,H28,H30,H36)</f>
        <v>1996978.7999999998</v>
      </c>
      <c r="I9" s="54">
        <v>1</v>
      </c>
      <c r="J9" s="40">
        <v>1</v>
      </c>
      <c r="K9" s="40">
        <f aca="true" t="shared" si="0" ref="K9:K36">IF(C9=0,"",G9/C9)</f>
        <v>0.6722458140193521</v>
      </c>
      <c r="L9" s="35">
        <f>SUM(L10:L12,L16:L18,L21,L28,L30,L36)</f>
        <v>4248.316</v>
      </c>
      <c r="M9" s="71">
        <f>SUM(M10:M12,M16:M18,M21,M28,M30,M36)</f>
        <v>546553.3999999999</v>
      </c>
    </row>
    <row r="10" spans="1:13" ht="12.75">
      <c r="A10" s="16" t="s">
        <v>0</v>
      </c>
      <c r="B10" s="17"/>
      <c r="C10" s="26">
        <f>platy_obec!C10+platy_kraj!C10</f>
        <v>1783.75</v>
      </c>
      <c r="D10" s="41">
        <f>platy_obec!D10+platy_kraj!D10</f>
        <v>294390.7</v>
      </c>
      <c r="E10" s="108">
        <f aca="true" t="shared" si="1" ref="E10:E33">IF(C10=0,"",C10/C$9)</f>
        <v>0.13761488769737948</v>
      </c>
      <c r="F10" s="80">
        <f aca="true" t="shared" si="2" ref="F10:F33">IF(D10=0,"",D10/D$9)</f>
        <v>0.11574089763833147</v>
      </c>
      <c r="G10" s="56">
        <f>platy_obec!G10+platy_kraj!G10</f>
        <v>1319.703</v>
      </c>
      <c r="H10" s="65">
        <f>platy_obec!H10+platy_kraj!H10</f>
        <v>246345.3</v>
      </c>
      <c r="I10" s="108">
        <f aca="true" t="shared" si="3" ref="I10:I33">IF(G10=0,"",G10/G$9)</f>
        <v>0.15145357574572385</v>
      </c>
      <c r="J10" s="80">
        <f aca="true" t="shared" si="4" ref="J10:J33">IF(H10=0,"",H10/H$9)</f>
        <v>0.12335899609950793</v>
      </c>
      <c r="K10" s="80">
        <f t="shared" si="0"/>
        <v>0.7398475122634898</v>
      </c>
      <c r="L10" s="56">
        <f>C10-G10</f>
        <v>464.047</v>
      </c>
      <c r="M10" s="72">
        <f>D10-H10</f>
        <v>48045.40000000002</v>
      </c>
    </row>
    <row r="11" spans="1:13" ht="12.75">
      <c r="A11" s="18" t="s">
        <v>1</v>
      </c>
      <c r="B11" s="19"/>
      <c r="C11" s="29">
        <f>platy_obec!C11+platy_kraj!C11</f>
        <v>4195.909</v>
      </c>
      <c r="D11" s="42">
        <f>platy_obec!D11+platy_kraj!D11</f>
        <v>891518.6</v>
      </c>
      <c r="E11" s="109">
        <f t="shared" si="1"/>
        <v>0.32371102779168814</v>
      </c>
      <c r="F11" s="81">
        <f t="shared" si="2"/>
        <v>0.35050415324012807</v>
      </c>
      <c r="G11" s="57">
        <f>platy_obec!G11+platy_kraj!G11</f>
        <v>3242.998</v>
      </c>
      <c r="H11" s="66">
        <f>platy_obec!H11+platy_kraj!H11</f>
        <v>777475.8</v>
      </c>
      <c r="I11" s="109">
        <f t="shared" si="3"/>
        <v>0.37217740903538976</v>
      </c>
      <c r="J11" s="81">
        <f t="shared" si="4"/>
        <v>0.38932601587958776</v>
      </c>
      <c r="K11" s="81">
        <f t="shared" si="0"/>
        <v>0.772895217698954</v>
      </c>
      <c r="L11" s="57">
        <f>C11-G11</f>
        <v>952.9109999999996</v>
      </c>
      <c r="M11" s="73">
        <f>D11-H11</f>
        <v>114042.79999999993</v>
      </c>
    </row>
    <row r="12" spans="1:13" ht="13.5" thickBot="1">
      <c r="A12" s="20" t="s">
        <v>2</v>
      </c>
      <c r="B12" s="21"/>
      <c r="C12" s="28">
        <f>SUM(C13:C15)</f>
        <v>2736.7290000000003</v>
      </c>
      <c r="D12" s="43">
        <f>SUM(D13:D15)</f>
        <v>614436.5</v>
      </c>
      <c r="E12" s="110">
        <f t="shared" si="1"/>
        <v>0.2111364563381425</v>
      </c>
      <c r="F12" s="82">
        <f t="shared" si="2"/>
        <v>0.24156820188869638</v>
      </c>
      <c r="G12" s="58">
        <f>SUM(G13:G15)</f>
        <v>2093.35</v>
      </c>
      <c r="H12" s="67">
        <f>SUM(H13:H15)</f>
        <v>516694.9</v>
      </c>
      <c r="I12" s="110">
        <f t="shared" si="3"/>
        <v>0.24023991972990213</v>
      </c>
      <c r="J12" s="82">
        <f t="shared" si="4"/>
        <v>0.258738300076095</v>
      </c>
      <c r="K12" s="82">
        <f t="shared" si="0"/>
        <v>0.7649094959712853</v>
      </c>
      <c r="L12" s="58">
        <f>SUM(L13:L15)</f>
        <v>643.3790000000001</v>
      </c>
      <c r="M12" s="74">
        <f>SUM(M13:M15)</f>
        <v>97741.59999999999</v>
      </c>
    </row>
    <row r="13" spans="1:13" ht="12.75">
      <c r="A13" s="6"/>
      <c r="B13" s="14" t="s">
        <v>3</v>
      </c>
      <c r="C13" s="26">
        <f>platy_obec!C13+platy_kraj!C13</f>
        <v>594.317</v>
      </c>
      <c r="D13" s="41">
        <f>platy_obec!D13+platy_kraj!D13</f>
        <v>137504.5</v>
      </c>
      <c r="E13" s="108">
        <f t="shared" si="1"/>
        <v>0.04585108182853173</v>
      </c>
      <c r="F13" s="80">
        <f t="shared" si="2"/>
        <v>0.05406045183937519</v>
      </c>
      <c r="G13" s="56">
        <f>platy_obec!G13+platy_kraj!G13</f>
        <v>484.334</v>
      </c>
      <c r="H13" s="65">
        <f>platy_obec!H13+platy_kraj!H13</f>
        <v>122450.2</v>
      </c>
      <c r="I13" s="108">
        <f t="shared" si="3"/>
        <v>0.055583806474054705</v>
      </c>
      <c r="J13" s="80">
        <f t="shared" si="4"/>
        <v>0.06131772655773812</v>
      </c>
      <c r="K13" s="80">
        <f t="shared" si="0"/>
        <v>0.8149421941489138</v>
      </c>
      <c r="L13" s="56">
        <f aca="true" t="shared" si="5" ref="L13:M17">C13-G13</f>
        <v>109.983</v>
      </c>
      <c r="M13" s="72">
        <f t="shared" si="5"/>
        <v>15054.300000000003</v>
      </c>
    </row>
    <row r="14" spans="1:13" ht="12.75">
      <c r="A14" s="6"/>
      <c r="B14" s="22" t="s">
        <v>4</v>
      </c>
      <c r="C14" s="29">
        <f>platy_obec!C14+platy_kraj!C14</f>
        <v>990.346</v>
      </c>
      <c r="D14" s="42">
        <f>platy_obec!D14+platy_kraj!D14</f>
        <v>229895.3</v>
      </c>
      <c r="E14" s="109">
        <f t="shared" si="1"/>
        <v>0.07640440284319494</v>
      </c>
      <c r="F14" s="81">
        <f t="shared" si="2"/>
        <v>0.09038426956025955</v>
      </c>
      <c r="G14" s="59">
        <f>platy_obec!G14+platy_kraj!G14</f>
        <v>738.324</v>
      </c>
      <c r="H14" s="66">
        <f>platy_obec!H14+platy_kraj!H14</f>
        <v>191697.1</v>
      </c>
      <c r="I14" s="109">
        <f t="shared" si="3"/>
        <v>0.08473255714269484</v>
      </c>
      <c r="J14" s="81">
        <f t="shared" si="4"/>
        <v>0.0959935578685162</v>
      </c>
      <c r="K14" s="81">
        <f t="shared" si="0"/>
        <v>0.7455212622659151</v>
      </c>
      <c r="L14" s="59">
        <f t="shared" si="5"/>
        <v>252.02200000000005</v>
      </c>
      <c r="M14" s="73">
        <f t="shared" si="5"/>
        <v>38198.19999999998</v>
      </c>
    </row>
    <row r="15" spans="1:13" ht="13.5" thickBot="1">
      <c r="A15" s="6"/>
      <c r="B15" s="15" t="s">
        <v>5</v>
      </c>
      <c r="C15" s="28">
        <f>platy_obec!C15+platy_kraj!C15</f>
        <v>1152.066</v>
      </c>
      <c r="D15" s="43">
        <f>platy_obec!D15+platy_kraj!D15</f>
        <v>247036.7</v>
      </c>
      <c r="E15" s="110">
        <f t="shared" si="1"/>
        <v>0.0888809716664158</v>
      </c>
      <c r="F15" s="82">
        <f t="shared" si="2"/>
        <v>0.09712348048906165</v>
      </c>
      <c r="G15" s="58">
        <f>platy_obec!G15+platy_kraj!G15</f>
        <v>870.692</v>
      </c>
      <c r="H15" s="67">
        <f>platy_obec!H15+platy_kraj!H15</f>
        <v>202547.6</v>
      </c>
      <c r="I15" s="110">
        <f t="shared" si="3"/>
        <v>0.09992355611315258</v>
      </c>
      <c r="J15" s="82">
        <f t="shared" si="4"/>
        <v>0.10142701564984066</v>
      </c>
      <c r="K15" s="82">
        <f t="shared" si="0"/>
        <v>0.755765728699571</v>
      </c>
      <c r="L15" s="58">
        <f t="shared" si="5"/>
        <v>281.374</v>
      </c>
      <c r="M15" s="74">
        <f t="shared" si="5"/>
        <v>44489.100000000006</v>
      </c>
    </row>
    <row r="16" spans="1:13" ht="12.75">
      <c r="A16" s="16" t="s">
        <v>6</v>
      </c>
      <c r="B16" s="17"/>
      <c r="C16" s="26">
        <f>platy_obec!C16+platy_kraj!C16</f>
        <v>84.639</v>
      </c>
      <c r="D16" s="41">
        <f>platy_obec!D16+platy_kraj!D16</f>
        <v>20259.4</v>
      </c>
      <c r="E16" s="108">
        <f t="shared" si="1"/>
        <v>0.006529831243065732</v>
      </c>
      <c r="F16" s="80">
        <f t="shared" si="2"/>
        <v>0.007965065274188391</v>
      </c>
      <c r="G16" s="56">
        <f>platy_obec!G16+platy_kraj!G16</f>
        <v>63.589</v>
      </c>
      <c r="H16" s="65">
        <f>platy_obec!H16+platy_kraj!H16</f>
        <v>17132.7</v>
      </c>
      <c r="I16" s="108">
        <f t="shared" si="3"/>
        <v>0.0072976885163516594</v>
      </c>
      <c r="J16" s="80">
        <f t="shared" si="4"/>
        <v>0.008579309905543314</v>
      </c>
      <c r="K16" s="80">
        <f t="shared" si="0"/>
        <v>0.7512966835619513</v>
      </c>
      <c r="L16" s="56">
        <f t="shared" si="5"/>
        <v>21.049999999999997</v>
      </c>
      <c r="M16" s="72">
        <f t="shared" si="5"/>
        <v>3126.7000000000007</v>
      </c>
    </row>
    <row r="17" spans="1:13" ht="12.75">
      <c r="A17" s="18" t="s">
        <v>7</v>
      </c>
      <c r="B17" s="19"/>
      <c r="C17" s="27">
        <f>platy_obec!C17+platy_kraj!C17</f>
        <v>835.6370000000001</v>
      </c>
      <c r="D17" s="42">
        <f>platy_obec!D17+platy_kraj!D17</f>
        <v>188727.19999999998</v>
      </c>
      <c r="E17" s="109">
        <f t="shared" si="1"/>
        <v>0.06446872706981084</v>
      </c>
      <c r="F17" s="81">
        <f t="shared" si="2"/>
        <v>0.07419886408357637</v>
      </c>
      <c r="G17" s="57">
        <f>platy_obec!G17+platy_kraj!G17</f>
        <v>684.677</v>
      </c>
      <c r="H17" s="66">
        <f>platy_obec!H17+platy_kraj!H17</f>
        <v>166624.2</v>
      </c>
      <c r="I17" s="109">
        <f t="shared" si="3"/>
        <v>0.07857584614178718</v>
      </c>
      <c r="J17" s="81">
        <f t="shared" si="4"/>
        <v>0.08343814165678676</v>
      </c>
      <c r="K17" s="81">
        <f t="shared" si="0"/>
        <v>0.8193473960583363</v>
      </c>
      <c r="L17" s="57">
        <f t="shared" si="5"/>
        <v>150.96000000000004</v>
      </c>
      <c r="M17" s="73">
        <f t="shared" si="5"/>
        <v>22102.99999999997</v>
      </c>
    </row>
    <row r="18" spans="1:13" ht="13.5" thickBot="1">
      <c r="A18" s="20" t="s">
        <v>8</v>
      </c>
      <c r="B18" s="21"/>
      <c r="C18" s="28">
        <f>SUM(C19:C20)</f>
        <v>1992.192</v>
      </c>
      <c r="D18" s="43">
        <f>SUM(D19:D20)</f>
        <v>268492.5</v>
      </c>
      <c r="E18" s="110">
        <f t="shared" si="1"/>
        <v>0.15369602150055658</v>
      </c>
      <c r="F18" s="82">
        <f t="shared" si="2"/>
        <v>0.10555891527537965</v>
      </c>
      <c r="G18" s="58">
        <f>SUM(G19:G20)</f>
        <v>291.69</v>
      </c>
      <c r="H18" s="67">
        <f>SUM(H19:H20)</f>
        <v>58146.4</v>
      </c>
      <c r="I18" s="110">
        <f t="shared" si="3"/>
        <v>0.03347533006234751</v>
      </c>
      <c r="J18" s="82">
        <f t="shared" si="4"/>
        <v>0.029117184418783016</v>
      </c>
      <c r="K18" s="82">
        <f t="shared" si="0"/>
        <v>0.14641661044718582</v>
      </c>
      <c r="L18" s="58">
        <f>SUM(L19:L20)</f>
        <v>1700.502</v>
      </c>
      <c r="M18" s="74">
        <f>SUM(M19:M20)</f>
        <v>210346.1</v>
      </c>
    </row>
    <row r="19" spans="1:13" ht="12.75">
      <c r="A19" s="9"/>
      <c r="B19" s="14" t="s">
        <v>9</v>
      </c>
      <c r="C19" s="30">
        <f>platy_obec!C19+platy_kraj!C19</f>
        <v>1337.539</v>
      </c>
      <c r="D19" s="41">
        <f>platy_obec!D19+platy_kraj!D19</f>
        <v>163292</v>
      </c>
      <c r="E19" s="108">
        <f t="shared" si="1"/>
        <v>0.10319006546649769</v>
      </c>
      <c r="F19" s="80">
        <f t="shared" si="2"/>
        <v>0.06419891204837117</v>
      </c>
      <c r="G19" s="60">
        <f>platy_obec!G19+platy_kraj!G19</f>
        <v>0</v>
      </c>
      <c r="H19" s="65">
        <f>platy_obec!H19+platy_kraj!H19</f>
        <v>0</v>
      </c>
      <c r="I19" s="108">
        <f t="shared" si="3"/>
      </c>
      <c r="J19" s="80">
        <f t="shared" si="4"/>
      </c>
      <c r="K19" s="80">
        <f t="shared" si="0"/>
        <v>0</v>
      </c>
      <c r="L19" s="60">
        <f>C19-G19</f>
        <v>1337.539</v>
      </c>
      <c r="M19" s="72">
        <f>D19-H19</f>
        <v>163292</v>
      </c>
    </row>
    <row r="20" spans="1:13" ht="13.5" thickBot="1">
      <c r="A20" s="7"/>
      <c r="B20" s="15" t="s">
        <v>28</v>
      </c>
      <c r="C20" s="28">
        <f>platy_obec!C20+platy_kraj!C20</f>
        <v>654.653</v>
      </c>
      <c r="D20" s="43">
        <f>platy_obec!D20+platy_kraj!D20</f>
        <v>105200.5</v>
      </c>
      <c r="E20" s="110">
        <f t="shared" si="1"/>
        <v>0.0505059560340589</v>
      </c>
      <c r="F20" s="82">
        <f t="shared" si="2"/>
        <v>0.041360003227008495</v>
      </c>
      <c r="G20" s="58">
        <f>platy_obec!G20+platy_kraj!G20</f>
        <v>291.69</v>
      </c>
      <c r="H20" s="67">
        <f>platy_obec!H20+platy_kraj!H20</f>
        <v>58146.4</v>
      </c>
      <c r="I20" s="110">
        <f t="shared" si="3"/>
        <v>0.03347533006234751</v>
      </c>
      <c r="J20" s="82">
        <f t="shared" si="4"/>
        <v>0.029117184418783016</v>
      </c>
      <c r="K20" s="82">
        <f t="shared" si="0"/>
        <v>0.4455642913115803</v>
      </c>
      <c r="L20" s="58">
        <f>C20-G20</f>
        <v>362.963</v>
      </c>
      <c r="M20" s="74">
        <f>D20-H20</f>
        <v>47054.1</v>
      </c>
    </row>
    <row r="21" spans="1:13" ht="13.5" thickBot="1">
      <c r="A21" s="10" t="s">
        <v>10</v>
      </c>
      <c r="B21" s="11"/>
      <c r="C21" s="31">
        <f>SUM(C22:C27)</f>
        <v>1046.625</v>
      </c>
      <c r="D21" s="44">
        <f>SUM(D22:D27)</f>
        <v>212530.10000000003</v>
      </c>
      <c r="E21" s="111">
        <f t="shared" si="1"/>
        <v>0.08074628273932434</v>
      </c>
      <c r="F21" s="83">
        <f t="shared" si="2"/>
        <v>0.08355707075381238</v>
      </c>
      <c r="G21" s="61">
        <f>SUM(G22:G27)</f>
        <v>943.7040000000001</v>
      </c>
      <c r="H21" s="68">
        <f>SUM(H22:H27)</f>
        <v>197273</v>
      </c>
      <c r="I21" s="111">
        <f t="shared" si="3"/>
        <v>0.1083026599511728</v>
      </c>
      <c r="J21" s="83">
        <f t="shared" si="4"/>
        <v>0.09878572571726851</v>
      </c>
      <c r="K21" s="83">
        <f t="shared" si="0"/>
        <v>0.901663919742028</v>
      </c>
      <c r="L21" s="61">
        <f>SUM(L22:L27)</f>
        <v>102.92099999999995</v>
      </c>
      <c r="M21" s="75">
        <f>SUM(M22:M27)</f>
        <v>15257.100000000004</v>
      </c>
    </row>
    <row r="22" spans="1:13" ht="12.75">
      <c r="A22" s="6"/>
      <c r="B22" s="14" t="s">
        <v>11</v>
      </c>
      <c r="C22" s="30">
        <f>platy_obec!C22+platy_kraj!C22</f>
        <v>432.664</v>
      </c>
      <c r="D22" s="41">
        <f>platy_obec!D22+platy_kraj!D22</f>
        <v>76151.9</v>
      </c>
      <c r="E22" s="108">
        <f t="shared" si="1"/>
        <v>0.033379682001793406</v>
      </c>
      <c r="F22" s="80">
        <f t="shared" si="2"/>
        <v>0.02993942832726867</v>
      </c>
      <c r="G22" s="60">
        <f>platy_obec!G22+platy_kraj!G22</f>
        <v>431.84700000000004</v>
      </c>
      <c r="H22" s="65">
        <f>platy_obec!H22+platy_kraj!H22</f>
        <v>76039.6</v>
      </c>
      <c r="I22" s="108">
        <f t="shared" si="3"/>
        <v>0.04956022099295343</v>
      </c>
      <c r="J22" s="80">
        <f t="shared" si="4"/>
        <v>0.038077319598986234</v>
      </c>
      <c r="K22" s="80">
        <f t="shared" si="0"/>
        <v>0.9981116986853541</v>
      </c>
      <c r="L22" s="60">
        <f aca="true" t="shared" si="6" ref="L22:M27">C22-G22</f>
        <v>0.8169999999999504</v>
      </c>
      <c r="M22" s="72">
        <f t="shared" si="6"/>
        <v>112.29999999998836</v>
      </c>
    </row>
    <row r="23" spans="1:13" ht="12.75">
      <c r="A23" s="6"/>
      <c r="B23" s="22" t="s">
        <v>12</v>
      </c>
      <c r="C23" s="29">
        <f>platy_obec!C23+platy_kraj!C23</f>
        <v>465.545</v>
      </c>
      <c r="D23" s="42">
        <f>platy_obec!D23+platy_kraj!D23</f>
        <v>107148.70000000001</v>
      </c>
      <c r="E23" s="109">
        <f t="shared" si="1"/>
        <v>0.035916424887499104</v>
      </c>
      <c r="F23" s="81">
        <f t="shared" si="2"/>
        <v>0.042125945958144353</v>
      </c>
      <c r="G23" s="59">
        <f>platy_obec!G23+platy_kraj!G23</f>
        <v>408.132</v>
      </c>
      <c r="H23" s="66">
        <f>platy_obec!H23+platy_kraj!H23</f>
        <v>98176</v>
      </c>
      <c r="I23" s="109">
        <f t="shared" si="3"/>
        <v>0.04683860745656695</v>
      </c>
      <c r="J23" s="81">
        <f t="shared" si="4"/>
        <v>0.049162264516779054</v>
      </c>
      <c r="K23" s="81">
        <f t="shared" si="0"/>
        <v>0.8766757241512636</v>
      </c>
      <c r="L23" s="59">
        <f t="shared" si="6"/>
        <v>57.41300000000001</v>
      </c>
      <c r="M23" s="73">
        <f t="shared" si="6"/>
        <v>8972.700000000012</v>
      </c>
    </row>
    <row r="24" spans="1:13" ht="12.75">
      <c r="A24" s="6"/>
      <c r="B24" s="22" t="s">
        <v>13</v>
      </c>
      <c r="C24" s="29">
        <f>platy_obec!C24+platy_kraj!C24</f>
        <v>10.317</v>
      </c>
      <c r="D24" s="42">
        <f>platy_obec!D24+platy_kraj!D24</f>
        <v>2393.7</v>
      </c>
      <c r="E24" s="109">
        <f t="shared" si="1"/>
        <v>0.0007959483091093841</v>
      </c>
      <c r="F24" s="81">
        <f t="shared" si="2"/>
        <v>0.0009410928629093038</v>
      </c>
      <c r="G24" s="59">
        <f>platy_obec!G24+platy_kraj!G24</f>
        <v>9.356</v>
      </c>
      <c r="H24" s="66">
        <f>platy_obec!H24+platy_kraj!H24</f>
        <v>2283.3</v>
      </c>
      <c r="I24" s="109">
        <f t="shared" si="3"/>
        <v>0.0010737261752659442</v>
      </c>
      <c r="J24" s="81">
        <f t="shared" si="4"/>
        <v>0.0011433771855765321</v>
      </c>
      <c r="K24" s="81">
        <f t="shared" si="0"/>
        <v>0.9068527672773092</v>
      </c>
      <c r="L24" s="59">
        <f t="shared" si="6"/>
        <v>0.9610000000000003</v>
      </c>
      <c r="M24" s="73">
        <f t="shared" si="6"/>
        <v>110.39999999999964</v>
      </c>
    </row>
    <row r="25" spans="1:13" ht="12.75">
      <c r="A25" s="6"/>
      <c r="B25" s="22" t="s">
        <v>14</v>
      </c>
      <c r="C25" s="29">
        <f>platy_obec!C25+platy_kraj!C25</f>
        <v>138.099</v>
      </c>
      <c r="D25" s="42">
        <f>platy_obec!D25+platy_kraj!D25</f>
        <v>26835.800000000003</v>
      </c>
      <c r="E25" s="109">
        <f t="shared" si="1"/>
        <v>0.010654227540922443</v>
      </c>
      <c r="F25" s="81">
        <f t="shared" si="2"/>
        <v>0.010550603605490037</v>
      </c>
      <c r="G25" s="59">
        <f>platy_obec!G25+platy_kraj!G25</f>
        <v>94.369</v>
      </c>
      <c r="H25" s="66">
        <f>platy_obec!H25+platy_kraj!H25</f>
        <v>20774.1</v>
      </c>
      <c r="I25" s="109">
        <f t="shared" si="3"/>
        <v>0.010830105326386478</v>
      </c>
      <c r="J25" s="81">
        <f t="shared" si="4"/>
        <v>0.0104027644159267</v>
      </c>
      <c r="K25" s="81">
        <f t="shared" si="0"/>
        <v>0.6833431089291017</v>
      </c>
      <c r="L25" s="59">
        <f t="shared" si="6"/>
        <v>43.72999999999999</v>
      </c>
      <c r="M25" s="73">
        <f t="shared" si="6"/>
        <v>6061.700000000004</v>
      </c>
    </row>
    <row r="26" spans="1:13" ht="12.75">
      <c r="A26" s="6"/>
      <c r="B26" s="22" t="s">
        <v>15</v>
      </c>
      <c r="C26" s="29">
        <f>platy_obec!C26+platy_kraj!C26</f>
        <v>0</v>
      </c>
      <c r="D26" s="42">
        <f>platy_obec!D26+platy_kraj!D26</f>
        <v>0</v>
      </c>
      <c r="E26" s="109">
        <f t="shared" si="1"/>
      </c>
      <c r="F26" s="81">
        <f t="shared" si="2"/>
      </c>
      <c r="G26" s="59">
        <f>platy_obec!G26+platy_kraj!G26</f>
        <v>0</v>
      </c>
      <c r="H26" s="66">
        <f>platy_obec!H26+platy_kraj!H26</f>
        <v>0</v>
      </c>
      <c r="I26" s="109">
        <f t="shared" si="3"/>
      </c>
      <c r="J26" s="81">
        <f t="shared" si="4"/>
      </c>
      <c r="K26" s="81">
        <f t="shared" si="0"/>
      </c>
      <c r="L26" s="59">
        <f t="shared" si="6"/>
        <v>0</v>
      </c>
      <c r="M26" s="73">
        <f t="shared" si="6"/>
        <v>0</v>
      </c>
    </row>
    <row r="27" spans="1:13" ht="13.5" thickBot="1">
      <c r="A27" s="6"/>
      <c r="B27" s="15" t="s">
        <v>16</v>
      </c>
      <c r="C27" s="32">
        <f>platy_obec!C27+platy_kraj!C27</f>
        <v>0</v>
      </c>
      <c r="D27" s="43">
        <f>platy_obec!D27+platy_kraj!D27</f>
        <v>0</v>
      </c>
      <c r="E27" s="110">
        <f t="shared" si="1"/>
      </c>
      <c r="F27" s="82">
        <f t="shared" si="2"/>
      </c>
      <c r="G27" s="62">
        <f>platy_obec!G27+platy_kraj!G27</f>
        <v>0</v>
      </c>
      <c r="H27" s="67">
        <f>platy_obec!H27+platy_kraj!H27</f>
        <v>0</v>
      </c>
      <c r="I27" s="110">
        <f t="shared" si="3"/>
      </c>
      <c r="J27" s="82">
        <f t="shared" si="4"/>
      </c>
      <c r="K27" s="82">
        <f t="shared" si="0"/>
      </c>
      <c r="L27" s="62">
        <f t="shared" si="6"/>
        <v>0</v>
      </c>
      <c r="M27" s="74">
        <f t="shared" si="6"/>
        <v>0</v>
      </c>
    </row>
    <row r="28" spans="1:13" ht="13.5" thickBot="1">
      <c r="A28" s="10" t="s">
        <v>21</v>
      </c>
      <c r="B28" s="12"/>
      <c r="C28" s="31">
        <f>C29</f>
        <v>136.072</v>
      </c>
      <c r="D28" s="44">
        <f>D29</f>
        <v>25474.6</v>
      </c>
      <c r="E28" s="111">
        <f t="shared" si="1"/>
        <v>0.010497846110025407</v>
      </c>
      <c r="F28" s="83">
        <f t="shared" si="2"/>
        <v>0.010015442304996179</v>
      </c>
      <c r="G28" s="61">
        <f>G29</f>
        <v>62.426</v>
      </c>
      <c r="H28" s="68">
        <f>H29</f>
        <v>14603.4</v>
      </c>
      <c r="I28" s="111">
        <f t="shared" si="3"/>
        <v>0.00716421870640785</v>
      </c>
      <c r="J28" s="83">
        <f t="shared" si="4"/>
        <v>0.007312746635066932</v>
      </c>
      <c r="K28" s="83">
        <f t="shared" si="0"/>
        <v>0.45877182667999294</v>
      </c>
      <c r="L28" s="61">
        <f>L29</f>
        <v>73.646</v>
      </c>
      <c r="M28" s="75">
        <f>M29</f>
        <v>10871.199999999999</v>
      </c>
    </row>
    <row r="29" spans="1:13" ht="13.5" thickBot="1">
      <c r="A29" s="10"/>
      <c r="B29" s="12" t="s">
        <v>22</v>
      </c>
      <c r="C29" s="33">
        <f>platy_obec!C29+platy_kraj!C29</f>
        <v>136.072</v>
      </c>
      <c r="D29" s="45">
        <f>platy_obec!D29+platy_kraj!D29</f>
        <v>25474.6</v>
      </c>
      <c r="E29" s="112">
        <f t="shared" si="1"/>
        <v>0.010497846110025407</v>
      </c>
      <c r="F29" s="84">
        <f t="shared" si="2"/>
        <v>0.010015442304996179</v>
      </c>
      <c r="G29" s="63">
        <f>platy_obec!G29+platy_kraj!G29</f>
        <v>62.426</v>
      </c>
      <c r="H29" s="69">
        <f>platy_obec!H29+platy_kraj!H29</f>
        <v>14603.4</v>
      </c>
      <c r="I29" s="112">
        <f t="shared" si="3"/>
        <v>0.00716421870640785</v>
      </c>
      <c r="J29" s="84">
        <f t="shared" si="4"/>
        <v>0.007312746635066932</v>
      </c>
      <c r="K29" s="84">
        <f t="shared" si="0"/>
        <v>0.45877182667999294</v>
      </c>
      <c r="L29" s="63">
        <f>C29-G29</f>
        <v>73.646</v>
      </c>
      <c r="M29" s="76">
        <f>D29-H29</f>
        <v>10871.199999999999</v>
      </c>
    </row>
    <row r="30" spans="1:13" ht="13.5" thickBot="1">
      <c r="A30" s="8" t="s">
        <v>17</v>
      </c>
      <c r="B30" s="9"/>
      <c r="C30" s="31">
        <f>SUM(C31:C35)</f>
        <v>88.851</v>
      </c>
      <c r="D30" s="44">
        <f>SUM(D31:D35)</f>
        <v>18370.3</v>
      </c>
      <c r="E30" s="111">
        <f t="shared" si="1"/>
        <v>0.006854783678654443</v>
      </c>
      <c r="F30" s="83">
        <f t="shared" si="2"/>
        <v>0.007222357947738975</v>
      </c>
      <c r="G30" s="61">
        <f>SUM(G31:G35)</f>
        <v>11.444</v>
      </c>
      <c r="H30" s="68">
        <f>SUM(H31:H35)</f>
        <v>2683.1</v>
      </c>
      <c r="I30" s="111">
        <f t="shared" si="3"/>
        <v>0.0013133521109174292</v>
      </c>
      <c r="J30" s="83">
        <f t="shared" si="4"/>
        <v>0.0013435796113609219</v>
      </c>
      <c r="K30" s="83">
        <f t="shared" si="0"/>
        <v>0.12879990095778326</v>
      </c>
      <c r="L30" s="61">
        <f>SUM(L31:L35)</f>
        <v>77.407</v>
      </c>
      <c r="M30" s="75">
        <f>SUM(M31:M35)</f>
        <v>15687.2</v>
      </c>
    </row>
    <row r="31" spans="1:13" ht="12.75">
      <c r="A31" s="9"/>
      <c r="B31" s="14" t="s">
        <v>18</v>
      </c>
      <c r="C31" s="30">
        <f>platy_obec!C31+platy_kraj!C31</f>
        <v>4.229</v>
      </c>
      <c r="D31" s="41">
        <f>platy_obec!D31+platy_kraj!D31</f>
        <v>899.3</v>
      </c>
      <c r="E31" s="108">
        <f t="shared" si="1"/>
        <v>0.0003262639720096526</v>
      </c>
      <c r="F31" s="80">
        <f t="shared" si="2"/>
        <v>0.00035356344220843755</v>
      </c>
      <c r="G31" s="60">
        <f>platy_obec!G31+platy_kraj!G31</f>
        <v>0</v>
      </c>
      <c r="H31" s="65">
        <f>platy_obec!H31+platy_kraj!H31</f>
        <v>0</v>
      </c>
      <c r="I31" s="108">
        <f t="shared" si="3"/>
      </c>
      <c r="J31" s="80">
        <f t="shared" si="4"/>
      </c>
      <c r="K31" s="80">
        <f t="shared" si="0"/>
        <v>0</v>
      </c>
      <c r="L31" s="60">
        <f aca="true" t="shared" si="7" ref="L31:M36">C31-G31</f>
        <v>4.229</v>
      </c>
      <c r="M31" s="72">
        <f t="shared" si="7"/>
        <v>899.3</v>
      </c>
    </row>
    <row r="32" spans="1:13" ht="12.75">
      <c r="A32" s="6"/>
      <c r="B32" s="22" t="s">
        <v>23</v>
      </c>
      <c r="C32" s="29">
        <f>platy_obec!C32+platy_kraj!C32</f>
        <v>68.068</v>
      </c>
      <c r="D32" s="42">
        <f>platy_obec!D32+platy_kraj!D32</f>
        <v>14702.1</v>
      </c>
      <c r="E32" s="109">
        <f t="shared" si="1"/>
        <v>0.0052513918294521235</v>
      </c>
      <c r="F32" s="81">
        <f t="shared" si="2"/>
        <v>0.005780190240957044</v>
      </c>
      <c r="G32" s="59">
        <f>platy_obec!G32+platy_kraj!G32</f>
        <v>11.444</v>
      </c>
      <c r="H32" s="66">
        <f>platy_obec!H32+platy_kraj!H32</f>
        <v>2683.1</v>
      </c>
      <c r="I32" s="109">
        <f t="shared" si="3"/>
        <v>0.0013133521109174292</v>
      </c>
      <c r="J32" s="81">
        <f t="shared" si="4"/>
        <v>0.0013435796113609219</v>
      </c>
      <c r="K32" s="81">
        <f t="shared" si="0"/>
        <v>0.16812599165540343</v>
      </c>
      <c r="L32" s="59">
        <f t="shared" si="7"/>
        <v>56.623999999999995</v>
      </c>
      <c r="M32" s="73">
        <f t="shared" si="7"/>
        <v>12019</v>
      </c>
    </row>
    <row r="33" spans="1:13" ht="12.75">
      <c r="A33" s="6"/>
      <c r="B33" s="22" t="s">
        <v>27</v>
      </c>
      <c r="C33" s="29">
        <f>platy_obec!C33+platy_kraj!C33</f>
        <v>3.5</v>
      </c>
      <c r="D33" s="42">
        <f>platy_obec!D33+platy_kraj!D33</f>
        <v>661.6</v>
      </c>
      <c r="E33" s="109">
        <f t="shared" si="1"/>
        <v>0.00027002220431160656</v>
      </c>
      <c r="F33" s="81">
        <f t="shared" si="2"/>
        <v>0.00026011072319037285</v>
      </c>
      <c r="G33" s="59">
        <f>platy_obec!G33+platy_kraj!G33</f>
        <v>0</v>
      </c>
      <c r="H33" s="66">
        <f>platy_obec!H33+platy_kraj!H33</f>
        <v>0</v>
      </c>
      <c r="I33" s="109">
        <f t="shared" si="3"/>
      </c>
      <c r="J33" s="81">
        <f t="shared" si="4"/>
      </c>
      <c r="K33" s="81">
        <f t="shared" si="0"/>
        <v>0</v>
      </c>
      <c r="L33" s="59">
        <f t="shared" si="7"/>
        <v>3.5</v>
      </c>
      <c r="M33" s="73">
        <f t="shared" si="7"/>
        <v>661.6</v>
      </c>
    </row>
    <row r="34" spans="1:13" ht="12.75">
      <c r="A34" s="6"/>
      <c r="B34" s="25" t="s">
        <v>26</v>
      </c>
      <c r="C34" s="34">
        <f>platy_obec!C34+platy_kraj!C34</f>
        <v>13.054</v>
      </c>
      <c r="D34" s="46">
        <f>platy_obec!D34+platy_kraj!D34</f>
        <v>2107.3</v>
      </c>
      <c r="E34" s="113">
        <f aca="true" t="shared" si="8" ref="E34:F36">IF(C34=0,"",C34/C$9)</f>
        <v>0.0010071056728810604</v>
      </c>
      <c r="F34" s="85">
        <f t="shared" si="8"/>
        <v>0.0008284935413831209</v>
      </c>
      <c r="G34" s="64">
        <f>platy_obec!G34+platy_kraj!G34</f>
        <v>0</v>
      </c>
      <c r="H34" s="70">
        <f>platy_obec!H34+platy_kraj!H34</f>
        <v>0</v>
      </c>
      <c r="I34" s="113"/>
      <c r="J34" s="85"/>
      <c r="K34" s="85">
        <f t="shared" si="0"/>
        <v>0</v>
      </c>
      <c r="L34" s="64">
        <f t="shared" si="7"/>
        <v>13.054</v>
      </c>
      <c r="M34" s="77">
        <f t="shared" si="7"/>
        <v>2107.3</v>
      </c>
    </row>
    <row r="35" spans="1:13" ht="13.5" thickBot="1">
      <c r="A35" s="6"/>
      <c r="B35" s="15" t="s">
        <v>19</v>
      </c>
      <c r="C35" s="32">
        <f>platy_obec!C35+platy_kraj!C35</f>
        <v>0</v>
      </c>
      <c r="D35" s="43">
        <f>platy_obec!D35+platy_kraj!D35</f>
        <v>0</v>
      </c>
      <c r="E35" s="110">
        <f t="shared" si="8"/>
      </c>
      <c r="F35" s="82">
        <f t="shared" si="8"/>
      </c>
      <c r="G35" s="62">
        <f>platy_obec!G35+platy_kraj!G35</f>
        <v>0</v>
      </c>
      <c r="H35" s="67">
        <f>platy_obec!H35+platy_kraj!H35</f>
        <v>0</v>
      </c>
      <c r="I35" s="110">
        <f>IF(G35=0,"",G35/G$9)</f>
      </c>
      <c r="J35" s="82">
        <f>IF(H35=0,"",H35/H$9)</f>
      </c>
      <c r="K35" s="82">
        <f t="shared" si="0"/>
      </c>
      <c r="L35" s="62">
        <f t="shared" si="7"/>
        <v>0</v>
      </c>
      <c r="M35" s="74">
        <f t="shared" si="7"/>
        <v>0</v>
      </c>
    </row>
    <row r="36" spans="1:13" ht="13.5" thickBot="1">
      <c r="A36" s="10" t="s">
        <v>20</v>
      </c>
      <c r="B36" s="11"/>
      <c r="C36" s="31">
        <f>platy_obec!C36+platy_kraj!C36</f>
        <v>61.493</v>
      </c>
      <c r="D36" s="44">
        <f>platy_obec!D36+platy_kraj!D36</f>
        <v>9332.3</v>
      </c>
      <c r="E36" s="111">
        <f t="shared" si="8"/>
        <v>0.0047441358313524635</v>
      </c>
      <c r="F36" s="83">
        <f t="shared" si="8"/>
        <v>0.0036690315931522314</v>
      </c>
      <c r="G36" s="61">
        <f>platy_obec!G36+platy_kraj!G36</f>
        <v>0</v>
      </c>
      <c r="H36" s="68">
        <f>platy_obec!H36+platy_kraj!H36</f>
        <v>0</v>
      </c>
      <c r="I36" s="111">
        <f>IF(G36=0,"",G36/G$9)</f>
      </c>
      <c r="J36" s="83">
        <f>IF(H36=0,"",H36/H$9)</f>
      </c>
      <c r="K36" s="83">
        <f t="shared" si="0"/>
        <v>0</v>
      </c>
      <c r="L36" s="61">
        <f t="shared" si="7"/>
        <v>61.493</v>
      </c>
      <c r="M36" s="75">
        <f t="shared" si="7"/>
        <v>9332.3</v>
      </c>
    </row>
    <row r="37" spans="3:6" ht="12.75">
      <c r="C37" s="2"/>
      <c r="D37" s="2"/>
      <c r="E37" s="2"/>
      <c r="F37" s="2"/>
    </row>
    <row r="38" spans="4:5" ht="12.75">
      <c r="D38" s="1"/>
      <c r="E38" s="1"/>
    </row>
  </sheetData>
  <sheetProtection sheet="1" objects="1" scenarios="1" selectLockedCells="1" selectUnlockedCells="1"/>
  <printOptions/>
  <pageMargins left="0.5905511811023623" right="0.5905511811023623" top="0.984251968503937" bottom="0.5905511811023623" header="0.5118110236220472" footer="0.5118110236220472"/>
  <pageSetup horizontalDpi="120" verticalDpi="120" orientation="landscape" paperSize="9" scale="80" r:id="rId1"/>
  <headerFooter alignWithMargins="0">
    <oddHeader>&amp;R&amp;"Arial,Kurzíva"Výroční zpráva o stavu a rozvoji vzdělávací soustavy v Královéhradeckém kraji  - 2004/2005</oddHeader>
  </headerFooter>
  <ignoredErrors>
    <ignoredError sqref="L12:M3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37"/>
  <sheetViews>
    <sheetView showGridLines="0" workbookViewId="0" topLeftCell="A1">
      <selection activeCell="B8" sqref="B8"/>
    </sheetView>
  </sheetViews>
  <sheetFormatPr defaultColWidth="9.140625" defaultRowHeight="12.75"/>
  <cols>
    <col min="1" max="1" width="3.7109375" style="0" customWidth="1"/>
    <col min="2" max="2" width="33.140625" style="0" customWidth="1"/>
    <col min="3" max="11" width="9.7109375" style="0" customWidth="1"/>
  </cols>
  <sheetData>
    <row r="1" ht="15.75">
      <c r="A1" s="126" t="s">
        <v>66</v>
      </c>
    </row>
    <row r="2" ht="12.75">
      <c r="A2" t="s">
        <v>59</v>
      </c>
    </row>
    <row r="4" spans="1:8" ht="12.75">
      <c r="A4" s="124" t="s">
        <v>40</v>
      </c>
      <c r="B4" s="125"/>
      <c r="C4" s="125"/>
      <c r="D4" s="125"/>
      <c r="E4" s="125"/>
      <c r="F4" s="125"/>
      <c r="G4" s="125"/>
      <c r="H4" s="125"/>
    </row>
    <row r="5" ht="12.75">
      <c r="A5" s="4"/>
    </row>
    <row r="6" ht="12.75">
      <c r="A6" s="13" t="s">
        <v>55</v>
      </c>
    </row>
    <row r="7" ht="13.5" thickBot="1"/>
    <row r="8" spans="3:11" ht="13.5" thickBot="1">
      <c r="C8" s="187" t="s">
        <v>38</v>
      </c>
      <c r="D8" s="188"/>
      <c r="E8" s="189"/>
      <c r="F8" s="187" t="s">
        <v>39</v>
      </c>
      <c r="G8" s="188"/>
      <c r="H8" s="189"/>
      <c r="I8" s="193" t="s">
        <v>60</v>
      </c>
      <c r="J8" s="194"/>
      <c r="K8" s="195"/>
    </row>
    <row r="9" spans="1:11" ht="51.75" thickBot="1">
      <c r="A9" s="134" t="s">
        <v>41</v>
      </c>
      <c r="B9" s="128"/>
      <c r="C9" s="190" t="s">
        <v>35</v>
      </c>
      <c r="D9" s="191" t="s">
        <v>36</v>
      </c>
      <c r="E9" s="192" t="s">
        <v>37</v>
      </c>
      <c r="F9" s="190" t="s">
        <v>35</v>
      </c>
      <c r="G9" s="191" t="s">
        <v>36</v>
      </c>
      <c r="H9" s="186" t="s">
        <v>37</v>
      </c>
      <c r="I9" s="184" t="s">
        <v>67</v>
      </c>
      <c r="J9" s="185" t="s">
        <v>68</v>
      </c>
      <c r="K9" s="186" t="s">
        <v>69</v>
      </c>
    </row>
    <row r="10" spans="1:11" ht="13.5" thickBot="1">
      <c r="A10" s="79" t="s">
        <v>42</v>
      </c>
      <c r="B10" s="5"/>
      <c r="C10" s="137">
        <v>17630</v>
      </c>
      <c r="D10" s="138">
        <v>20167</v>
      </c>
      <c r="E10" s="139">
        <v>12230</v>
      </c>
      <c r="F10" s="137">
        <v>15597</v>
      </c>
      <c r="G10" s="138">
        <v>18454</v>
      </c>
      <c r="H10" s="139">
        <v>9863</v>
      </c>
      <c r="I10" s="140">
        <v>16353</v>
      </c>
      <c r="J10" s="141">
        <v>19098</v>
      </c>
      <c r="K10" s="142">
        <v>10721</v>
      </c>
    </row>
    <row r="11" spans="1:11" ht="12.75">
      <c r="A11" s="16" t="s">
        <v>0</v>
      </c>
      <c r="B11" s="17"/>
      <c r="C11" s="143"/>
      <c r="D11" s="144"/>
      <c r="E11" s="145"/>
      <c r="F11" s="143">
        <v>13753</v>
      </c>
      <c r="G11" s="144">
        <v>15556</v>
      </c>
      <c r="H11" s="145">
        <v>8628</v>
      </c>
      <c r="I11" s="146">
        <v>13753</v>
      </c>
      <c r="J11" s="147">
        <v>15556</v>
      </c>
      <c r="K11" s="148">
        <v>8628</v>
      </c>
    </row>
    <row r="12" spans="1:11" ht="12.75">
      <c r="A12" s="18" t="s">
        <v>1</v>
      </c>
      <c r="B12" s="19"/>
      <c r="C12" s="149"/>
      <c r="D12" s="150"/>
      <c r="E12" s="151"/>
      <c r="F12" s="149">
        <v>17706</v>
      </c>
      <c r="G12" s="150">
        <v>19978</v>
      </c>
      <c r="H12" s="151">
        <v>9973</v>
      </c>
      <c r="I12" s="152">
        <v>17706</v>
      </c>
      <c r="J12" s="153">
        <v>19978</v>
      </c>
      <c r="K12" s="162">
        <v>9973</v>
      </c>
    </row>
    <row r="13" spans="1:11" ht="13.5" thickBot="1">
      <c r="A13" s="20" t="s">
        <v>2</v>
      </c>
      <c r="B13" s="21"/>
      <c r="C13" s="155">
        <v>18710</v>
      </c>
      <c r="D13" s="156">
        <v>20569</v>
      </c>
      <c r="E13" s="157">
        <v>12660</v>
      </c>
      <c r="F13" s="155"/>
      <c r="G13" s="156"/>
      <c r="H13" s="157"/>
      <c r="I13" s="158">
        <v>18710</v>
      </c>
      <c r="J13" s="159">
        <v>20569</v>
      </c>
      <c r="K13" s="160">
        <v>12660</v>
      </c>
    </row>
    <row r="14" spans="1:11" ht="12.75">
      <c r="A14" s="6"/>
      <c r="B14" s="14" t="s">
        <v>3</v>
      </c>
      <c r="C14" s="143">
        <v>19280</v>
      </c>
      <c r="D14" s="144">
        <v>21068</v>
      </c>
      <c r="E14" s="145">
        <v>11407</v>
      </c>
      <c r="F14" s="143"/>
      <c r="G14" s="144"/>
      <c r="H14" s="145"/>
      <c r="I14" s="146">
        <v>19280</v>
      </c>
      <c r="J14" s="147">
        <v>21068</v>
      </c>
      <c r="K14" s="148">
        <v>11407</v>
      </c>
    </row>
    <row r="15" spans="1:11" ht="12.75">
      <c r="A15" s="6"/>
      <c r="B15" s="22" t="s">
        <v>4</v>
      </c>
      <c r="C15" s="161">
        <v>19345</v>
      </c>
      <c r="D15" s="150">
        <v>21637</v>
      </c>
      <c r="E15" s="151">
        <v>12631</v>
      </c>
      <c r="F15" s="161"/>
      <c r="G15" s="150"/>
      <c r="H15" s="151"/>
      <c r="I15" s="152">
        <v>19345</v>
      </c>
      <c r="J15" s="153">
        <v>21637</v>
      </c>
      <c r="K15" s="162">
        <v>12631</v>
      </c>
    </row>
    <row r="16" spans="1:11" ht="13.5" thickBot="1">
      <c r="A16" s="6"/>
      <c r="B16" s="15" t="s">
        <v>5</v>
      </c>
      <c r="C16" s="155">
        <v>17869</v>
      </c>
      <c r="D16" s="156">
        <v>19386</v>
      </c>
      <c r="E16" s="157">
        <v>13176</v>
      </c>
      <c r="F16" s="155"/>
      <c r="G16" s="156"/>
      <c r="H16" s="157"/>
      <c r="I16" s="163">
        <v>17869</v>
      </c>
      <c r="J16" s="164">
        <v>19386</v>
      </c>
      <c r="K16" s="165">
        <v>13176</v>
      </c>
    </row>
    <row r="17" spans="1:11" ht="12.75">
      <c r="A17" s="16" t="s">
        <v>6</v>
      </c>
      <c r="B17" s="17"/>
      <c r="C17" s="143">
        <v>19947</v>
      </c>
      <c r="D17" s="144">
        <v>22452</v>
      </c>
      <c r="E17" s="145">
        <v>12378</v>
      </c>
      <c r="F17" s="143"/>
      <c r="G17" s="144"/>
      <c r="H17" s="145"/>
      <c r="I17" s="166">
        <v>19947</v>
      </c>
      <c r="J17" s="167">
        <v>22452</v>
      </c>
      <c r="K17" s="168">
        <v>12378</v>
      </c>
    </row>
    <row r="18" spans="1:11" ht="12.75">
      <c r="A18" s="18" t="s">
        <v>7</v>
      </c>
      <c r="B18" s="19"/>
      <c r="C18" s="149">
        <v>18825</v>
      </c>
      <c r="D18" s="150">
        <v>20300</v>
      </c>
      <c r="E18" s="151">
        <v>12306</v>
      </c>
      <c r="F18" s="149">
        <v>18761</v>
      </c>
      <c r="G18" s="150">
        <v>20041</v>
      </c>
      <c r="H18" s="151">
        <v>10267</v>
      </c>
      <c r="I18" s="152">
        <v>18821</v>
      </c>
      <c r="J18" s="153">
        <v>20280</v>
      </c>
      <c r="K18" s="169">
        <v>12201</v>
      </c>
    </row>
    <row r="19" spans="1:11" ht="13.5" thickBot="1">
      <c r="A19" s="20" t="s">
        <v>8</v>
      </c>
      <c r="B19" s="21"/>
      <c r="C19" s="155">
        <v>12942</v>
      </c>
      <c r="D19" s="156">
        <v>16612</v>
      </c>
      <c r="E19" s="157">
        <v>10769</v>
      </c>
      <c r="F19" s="155">
        <v>10120</v>
      </c>
      <c r="G19" s="156"/>
      <c r="H19" s="157">
        <v>10120</v>
      </c>
      <c r="I19" s="170">
        <v>11231</v>
      </c>
      <c r="J19" s="171">
        <v>16612</v>
      </c>
      <c r="K19" s="172">
        <v>10308</v>
      </c>
    </row>
    <row r="20" spans="1:11" ht="12.75">
      <c r="A20" s="9"/>
      <c r="B20" s="14" t="s">
        <v>9</v>
      </c>
      <c r="C20" s="173">
        <v>10673</v>
      </c>
      <c r="D20" s="144"/>
      <c r="E20" s="145">
        <v>10673</v>
      </c>
      <c r="F20" s="173">
        <v>10120</v>
      </c>
      <c r="G20" s="144"/>
      <c r="H20" s="145">
        <v>10120</v>
      </c>
      <c r="I20" s="146">
        <v>10174</v>
      </c>
      <c r="J20" s="147"/>
      <c r="K20" s="148">
        <v>10174</v>
      </c>
    </row>
    <row r="21" spans="1:11" ht="13.5" thickBot="1">
      <c r="A21" s="7"/>
      <c r="B21" s="15" t="s">
        <v>28</v>
      </c>
      <c r="C21" s="155">
        <v>13391</v>
      </c>
      <c r="D21" s="156">
        <v>16612</v>
      </c>
      <c r="E21" s="157">
        <v>10803</v>
      </c>
      <c r="F21" s="155"/>
      <c r="G21" s="156"/>
      <c r="H21" s="157"/>
      <c r="I21" s="170">
        <v>13391</v>
      </c>
      <c r="J21" s="171">
        <v>16612</v>
      </c>
      <c r="K21" s="172">
        <v>10803</v>
      </c>
    </row>
    <row r="22" spans="1:11" ht="13.5" thickBot="1">
      <c r="A22" s="10" t="s">
        <v>10</v>
      </c>
      <c r="B22" s="11"/>
      <c r="C22" s="174">
        <v>19055</v>
      </c>
      <c r="D22" s="175">
        <v>20303</v>
      </c>
      <c r="E22" s="176">
        <v>13560</v>
      </c>
      <c r="F22" s="174">
        <v>16564</v>
      </c>
      <c r="G22" s="175">
        <v>16990</v>
      </c>
      <c r="H22" s="176">
        <v>11906</v>
      </c>
      <c r="I22" s="174">
        <v>16922</v>
      </c>
      <c r="J22" s="175">
        <v>17420</v>
      </c>
      <c r="K22" s="177">
        <v>12353</v>
      </c>
    </row>
    <row r="23" spans="1:11" ht="12.75">
      <c r="A23" s="6"/>
      <c r="B23" s="14" t="s">
        <v>11</v>
      </c>
      <c r="C23" s="173">
        <v>14634</v>
      </c>
      <c r="D23" s="144">
        <v>14703</v>
      </c>
      <c r="E23" s="145">
        <v>7794</v>
      </c>
      <c r="F23" s="173">
        <v>14669</v>
      </c>
      <c r="G23" s="144">
        <v>14672</v>
      </c>
      <c r="H23" s="145">
        <v>13041</v>
      </c>
      <c r="I23" s="146">
        <v>14667</v>
      </c>
      <c r="J23" s="147">
        <v>14673</v>
      </c>
      <c r="K23" s="148">
        <v>11455</v>
      </c>
    </row>
    <row r="24" spans="1:11" ht="12.75">
      <c r="A24" s="6"/>
      <c r="B24" s="22" t="s">
        <v>12</v>
      </c>
      <c r="C24" s="161">
        <v>21891</v>
      </c>
      <c r="D24" s="150">
        <v>23076</v>
      </c>
      <c r="E24" s="151">
        <v>15339</v>
      </c>
      <c r="F24" s="161">
        <v>18690</v>
      </c>
      <c r="G24" s="150">
        <v>19520</v>
      </c>
      <c r="H24" s="151">
        <v>12480</v>
      </c>
      <c r="I24" s="152">
        <v>19180</v>
      </c>
      <c r="J24" s="153">
        <v>20046</v>
      </c>
      <c r="K24" s="162">
        <v>13024</v>
      </c>
    </row>
    <row r="25" spans="1:11" ht="12.75">
      <c r="A25" s="6"/>
      <c r="B25" s="22" t="s">
        <v>13</v>
      </c>
      <c r="C25" s="161">
        <v>19335</v>
      </c>
      <c r="D25" s="150">
        <v>20337</v>
      </c>
      <c r="E25" s="151">
        <v>9573</v>
      </c>
      <c r="F25" s="161"/>
      <c r="G25" s="150"/>
      <c r="H25" s="151"/>
      <c r="I25" s="152">
        <v>19335</v>
      </c>
      <c r="J25" s="153">
        <v>20337</v>
      </c>
      <c r="K25" s="162">
        <v>9573</v>
      </c>
    </row>
    <row r="26" spans="1:11" ht="12.75">
      <c r="A26" s="6"/>
      <c r="B26" s="22" t="s">
        <v>14</v>
      </c>
      <c r="C26" s="161">
        <v>16876</v>
      </c>
      <c r="D26" s="150">
        <v>19197</v>
      </c>
      <c r="E26" s="151">
        <v>12659</v>
      </c>
      <c r="F26" s="161">
        <v>15872</v>
      </c>
      <c r="G26" s="150">
        <v>17975</v>
      </c>
      <c r="H26" s="151">
        <v>10930</v>
      </c>
      <c r="I26" s="170">
        <v>16194</v>
      </c>
      <c r="J26" s="171">
        <v>18345</v>
      </c>
      <c r="K26" s="172">
        <v>11551</v>
      </c>
    </row>
    <row r="27" spans="1:11" ht="12.75">
      <c r="A27" s="6"/>
      <c r="B27" s="22" t="s">
        <v>15</v>
      </c>
      <c r="C27" s="161"/>
      <c r="D27" s="150"/>
      <c r="E27" s="151"/>
      <c r="F27" s="161"/>
      <c r="G27" s="150"/>
      <c r="H27" s="151"/>
      <c r="I27" s="154"/>
      <c r="J27" s="153"/>
      <c r="K27" s="169"/>
    </row>
    <row r="28" spans="1:11" ht="13.5" thickBot="1">
      <c r="A28" s="6"/>
      <c r="B28" s="15" t="s">
        <v>16</v>
      </c>
      <c r="C28" s="178"/>
      <c r="D28" s="156"/>
      <c r="E28" s="157"/>
      <c r="F28" s="178"/>
      <c r="G28" s="156"/>
      <c r="H28" s="157"/>
      <c r="I28" s="158"/>
      <c r="J28" s="171"/>
      <c r="K28" s="172"/>
    </row>
    <row r="29" spans="1:11" ht="13.5" thickBot="1">
      <c r="A29" s="10" t="s">
        <v>21</v>
      </c>
      <c r="B29" s="12"/>
      <c r="C29" s="174">
        <v>15601</v>
      </c>
      <c r="D29" s="175">
        <v>19494</v>
      </c>
      <c r="E29" s="176">
        <v>12301</v>
      </c>
      <c r="F29" s="174"/>
      <c r="G29" s="175"/>
      <c r="H29" s="176"/>
      <c r="I29" s="158">
        <v>15601</v>
      </c>
      <c r="J29" s="175">
        <v>19494</v>
      </c>
      <c r="K29" s="177">
        <v>12301</v>
      </c>
    </row>
    <row r="30" spans="1:11" ht="13.5" thickBot="1">
      <c r="A30" s="10"/>
      <c r="B30" s="12" t="s">
        <v>22</v>
      </c>
      <c r="C30" s="179">
        <v>15601</v>
      </c>
      <c r="D30" s="171">
        <v>19494</v>
      </c>
      <c r="E30" s="180">
        <v>12301</v>
      </c>
      <c r="F30" s="179"/>
      <c r="G30" s="171"/>
      <c r="H30" s="180"/>
      <c r="I30" s="158">
        <v>15601</v>
      </c>
      <c r="J30" s="159">
        <v>19494</v>
      </c>
      <c r="K30" s="160">
        <v>12301</v>
      </c>
    </row>
    <row r="31" spans="1:11" ht="13.5" thickBot="1">
      <c r="A31" s="8" t="s">
        <v>17</v>
      </c>
      <c r="B31" s="9"/>
      <c r="C31" s="174">
        <v>17230</v>
      </c>
      <c r="D31" s="175">
        <v>19538</v>
      </c>
      <c r="E31" s="176">
        <v>16888</v>
      </c>
      <c r="F31" s="174"/>
      <c r="G31" s="175"/>
      <c r="H31" s="176"/>
      <c r="I31" s="158">
        <v>17230</v>
      </c>
      <c r="J31" s="159">
        <v>19538</v>
      </c>
      <c r="K31" s="160">
        <v>16888</v>
      </c>
    </row>
    <row r="32" spans="1:11" ht="12.75">
      <c r="A32" s="9"/>
      <c r="B32" s="14" t="s">
        <v>18</v>
      </c>
      <c r="C32" s="173">
        <v>17721</v>
      </c>
      <c r="D32" s="144"/>
      <c r="E32" s="145">
        <v>17721</v>
      </c>
      <c r="F32" s="173"/>
      <c r="G32" s="144"/>
      <c r="H32" s="145"/>
      <c r="I32" s="146">
        <v>17721</v>
      </c>
      <c r="J32" s="147"/>
      <c r="K32" s="148">
        <v>17721</v>
      </c>
    </row>
    <row r="33" spans="1:11" ht="12.75">
      <c r="A33" s="6"/>
      <c r="B33" s="22" t="s">
        <v>23</v>
      </c>
      <c r="C33" s="161">
        <v>17999</v>
      </c>
      <c r="D33" s="150">
        <v>19538</v>
      </c>
      <c r="E33" s="151">
        <v>17688</v>
      </c>
      <c r="F33" s="161"/>
      <c r="G33" s="150"/>
      <c r="H33" s="151"/>
      <c r="I33" s="152">
        <v>17999</v>
      </c>
      <c r="J33" s="153">
        <v>19538</v>
      </c>
      <c r="K33" s="162">
        <v>17688</v>
      </c>
    </row>
    <row r="34" spans="1:11" ht="12.75">
      <c r="A34" s="6"/>
      <c r="B34" s="22" t="s">
        <v>27</v>
      </c>
      <c r="C34" s="161">
        <v>15752</v>
      </c>
      <c r="D34" s="150"/>
      <c r="E34" s="151">
        <v>15752</v>
      </c>
      <c r="F34" s="161"/>
      <c r="G34" s="150"/>
      <c r="H34" s="151"/>
      <c r="I34" s="152">
        <v>15752</v>
      </c>
      <c r="J34" s="153"/>
      <c r="K34" s="162">
        <v>15752</v>
      </c>
    </row>
    <row r="35" spans="1:11" ht="12.75">
      <c r="A35" s="6"/>
      <c r="B35" s="25" t="s">
        <v>26</v>
      </c>
      <c r="C35" s="181">
        <v>13452</v>
      </c>
      <c r="D35" s="182"/>
      <c r="E35" s="183">
        <v>13452</v>
      </c>
      <c r="F35" s="181"/>
      <c r="G35" s="182"/>
      <c r="H35" s="183"/>
      <c r="I35" s="152">
        <v>13452</v>
      </c>
      <c r="J35" s="153"/>
      <c r="K35" s="162">
        <v>13452</v>
      </c>
    </row>
    <row r="36" spans="1:11" ht="13.5" thickBot="1">
      <c r="A36" s="6"/>
      <c r="B36" s="15" t="s">
        <v>19</v>
      </c>
      <c r="C36" s="178"/>
      <c r="D36" s="156"/>
      <c r="E36" s="157"/>
      <c r="F36" s="178"/>
      <c r="G36" s="156"/>
      <c r="H36" s="157"/>
      <c r="I36" s="158"/>
      <c r="J36" s="159"/>
      <c r="K36" s="160"/>
    </row>
    <row r="37" spans="1:11" ht="13.5" thickBot="1">
      <c r="A37" s="10" t="s">
        <v>20</v>
      </c>
      <c r="B37" s="11"/>
      <c r="C37" s="174">
        <v>12647</v>
      </c>
      <c r="D37" s="175"/>
      <c r="E37" s="176">
        <v>12647</v>
      </c>
      <c r="F37" s="174"/>
      <c r="G37" s="175"/>
      <c r="H37" s="176"/>
      <c r="I37" s="158">
        <v>12647</v>
      </c>
      <c r="J37" s="159"/>
      <c r="K37" s="160">
        <v>12647</v>
      </c>
    </row>
  </sheetData>
  <sheetProtection sheet="1" objects="1" scenarios="1" selectLockedCells="1" selectUnlockedCells="1"/>
  <mergeCells count="1">
    <mergeCell ref="I8:K8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landscape" paperSize="9" scale="85" r:id="rId1"/>
  <headerFooter alignWithMargins="0">
    <oddHeader>&amp;R&amp;"Arial,Kurzíva"Výroční zpráva o stavu a rozvoji vzdělávací soustavy v Královéhradeckém kraji  - 2004/2005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showGridLines="0" workbookViewId="0" topLeftCell="A1">
      <pane xSplit="2" ySplit="9" topLeftCell="C10" activePane="bottomRight" state="frozen"/>
      <selection pane="topLeft" activeCell="E44" sqref="E44"/>
      <selection pane="topRight" activeCell="E44" sqref="E44"/>
      <selection pane="bottomLeft" activeCell="E44" sqref="E44"/>
      <selection pane="bottomRight" activeCell="A3" sqref="A3"/>
    </sheetView>
  </sheetViews>
  <sheetFormatPr defaultColWidth="9.140625" defaultRowHeight="12.75"/>
  <cols>
    <col min="1" max="1" width="3.7109375" style="0" customWidth="1"/>
    <col min="2" max="2" width="30.57421875" style="0" customWidth="1"/>
    <col min="3" max="13" width="11.7109375" style="0" customWidth="1"/>
  </cols>
  <sheetData>
    <row r="1" ht="15.75">
      <c r="A1" s="126" t="s">
        <v>66</v>
      </c>
    </row>
    <row r="2" ht="12.75">
      <c r="A2" t="s">
        <v>61</v>
      </c>
    </row>
    <row r="4" s="125" customFormat="1" ht="12.75">
      <c r="A4" s="124" t="s">
        <v>64</v>
      </c>
    </row>
    <row r="5" ht="12.75">
      <c r="A5" s="136" t="s">
        <v>65</v>
      </c>
    </row>
    <row r="6" spans="1:3" ht="12.75">
      <c r="A6" s="13" t="s">
        <v>55</v>
      </c>
      <c r="C6" s="13"/>
    </row>
    <row r="7" ht="13.5" thickBot="1">
      <c r="A7" s="136"/>
    </row>
    <row r="8" spans="1:13" s="3" customFormat="1" ht="48.75" thickBot="1">
      <c r="A8" s="134" t="s">
        <v>41</v>
      </c>
      <c r="B8" s="128"/>
      <c r="C8" s="130" t="s">
        <v>46</v>
      </c>
      <c r="D8" s="130" t="s">
        <v>49</v>
      </c>
      <c r="E8" s="131" t="s">
        <v>43</v>
      </c>
      <c r="F8" s="130" t="s">
        <v>47</v>
      </c>
      <c r="G8" s="130" t="s">
        <v>50</v>
      </c>
      <c r="H8" s="131" t="s">
        <v>44</v>
      </c>
      <c r="I8" s="129" t="s">
        <v>51</v>
      </c>
      <c r="J8" s="133" t="s">
        <v>52</v>
      </c>
      <c r="K8" s="129" t="s">
        <v>53</v>
      </c>
      <c r="L8" s="130" t="s">
        <v>54</v>
      </c>
      <c r="M8" s="131" t="s">
        <v>45</v>
      </c>
    </row>
    <row r="9" spans="1:13" ht="13.5" thickBot="1">
      <c r="A9" s="79" t="s">
        <v>42</v>
      </c>
      <c r="B9" s="5"/>
      <c r="C9" s="47">
        <f>SUM(C12+C16+C17+C18+C21+C28+C30+C36)</f>
        <v>1019470.99</v>
      </c>
      <c r="D9" s="47">
        <f>SUM(D10:D12,D16:D18,D21,D28,D30,D36)</f>
        <v>33878.772999999994</v>
      </c>
      <c r="E9" s="86">
        <f>SUM(C9:D9)</f>
        <v>1053349.763</v>
      </c>
      <c r="F9" s="47">
        <f>SUM(F10:F12,F16:F18,F21,F28,F30,F36)</f>
        <v>793376.7</v>
      </c>
      <c r="G9" s="47">
        <f>SUM(G10:G12,G16:G18,G21,G28,G30,G36)</f>
        <v>13273.629000000003</v>
      </c>
      <c r="H9" s="86">
        <f>SUM(F9:G9)</f>
        <v>806650.3289999999</v>
      </c>
      <c r="I9" s="101">
        <f>IF(E9=0,"",D9/E9)</f>
        <v>0.03216289041876397</v>
      </c>
      <c r="J9" s="40">
        <f>IF(H9=0,"",G9/H9)</f>
        <v>0.01645524525658503</v>
      </c>
      <c r="K9" s="99">
        <f>SUM(K10:K12,K16:K18,K21,K28,K30,K36)</f>
        <v>226094.33299999998</v>
      </c>
      <c r="L9" s="100">
        <f>SUM(L10:L12,L16:L18,L21,L28,L30,L36)</f>
        <v>20605.144</v>
      </c>
      <c r="M9" s="86">
        <f>SUM(K9:L9)</f>
        <v>246699.47699999998</v>
      </c>
    </row>
    <row r="10" spans="1:13" ht="12.75">
      <c r="A10" s="16" t="s">
        <v>0</v>
      </c>
      <c r="B10" s="17"/>
      <c r="C10" s="41"/>
      <c r="D10" s="65"/>
      <c r="E10" s="87">
        <f aca="true" t="shared" si="0" ref="E10:E36">SUM(C10:D10)</f>
        <v>0</v>
      </c>
      <c r="F10" s="65"/>
      <c r="G10" s="65"/>
      <c r="H10" s="87">
        <f aca="true" t="shared" si="1" ref="H10:H36">SUM(F10:G10)</f>
        <v>0</v>
      </c>
      <c r="I10" s="102">
        <f aca="true" t="shared" si="2" ref="I10:I36">IF(E10=0,"",D10/E10)</f>
      </c>
      <c r="J10" s="80">
        <f aca="true" t="shared" si="3" ref="J10:J36">IF(H10=0,"",G10/H10)</f>
      </c>
      <c r="K10" s="94">
        <f>C10-F10</f>
        <v>0</v>
      </c>
      <c r="L10" s="65">
        <f>D10-G10</f>
        <v>0</v>
      </c>
      <c r="M10" s="87">
        <f aca="true" t="shared" si="4" ref="M10:M36">SUM(K10:L10)</f>
        <v>0</v>
      </c>
    </row>
    <row r="11" spans="1:13" ht="12.75">
      <c r="A11" s="18" t="s">
        <v>1</v>
      </c>
      <c r="B11" s="19"/>
      <c r="C11" s="42"/>
      <c r="D11" s="66"/>
      <c r="E11" s="88">
        <f t="shared" si="0"/>
        <v>0</v>
      </c>
      <c r="F11" s="66"/>
      <c r="G11" s="66"/>
      <c r="H11" s="88">
        <f t="shared" si="1"/>
        <v>0</v>
      </c>
      <c r="I11" s="103">
        <f t="shared" si="2"/>
      </c>
      <c r="J11" s="81">
        <f t="shared" si="3"/>
      </c>
      <c r="K11" s="95">
        <f>C11-F11</f>
        <v>0</v>
      </c>
      <c r="L11" s="66">
        <f>D11-G11</f>
        <v>0</v>
      </c>
      <c r="M11" s="88">
        <f t="shared" si="4"/>
        <v>0</v>
      </c>
    </row>
    <row r="12" spans="1:13" ht="13.5" thickBot="1">
      <c r="A12" s="20" t="s">
        <v>2</v>
      </c>
      <c r="B12" s="21"/>
      <c r="C12" s="43">
        <f>SUM(C13:C15)</f>
        <v>614436.503</v>
      </c>
      <c r="D12" s="67">
        <f>SUM(D13:D15)</f>
        <v>21516.359</v>
      </c>
      <c r="E12" s="89">
        <f t="shared" si="0"/>
        <v>635952.8620000001</v>
      </c>
      <c r="F12" s="67">
        <f>SUM(F13:F15)</f>
        <v>516694.9</v>
      </c>
      <c r="G12" s="67">
        <f>SUM(G13:G15)</f>
        <v>8335.572</v>
      </c>
      <c r="H12" s="89">
        <f t="shared" si="1"/>
        <v>525030.4720000001</v>
      </c>
      <c r="I12" s="104">
        <f t="shared" si="2"/>
        <v>0.033833260742523394</v>
      </c>
      <c r="J12" s="82">
        <f t="shared" si="3"/>
        <v>0.015876358505911632</v>
      </c>
      <c r="K12" s="96">
        <f>SUM(K13:K15)</f>
        <v>97741.639</v>
      </c>
      <c r="L12" s="67">
        <f>SUM(L13:L15)</f>
        <v>13180.787</v>
      </c>
      <c r="M12" s="89">
        <f t="shared" si="4"/>
        <v>110922.42599999999</v>
      </c>
    </row>
    <row r="13" spans="1:13" ht="12.75">
      <c r="A13" s="6"/>
      <c r="B13" s="14" t="s">
        <v>3</v>
      </c>
      <c r="C13" s="41">
        <v>137504.521</v>
      </c>
      <c r="D13" s="65">
        <v>1618.4</v>
      </c>
      <c r="E13" s="87">
        <f t="shared" si="0"/>
        <v>139122.921</v>
      </c>
      <c r="F13" s="65">
        <v>122450.2</v>
      </c>
      <c r="G13" s="65">
        <v>833.201</v>
      </c>
      <c r="H13" s="87">
        <f t="shared" si="1"/>
        <v>123283.401</v>
      </c>
      <c r="I13" s="102">
        <f t="shared" si="2"/>
        <v>0.011632878237224475</v>
      </c>
      <c r="J13" s="80">
        <f t="shared" si="3"/>
        <v>0.006758419975775976</v>
      </c>
      <c r="K13" s="94">
        <v>15054.285</v>
      </c>
      <c r="L13" s="65">
        <f aca="true" t="shared" si="5" ref="K13:L17">D13-G13</f>
        <v>785.1990000000001</v>
      </c>
      <c r="M13" s="87">
        <f t="shared" si="4"/>
        <v>15839.484</v>
      </c>
    </row>
    <row r="14" spans="1:13" ht="12.75">
      <c r="A14" s="6"/>
      <c r="B14" s="22" t="s">
        <v>4</v>
      </c>
      <c r="C14" s="42">
        <v>229895.309</v>
      </c>
      <c r="D14" s="66">
        <v>8290.529</v>
      </c>
      <c r="E14" s="88">
        <f t="shared" si="0"/>
        <v>238185.83800000002</v>
      </c>
      <c r="F14" s="66">
        <v>191697.1</v>
      </c>
      <c r="G14" s="66">
        <v>3776.559</v>
      </c>
      <c r="H14" s="88">
        <f t="shared" si="1"/>
        <v>195473.659</v>
      </c>
      <c r="I14" s="103">
        <f t="shared" si="2"/>
        <v>0.03480697706301077</v>
      </c>
      <c r="J14" s="81">
        <f t="shared" si="3"/>
        <v>0.019320040456192615</v>
      </c>
      <c r="K14" s="95">
        <v>38198.244</v>
      </c>
      <c r="L14" s="66">
        <f t="shared" si="5"/>
        <v>4513.97</v>
      </c>
      <c r="M14" s="88">
        <f t="shared" si="4"/>
        <v>42712.214</v>
      </c>
    </row>
    <row r="15" spans="1:13" ht="13.5" thickBot="1">
      <c r="A15" s="6"/>
      <c r="B15" s="15" t="s">
        <v>5</v>
      </c>
      <c r="C15" s="43">
        <v>247036.673</v>
      </c>
      <c r="D15" s="67">
        <v>11607.43</v>
      </c>
      <c r="E15" s="89">
        <f t="shared" si="0"/>
        <v>258644.103</v>
      </c>
      <c r="F15" s="67">
        <v>202547.6</v>
      </c>
      <c r="G15" s="67">
        <v>3725.812</v>
      </c>
      <c r="H15" s="89">
        <f t="shared" si="1"/>
        <v>206273.412</v>
      </c>
      <c r="I15" s="104">
        <f t="shared" si="2"/>
        <v>0.04487799978954092</v>
      </c>
      <c r="J15" s="82">
        <f t="shared" si="3"/>
        <v>0.01806249270749446</v>
      </c>
      <c r="K15" s="96">
        <v>44489.11</v>
      </c>
      <c r="L15" s="67">
        <f t="shared" si="5"/>
        <v>7881.618</v>
      </c>
      <c r="M15" s="89">
        <f t="shared" si="4"/>
        <v>52370.728</v>
      </c>
    </row>
    <row r="16" spans="1:13" ht="12.75">
      <c r="A16" s="16" t="s">
        <v>6</v>
      </c>
      <c r="B16" s="17"/>
      <c r="C16" s="41">
        <v>20259.387</v>
      </c>
      <c r="D16" s="65">
        <v>1017.528</v>
      </c>
      <c r="E16" s="87">
        <f t="shared" si="0"/>
        <v>21276.914999999997</v>
      </c>
      <c r="F16" s="65">
        <v>17132.7</v>
      </c>
      <c r="G16" s="65">
        <v>853.547</v>
      </c>
      <c r="H16" s="87">
        <f t="shared" si="1"/>
        <v>17986.247</v>
      </c>
      <c r="I16" s="102">
        <f t="shared" si="2"/>
        <v>0.0478230984144083</v>
      </c>
      <c r="J16" s="80">
        <f t="shared" si="3"/>
        <v>0.04745553644403972</v>
      </c>
      <c r="K16" s="94">
        <v>3126.694</v>
      </c>
      <c r="L16" s="65">
        <f t="shared" si="5"/>
        <v>163.981</v>
      </c>
      <c r="M16" s="87">
        <f t="shared" si="4"/>
        <v>3290.675</v>
      </c>
    </row>
    <row r="17" spans="1:13" ht="12.75">
      <c r="A17" s="18" t="s">
        <v>7</v>
      </c>
      <c r="B17" s="19"/>
      <c r="C17" s="42">
        <v>175399.3</v>
      </c>
      <c r="D17" s="66">
        <v>4635.443</v>
      </c>
      <c r="E17" s="88">
        <f t="shared" si="0"/>
        <v>180034.743</v>
      </c>
      <c r="F17" s="66">
        <v>154251.6</v>
      </c>
      <c r="G17" s="66">
        <v>1294.192</v>
      </c>
      <c r="H17" s="88">
        <f t="shared" si="1"/>
        <v>155545.79200000002</v>
      </c>
      <c r="I17" s="103">
        <f t="shared" si="2"/>
        <v>0.02574749141614294</v>
      </c>
      <c r="J17" s="81">
        <f t="shared" si="3"/>
        <v>0.008320327945612311</v>
      </c>
      <c r="K17" s="95">
        <f t="shared" si="5"/>
        <v>21147.699999999983</v>
      </c>
      <c r="L17" s="66">
        <f t="shared" si="5"/>
        <v>3341.251</v>
      </c>
      <c r="M17" s="88">
        <f t="shared" si="4"/>
        <v>24488.950999999983</v>
      </c>
    </row>
    <row r="18" spans="1:13" ht="13.5" thickBot="1">
      <c r="A18" s="20" t="s">
        <v>8</v>
      </c>
      <c r="B18" s="21"/>
      <c r="C18" s="43">
        <f>SUM(C19+C20)</f>
        <v>121804.5</v>
      </c>
      <c r="D18" s="67">
        <f>SUM(D19:D20)</f>
        <v>3474.139</v>
      </c>
      <c r="E18" s="89">
        <f t="shared" si="0"/>
        <v>125278.639</v>
      </c>
      <c r="F18" s="67">
        <f>SUM(F19:F20)</f>
        <v>58146.4</v>
      </c>
      <c r="G18" s="67">
        <f>SUM(G19:G20)</f>
        <v>847.334</v>
      </c>
      <c r="H18" s="89">
        <f t="shared" si="1"/>
        <v>58993.734000000004</v>
      </c>
      <c r="I18" s="104">
        <f t="shared" si="2"/>
        <v>0.027731295835677145</v>
      </c>
      <c r="J18" s="82">
        <f t="shared" si="3"/>
        <v>0.014363118632226262</v>
      </c>
      <c r="K18" s="96">
        <f>SUM(K19:K20)</f>
        <v>63658.1</v>
      </c>
      <c r="L18" s="67">
        <f>SUM(L19:L20)</f>
        <v>2626.805</v>
      </c>
      <c r="M18" s="89">
        <f t="shared" si="4"/>
        <v>66284.905</v>
      </c>
    </row>
    <row r="19" spans="1:13" ht="12.75">
      <c r="A19" s="9"/>
      <c r="B19" s="14" t="s">
        <v>9</v>
      </c>
      <c r="C19" s="41">
        <v>16604</v>
      </c>
      <c r="D19" s="65">
        <v>712.8</v>
      </c>
      <c r="E19" s="87">
        <f t="shared" si="0"/>
        <v>17316.8</v>
      </c>
      <c r="F19" s="65">
        <v>0</v>
      </c>
      <c r="G19" s="65">
        <v>4.4</v>
      </c>
      <c r="H19" s="87">
        <f t="shared" si="1"/>
        <v>4.4</v>
      </c>
      <c r="I19" s="102">
        <f t="shared" si="2"/>
        <v>0.0411623394622563</v>
      </c>
      <c r="J19" s="80">
        <f t="shared" si="3"/>
        <v>1</v>
      </c>
      <c r="K19" s="94">
        <f>C19-F19</f>
        <v>16604</v>
      </c>
      <c r="L19" s="65">
        <f>D19-G19</f>
        <v>708.4</v>
      </c>
      <c r="M19" s="87">
        <f t="shared" si="4"/>
        <v>17312.4</v>
      </c>
    </row>
    <row r="20" spans="1:13" ht="13.5" thickBot="1">
      <c r="A20" s="7"/>
      <c r="B20" s="15" t="s">
        <v>28</v>
      </c>
      <c r="C20" s="43">
        <v>105200.5</v>
      </c>
      <c r="D20" s="67">
        <v>2761.339</v>
      </c>
      <c r="E20" s="89">
        <f t="shared" si="0"/>
        <v>107961.839</v>
      </c>
      <c r="F20" s="67">
        <v>58146.4</v>
      </c>
      <c r="G20" s="67">
        <v>842.934</v>
      </c>
      <c r="H20" s="89">
        <f t="shared" si="1"/>
        <v>58989.334</v>
      </c>
      <c r="I20" s="104">
        <f t="shared" si="2"/>
        <v>0.025576991144065264</v>
      </c>
      <c r="J20" s="82">
        <f t="shared" si="3"/>
        <v>0.014289600218236062</v>
      </c>
      <c r="K20" s="96">
        <f>C20-F20</f>
        <v>47054.1</v>
      </c>
      <c r="L20" s="67">
        <f>D20-G20</f>
        <v>1918.405</v>
      </c>
      <c r="M20" s="89">
        <f t="shared" si="4"/>
        <v>48972.505</v>
      </c>
    </row>
    <row r="21" spans="1:13" ht="13.5" thickBot="1">
      <c r="A21" s="10" t="s">
        <v>10</v>
      </c>
      <c r="B21" s="11"/>
      <c r="C21" s="44">
        <f>SUM(C22:C27)</f>
        <v>34394.100000000006</v>
      </c>
      <c r="D21" s="68">
        <f>SUM(D22:D27)</f>
        <v>1944.5249999999999</v>
      </c>
      <c r="E21" s="90">
        <f t="shared" si="0"/>
        <v>36338.62500000001</v>
      </c>
      <c r="F21" s="68">
        <f>SUM(F22:F27)</f>
        <v>29864.6</v>
      </c>
      <c r="G21" s="68">
        <f>SUM(G22:G27)</f>
        <v>1528.535</v>
      </c>
      <c r="H21" s="90">
        <f t="shared" si="1"/>
        <v>31393.135</v>
      </c>
      <c r="I21" s="105">
        <f t="shared" si="2"/>
        <v>0.053511243201964834</v>
      </c>
      <c r="J21" s="83">
        <f t="shared" si="3"/>
        <v>0.0486901037440192</v>
      </c>
      <c r="K21" s="93">
        <f>SUM(K22:K27)</f>
        <v>4529.500000000002</v>
      </c>
      <c r="L21" s="68">
        <f>SUM(L22:L27)</f>
        <v>415.98999999999995</v>
      </c>
      <c r="M21" s="90">
        <f t="shared" si="4"/>
        <v>4945.490000000002</v>
      </c>
    </row>
    <row r="22" spans="1:13" ht="12.75">
      <c r="A22" s="6"/>
      <c r="B22" s="14" t="s">
        <v>11</v>
      </c>
      <c r="C22" s="41">
        <v>4310.9</v>
      </c>
      <c r="D22" s="65">
        <v>57.312</v>
      </c>
      <c r="E22" s="87">
        <f t="shared" si="0"/>
        <v>4368.2119999999995</v>
      </c>
      <c r="F22" s="65">
        <v>4287.8</v>
      </c>
      <c r="G22" s="65">
        <v>56.312</v>
      </c>
      <c r="H22" s="87">
        <f t="shared" si="1"/>
        <v>4344.112</v>
      </c>
      <c r="I22" s="102">
        <f t="shared" si="2"/>
        <v>0.013120242332560783</v>
      </c>
      <c r="J22" s="80">
        <f t="shared" si="3"/>
        <v>0.012962833370778653</v>
      </c>
      <c r="K22" s="94">
        <f aca="true" t="shared" si="6" ref="K22:L27">C22-F22</f>
        <v>23.099999999999454</v>
      </c>
      <c r="L22" s="65">
        <f t="shared" si="6"/>
        <v>1</v>
      </c>
      <c r="M22" s="87">
        <f t="shared" si="4"/>
        <v>24.099999999999454</v>
      </c>
    </row>
    <row r="23" spans="1:13" ht="12.75">
      <c r="A23" s="6"/>
      <c r="B23" s="22" t="s">
        <v>12</v>
      </c>
      <c r="C23" s="42">
        <v>18724.9</v>
      </c>
      <c r="D23" s="66">
        <v>53.664</v>
      </c>
      <c r="E23" s="88">
        <f t="shared" si="0"/>
        <v>18778.564000000002</v>
      </c>
      <c r="F23" s="66">
        <v>16715.8</v>
      </c>
      <c r="G23" s="66">
        <v>53.664</v>
      </c>
      <c r="H23" s="88">
        <f t="shared" si="1"/>
        <v>16769.464</v>
      </c>
      <c r="I23" s="103">
        <f t="shared" si="2"/>
        <v>0.002857726501344831</v>
      </c>
      <c r="J23" s="81">
        <f t="shared" si="3"/>
        <v>0.003200102281146255</v>
      </c>
      <c r="K23" s="95">
        <f t="shared" si="6"/>
        <v>2009.1000000000022</v>
      </c>
      <c r="L23" s="66">
        <f t="shared" si="6"/>
        <v>0</v>
      </c>
      <c r="M23" s="88">
        <f t="shared" si="4"/>
        <v>2009.1000000000022</v>
      </c>
    </row>
    <row r="24" spans="1:13" ht="12.75">
      <c r="A24" s="6"/>
      <c r="B24" s="22" t="s">
        <v>13</v>
      </c>
      <c r="C24" s="42">
        <v>2393.7</v>
      </c>
      <c r="D24" s="66">
        <v>140.883</v>
      </c>
      <c r="E24" s="88">
        <f t="shared" si="0"/>
        <v>2534.5829999999996</v>
      </c>
      <c r="F24" s="66">
        <v>2283.3</v>
      </c>
      <c r="G24" s="66">
        <v>86.8</v>
      </c>
      <c r="H24" s="88">
        <f t="shared" si="1"/>
        <v>2370.1000000000004</v>
      </c>
      <c r="I24" s="103">
        <f t="shared" si="2"/>
        <v>0.05558429138047562</v>
      </c>
      <c r="J24" s="81">
        <f t="shared" si="3"/>
        <v>0.03662292730264545</v>
      </c>
      <c r="K24" s="95">
        <f t="shared" si="6"/>
        <v>110.39999999999964</v>
      </c>
      <c r="L24" s="66">
        <f t="shared" si="6"/>
        <v>54.08300000000001</v>
      </c>
      <c r="M24" s="88">
        <f t="shared" si="4"/>
        <v>164.48299999999966</v>
      </c>
    </row>
    <row r="25" spans="1:13" ht="12.75">
      <c r="A25" s="6"/>
      <c r="B25" s="22" t="s">
        <v>14</v>
      </c>
      <c r="C25" s="42">
        <v>8964.6</v>
      </c>
      <c r="D25" s="66">
        <v>1692.666</v>
      </c>
      <c r="E25" s="88">
        <f t="shared" si="0"/>
        <v>10657.266</v>
      </c>
      <c r="F25" s="66">
        <v>6577.7</v>
      </c>
      <c r="G25" s="66">
        <v>1331.759</v>
      </c>
      <c r="H25" s="88">
        <f t="shared" si="1"/>
        <v>7909.459</v>
      </c>
      <c r="I25" s="103">
        <f t="shared" si="2"/>
        <v>0.15882741408537612</v>
      </c>
      <c r="J25" s="81">
        <f t="shared" si="3"/>
        <v>0.16837548560527338</v>
      </c>
      <c r="K25" s="95">
        <f t="shared" si="6"/>
        <v>2386.9000000000005</v>
      </c>
      <c r="L25" s="66">
        <f t="shared" si="6"/>
        <v>360.9069999999999</v>
      </c>
      <c r="M25" s="88">
        <f t="shared" si="4"/>
        <v>2747.8070000000007</v>
      </c>
    </row>
    <row r="26" spans="1:13" ht="12.75">
      <c r="A26" s="6"/>
      <c r="B26" s="22" t="s">
        <v>15</v>
      </c>
      <c r="C26" s="42">
        <v>0</v>
      </c>
      <c r="D26" s="66">
        <v>0</v>
      </c>
      <c r="E26" s="88">
        <f t="shared" si="0"/>
        <v>0</v>
      </c>
      <c r="F26" s="66">
        <v>0</v>
      </c>
      <c r="G26" s="66">
        <v>0</v>
      </c>
      <c r="H26" s="88">
        <f t="shared" si="1"/>
        <v>0</v>
      </c>
      <c r="I26" s="103">
        <f t="shared" si="2"/>
      </c>
      <c r="J26" s="81">
        <f t="shared" si="3"/>
      </c>
      <c r="K26" s="95">
        <f t="shared" si="6"/>
        <v>0</v>
      </c>
      <c r="L26" s="66">
        <f t="shared" si="6"/>
        <v>0</v>
      </c>
      <c r="M26" s="88">
        <f t="shared" si="4"/>
        <v>0</v>
      </c>
    </row>
    <row r="27" spans="1:13" ht="13.5" thickBot="1">
      <c r="A27" s="6"/>
      <c r="B27" s="15" t="s">
        <v>16</v>
      </c>
      <c r="C27" s="43"/>
      <c r="D27" s="67"/>
      <c r="E27" s="89">
        <f t="shared" si="0"/>
        <v>0</v>
      </c>
      <c r="F27" s="67"/>
      <c r="G27" s="67"/>
      <c r="H27" s="89">
        <f t="shared" si="1"/>
        <v>0</v>
      </c>
      <c r="I27" s="104">
        <f t="shared" si="2"/>
      </c>
      <c r="J27" s="82">
        <f t="shared" si="3"/>
      </c>
      <c r="K27" s="96">
        <f t="shared" si="6"/>
        <v>0</v>
      </c>
      <c r="L27" s="67">
        <f t="shared" si="6"/>
        <v>0</v>
      </c>
      <c r="M27" s="89">
        <f t="shared" si="4"/>
        <v>0</v>
      </c>
    </row>
    <row r="28" spans="1:13" ht="13.5" thickBot="1">
      <c r="A28" s="10" t="s">
        <v>21</v>
      </c>
      <c r="B28" s="12"/>
      <c r="C28" s="44">
        <f>C29</f>
        <v>25474.6</v>
      </c>
      <c r="D28" s="68">
        <f>D29</f>
        <v>292.791</v>
      </c>
      <c r="E28" s="90">
        <f t="shared" si="0"/>
        <v>25767.391</v>
      </c>
      <c r="F28" s="68">
        <f>F29</f>
        <v>14603.4</v>
      </c>
      <c r="G28" s="68">
        <f>G29</f>
        <v>183.459</v>
      </c>
      <c r="H28" s="90">
        <f t="shared" si="1"/>
        <v>14786.859</v>
      </c>
      <c r="I28" s="105">
        <f t="shared" si="2"/>
        <v>0.011362850045625495</v>
      </c>
      <c r="J28" s="83">
        <f t="shared" si="3"/>
        <v>0.012406894527093279</v>
      </c>
      <c r="K28" s="93">
        <f>K29</f>
        <v>10871.199999999999</v>
      </c>
      <c r="L28" s="68">
        <f>L29</f>
        <v>109.332</v>
      </c>
      <c r="M28" s="90">
        <f t="shared" si="4"/>
        <v>10980.532</v>
      </c>
    </row>
    <row r="29" spans="1:13" ht="13.5" thickBot="1">
      <c r="A29" s="10"/>
      <c r="B29" s="12" t="s">
        <v>22</v>
      </c>
      <c r="C29" s="45">
        <v>25474.6</v>
      </c>
      <c r="D29" s="69">
        <v>292.791</v>
      </c>
      <c r="E29" s="91">
        <f t="shared" si="0"/>
        <v>25767.391</v>
      </c>
      <c r="F29" s="69">
        <v>14603.4</v>
      </c>
      <c r="G29" s="69">
        <v>183.459</v>
      </c>
      <c r="H29" s="91">
        <f t="shared" si="1"/>
        <v>14786.859</v>
      </c>
      <c r="I29" s="106">
        <f t="shared" si="2"/>
        <v>0.011362850045625495</v>
      </c>
      <c r="J29" s="84">
        <f t="shared" si="3"/>
        <v>0.012406894527093279</v>
      </c>
      <c r="K29" s="97">
        <f>C29-F29</f>
        <v>10871.199999999999</v>
      </c>
      <c r="L29" s="69">
        <f>D29-G29</f>
        <v>109.332</v>
      </c>
      <c r="M29" s="91">
        <f t="shared" si="4"/>
        <v>10980.532</v>
      </c>
    </row>
    <row r="30" spans="1:13" ht="13.5" thickBot="1">
      <c r="A30" s="8" t="s">
        <v>17</v>
      </c>
      <c r="B30" s="9"/>
      <c r="C30" s="44">
        <f>SUM(C31:C35)</f>
        <v>18370.3</v>
      </c>
      <c r="D30" s="68">
        <f>SUM(D31:D35)</f>
        <v>979.5300000000001</v>
      </c>
      <c r="E30" s="90">
        <f t="shared" si="0"/>
        <v>19349.829999999998</v>
      </c>
      <c r="F30" s="68">
        <f>SUM(F31:F35)</f>
        <v>2683.1</v>
      </c>
      <c r="G30" s="68">
        <f>SUM(G31:G35)</f>
        <v>230.98999999999998</v>
      </c>
      <c r="H30" s="90">
        <f t="shared" si="1"/>
        <v>2914.0899999999997</v>
      </c>
      <c r="I30" s="105">
        <f t="shared" si="2"/>
        <v>0.05062215016876118</v>
      </c>
      <c r="J30" s="83">
        <f t="shared" si="3"/>
        <v>0.07926659780583305</v>
      </c>
      <c r="K30" s="93">
        <f>SUM(K31:K35)</f>
        <v>15687.2</v>
      </c>
      <c r="L30" s="68">
        <f>SUM(L31:L35)</f>
        <v>748.54</v>
      </c>
      <c r="M30" s="90">
        <f t="shared" si="4"/>
        <v>16435.74</v>
      </c>
    </row>
    <row r="31" spans="1:13" ht="12.75">
      <c r="A31" s="9"/>
      <c r="B31" s="14" t="s">
        <v>18</v>
      </c>
      <c r="C31" s="41">
        <v>899.3</v>
      </c>
      <c r="D31" s="65">
        <v>257.1</v>
      </c>
      <c r="E31" s="87">
        <f t="shared" si="0"/>
        <v>1156.4</v>
      </c>
      <c r="F31" s="65">
        <v>0</v>
      </c>
      <c r="G31" s="65">
        <v>222.29</v>
      </c>
      <c r="H31" s="87">
        <f t="shared" si="1"/>
        <v>222.29</v>
      </c>
      <c r="I31" s="102">
        <f t="shared" si="2"/>
        <v>0.22232791421653408</v>
      </c>
      <c r="J31" s="80">
        <f t="shared" si="3"/>
        <v>1</v>
      </c>
      <c r="K31" s="94">
        <f aca="true" t="shared" si="7" ref="K31:L36">C31-F31</f>
        <v>899.3</v>
      </c>
      <c r="L31" s="65">
        <f t="shared" si="7"/>
        <v>34.81000000000003</v>
      </c>
      <c r="M31" s="87">
        <f t="shared" si="4"/>
        <v>934.11</v>
      </c>
    </row>
    <row r="32" spans="1:13" ht="12.75">
      <c r="A32" s="6"/>
      <c r="B32" s="22" t="s">
        <v>23</v>
      </c>
      <c r="C32" s="42">
        <v>14702.1</v>
      </c>
      <c r="D32" s="66">
        <v>353.25</v>
      </c>
      <c r="E32" s="88">
        <f t="shared" si="0"/>
        <v>15055.35</v>
      </c>
      <c r="F32" s="66">
        <v>2683.1</v>
      </c>
      <c r="G32" s="66">
        <v>8.7</v>
      </c>
      <c r="H32" s="88">
        <f t="shared" si="1"/>
        <v>2691.7999999999997</v>
      </c>
      <c r="I32" s="103">
        <f t="shared" si="2"/>
        <v>0.023463419980272793</v>
      </c>
      <c r="J32" s="81">
        <f t="shared" si="3"/>
        <v>0.0032320380414592466</v>
      </c>
      <c r="K32" s="95">
        <f t="shared" si="7"/>
        <v>12019</v>
      </c>
      <c r="L32" s="66">
        <f t="shared" si="7"/>
        <v>344.55</v>
      </c>
      <c r="M32" s="88">
        <f t="shared" si="4"/>
        <v>12363.55</v>
      </c>
    </row>
    <row r="33" spans="1:13" ht="12.75">
      <c r="A33" s="6"/>
      <c r="B33" s="22" t="s">
        <v>27</v>
      </c>
      <c r="C33" s="42">
        <v>661.6</v>
      </c>
      <c r="D33" s="66">
        <v>27.2</v>
      </c>
      <c r="E33" s="88">
        <f t="shared" si="0"/>
        <v>688.8000000000001</v>
      </c>
      <c r="F33" s="66">
        <v>0</v>
      </c>
      <c r="G33" s="66">
        <v>0</v>
      </c>
      <c r="H33" s="88">
        <f t="shared" si="1"/>
        <v>0</v>
      </c>
      <c r="I33" s="103">
        <f t="shared" si="2"/>
        <v>0.039488966318234606</v>
      </c>
      <c r="J33" s="81">
        <f t="shared" si="3"/>
      </c>
      <c r="K33" s="95">
        <f t="shared" si="7"/>
        <v>661.6</v>
      </c>
      <c r="L33" s="66">
        <f t="shared" si="7"/>
        <v>27.2</v>
      </c>
      <c r="M33" s="88">
        <f t="shared" si="4"/>
        <v>688.8000000000001</v>
      </c>
    </row>
    <row r="34" spans="1:13" ht="12.75">
      <c r="A34" s="6"/>
      <c r="B34" s="25" t="s">
        <v>26</v>
      </c>
      <c r="C34" s="46">
        <v>2107.3</v>
      </c>
      <c r="D34" s="70">
        <v>341.98</v>
      </c>
      <c r="E34" s="92">
        <f t="shared" si="0"/>
        <v>2449.28</v>
      </c>
      <c r="F34" s="70">
        <v>0</v>
      </c>
      <c r="G34" s="70">
        <v>0</v>
      </c>
      <c r="H34" s="92">
        <f t="shared" si="1"/>
        <v>0</v>
      </c>
      <c r="I34" s="107">
        <f t="shared" si="2"/>
        <v>0.13962470603605956</v>
      </c>
      <c r="J34" s="85">
        <f t="shared" si="3"/>
      </c>
      <c r="K34" s="98">
        <f t="shared" si="7"/>
        <v>2107.3</v>
      </c>
      <c r="L34" s="70">
        <f t="shared" si="7"/>
        <v>341.98</v>
      </c>
      <c r="M34" s="92">
        <f t="shared" si="4"/>
        <v>2449.28</v>
      </c>
    </row>
    <row r="35" spans="1:13" ht="13.5" thickBot="1">
      <c r="A35" s="6"/>
      <c r="B35" s="15" t="s">
        <v>19</v>
      </c>
      <c r="C35" s="43"/>
      <c r="D35" s="67"/>
      <c r="E35" s="89">
        <f t="shared" si="0"/>
        <v>0</v>
      </c>
      <c r="F35" s="67"/>
      <c r="G35" s="67"/>
      <c r="H35" s="89">
        <f t="shared" si="1"/>
        <v>0</v>
      </c>
      <c r="I35" s="104">
        <f t="shared" si="2"/>
      </c>
      <c r="J35" s="82">
        <f t="shared" si="3"/>
      </c>
      <c r="K35" s="96">
        <f t="shared" si="7"/>
        <v>0</v>
      </c>
      <c r="L35" s="67">
        <f t="shared" si="7"/>
        <v>0</v>
      </c>
      <c r="M35" s="89">
        <f t="shared" si="4"/>
        <v>0</v>
      </c>
    </row>
    <row r="36" spans="1:13" ht="13.5" thickBot="1">
      <c r="A36" s="10" t="s">
        <v>20</v>
      </c>
      <c r="B36" s="11"/>
      <c r="C36" s="44">
        <v>9332.3</v>
      </c>
      <c r="D36" s="68">
        <v>18.458</v>
      </c>
      <c r="E36" s="90">
        <f t="shared" si="0"/>
        <v>9350.758</v>
      </c>
      <c r="F36" s="68">
        <v>0</v>
      </c>
      <c r="G36" s="68">
        <v>0</v>
      </c>
      <c r="H36" s="90">
        <f t="shared" si="1"/>
        <v>0</v>
      </c>
      <c r="I36" s="105">
        <f t="shared" si="2"/>
        <v>0.0019739576192646627</v>
      </c>
      <c r="J36" s="83">
        <f t="shared" si="3"/>
      </c>
      <c r="K36" s="93">
        <f t="shared" si="7"/>
        <v>9332.3</v>
      </c>
      <c r="L36" s="68">
        <f t="shared" si="7"/>
        <v>18.458</v>
      </c>
      <c r="M36" s="90">
        <f t="shared" si="4"/>
        <v>9350.758</v>
      </c>
    </row>
    <row r="37" spans="3:5" ht="12.75">
      <c r="C37" s="2"/>
      <c r="D37" s="2"/>
      <c r="E37" s="2"/>
    </row>
    <row r="38" spans="3:4" ht="12.75">
      <c r="C38" s="1"/>
      <c r="D38" s="1"/>
    </row>
  </sheetData>
  <sheetProtection sheet="1" objects="1" scenarios="1" selectLockedCells="1" selectUnlockedCells="1"/>
  <printOptions/>
  <pageMargins left="0.5905511811023623" right="0.5905511811023623" top="0.984251968503937" bottom="0.5905511811023623" header="0.5118110236220472" footer="0.5118110236220472"/>
  <pageSetup fitToHeight="0" horizontalDpi="120" verticalDpi="120" orientation="landscape" paperSize="9" scale="80" r:id="rId1"/>
  <headerFooter alignWithMargins="0">
    <oddHeader>&amp;R&amp;"Arial,Kurzíva"Výroční zpráva o stavu a rozvoji vzdělávací soustavy v Královéhradeckém kraji  - 2004/2005</oddHeader>
  </headerFooter>
  <ignoredErrors>
    <ignoredError sqref="C12:D32" formulaRange="1"/>
    <ignoredError sqref="E12:M32" formula="1" formulaRange="1"/>
    <ignoredError sqref="E9:M11 E33:M3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M38"/>
  <sheetViews>
    <sheetView showGridLines="0" workbookViewId="0" topLeftCell="A1">
      <pane xSplit="2" ySplit="8" topLeftCell="C9" activePane="bottomRight" state="frozen"/>
      <selection pane="topLeft" activeCell="E44" sqref="E44"/>
      <selection pane="topRight" activeCell="E44" sqref="E44"/>
      <selection pane="bottomLeft" activeCell="E44" sqref="E44"/>
      <selection pane="bottomRight" activeCell="A7" sqref="A7"/>
    </sheetView>
  </sheetViews>
  <sheetFormatPr defaultColWidth="9.140625" defaultRowHeight="12.75"/>
  <cols>
    <col min="1" max="1" width="3.7109375" style="0" customWidth="1"/>
    <col min="2" max="2" width="33.8515625" style="0" customWidth="1"/>
    <col min="3" max="13" width="11.140625" style="0" customWidth="1"/>
  </cols>
  <sheetData>
    <row r="1" ht="15.75">
      <c r="A1" s="126" t="s">
        <v>66</v>
      </c>
    </row>
    <row r="2" ht="12.75">
      <c r="A2" t="s">
        <v>62</v>
      </c>
    </row>
    <row r="4" ht="12.75">
      <c r="A4" s="124" t="s">
        <v>72</v>
      </c>
    </row>
    <row r="5" ht="12.75">
      <c r="A5" s="136" t="s">
        <v>65</v>
      </c>
    </row>
    <row r="6" spans="1:3" ht="12.75">
      <c r="A6" s="13" t="s">
        <v>55</v>
      </c>
      <c r="C6" s="13"/>
    </row>
    <row r="7" ht="13.5" thickBot="1">
      <c r="A7" s="136"/>
    </row>
    <row r="8" spans="1:13" s="3" customFormat="1" ht="48.75" thickBot="1">
      <c r="A8" s="134" t="s">
        <v>41</v>
      </c>
      <c r="B8" s="128"/>
      <c r="C8" s="130" t="s">
        <v>46</v>
      </c>
      <c r="D8" s="130" t="s">
        <v>49</v>
      </c>
      <c r="E8" s="131" t="s">
        <v>43</v>
      </c>
      <c r="F8" s="130" t="s">
        <v>47</v>
      </c>
      <c r="G8" s="130" t="s">
        <v>50</v>
      </c>
      <c r="H8" s="131" t="s">
        <v>44</v>
      </c>
      <c r="I8" s="129" t="s">
        <v>51</v>
      </c>
      <c r="J8" s="133" t="s">
        <v>52</v>
      </c>
      <c r="K8" s="129" t="s">
        <v>53</v>
      </c>
      <c r="L8" s="130" t="s">
        <v>54</v>
      </c>
      <c r="M8" s="131" t="s">
        <v>45</v>
      </c>
    </row>
    <row r="9" spans="1:13" ht="13.5" thickBot="1">
      <c r="A9" s="79" t="s">
        <v>42</v>
      </c>
      <c r="B9" s="5"/>
      <c r="C9" s="47">
        <f>SUM(C10:C12,C16:C18,C21,C28,C30,C36)</f>
        <v>1524061.1709999999</v>
      </c>
      <c r="D9" s="47">
        <f>SUM(D10:D12,D16:D18,D21,D28,D30,D36)</f>
        <v>25643.918999999994</v>
      </c>
      <c r="E9" s="86">
        <f>SUM(C9:D9)</f>
        <v>1549705.0899999999</v>
      </c>
      <c r="F9" s="47">
        <f>SUM(F10:F12,F16:F18,F21,F28,F30,F36)</f>
        <v>1203602.071</v>
      </c>
      <c r="G9" s="47">
        <f>SUM(G10:G12,G16:G18,G21,G28,G30,G36)</f>
        <v>9503.106</v>
      </c>
      <c r="H9" s="86">
        <f>SUM(F9:G9)</f>
        <v>1213105.177</v>
      </c>
      <c r="I9" s="101">
        <f>IF(E9=0,"",D9/E9)</f>
        <v>0.016547612294414028</v>
      </c>
      <c r="J9" s="40">
        <f>IF(H9=0,"",G9/H9)</f>
        <v>0.00783370327666156</v>
      </c>
      <c r="K9" s="99">
        <f>SUM(K10:K12,K16:K18,K21,K28,K30,K36)</f>
        <v>320459.1</v>
      </c>
      <c r="L9" s="100">
        <f>SUM(L10:L12,L16:L18,L21,L28,L30,L36)</f>
        <v>16140.812999999998</v>
      </c>
      <c r="M9" s="86">
        <f>SUM(K9:L9)</f>
        <v>336599.913</v>
      </c>
    </row>
    <row r="10" spans="1:13" ht="12.75">
      <c r="A10" s="16" t="s">
        <v>0</v>
      </c>
      <c r="B10" s="17"/>
      <c r="C10" s="41">
        <v>294390.661</v>
      </c>
      <c r="D10" s="65">
        <v>2675.148</v>
      </c>
      <c r="E10" s="87">
        <f>SUM(C10:D10)</f>
        <v>297065.809</v>
      </c>
      <c r="F10" s="65">
        <v>246345.328</v>
      </c>
      <c r="G10" s="65">
        <v>689.713</v>
      </c>
      <c r="H10" s="87">
        <f>SUM(F10:G10)</f>
        <v>247035.041</v>
      </c>
      <c r="I10" s="102">
        <f aca="true" t="shared" si="0" ref="I10:I36">IF(E10=0,"",D10/E10)</f>
        <v>0.009005236950712156</v>
      </c>
      <c r="J10" s="80">
        <f aca="true" t="shared" si="1" ref="J10:J36">IF(H10=0,"",G10/H10)</f>
        <v>0.0027919642379803113</v>
      </c>
      <c r="K10" s="94">
        <f>C10-F10</f>
        <v>48045.33300000001</v>
      </c>
      <c r="L10" s="65">
        <f>D10-G10</f>
        <v>1985.4350000000002</v>
      </c>
      <c r="M10" s="87">
        <f>SUM(K10:L10)</f>
        <v>50030.76800000001</v>
      </c>
    </row>
    <row r="11" spans="1:13" ht="12.75">
      <c r="A11" s="18" t="s">
        <v>1</v>
      </c>
      <c r="B11" s="19"/>
      <c r="C11" s="42">
        <v>891518.637</v>
      </c>
      <c r="D11" s="66">
        <v>13740.37</v>
      </c>
      <c r="E11" s="88">
        <f>SUM(C11:D11)</f>
        <v>905259.007</v>
      </c>
      <c r="F11" s="66">
        <v>777475.755</v>
      </c>
      <c r="G11" s="66">
        <v>4625.586</v>
      </c>
      <c r="H11" s="88">
        <f>SUM(F11:G11)</f>
        <v>782101.341</v>
      </c>
      <c r="I11" s="103">
        <f t="shared" si="0"/>
        <v>0.015178385294983318</v>
      </c>
      <c r="J11" s="81">
        <f t="shared" si="1"/>
        <v>0.005914305164194828</v>
      </c>
      <c r="K11" s="95">
        <f>C11-F11</f>
        <v>114042.88199999998</v>
      </c>
      <c r="L11" s="66">
        <f>D11-G11</f>
        <v>9114.784</v>
      </c>
      <c r="M11" s="88">
        <f>SUM(K11:L11)</f>
        <v>123157.66599999998</v>
      </c>
    </row>
    <row r="12" spans="1:13" ht="13.5" thickBot="1">
      <c r="A12" s="20" t="s">
        <v>2</v>
      </c>
      <c r="B12" s="21"/>
      <c r="C12" s="43"/>
      <c r="D12" s="67"/>
      <c r="E12" s="89"/>
      <c r="F12" s="67"/>
      <c r="G12" s="67"/>
      <c r="H12" s="89"/>
      <c r="I12" s="104"/>
      <c r="J12" s="82"/>
      <c r="K12" s="96"/>
      <c r="L12" s="67"/>
      <c r="M12" s="89"/>
    </row>
    <row r="13" spans="1:13" ht="12.75">
      <c r="A13" s="6"/>
      <c r="B13" s="14" t="s">
        <v>3</v>
      </c>
      <c r="C13" s="41"/>
      <c r="D13" s="65"/>
      <c r="E13" s="87"/>
      <c r="F13" s="65"/>
      <c r="G13" s="65"/>
      <c r="H13" s="87"/>
      <c r="I13" s="102">
        <f t="shared" si="0"/>
      </c>
      <c r="J13" s="80">
        <f t="shared" si="1"/>
      </c>
      <c r="K13" s="94"/>
      <c r="L13" s="65"/>
      <c r="M13" s="87"/>
    </row>
    <row r="14" spans="1:13" ht="12.75">
      <c r="A14" s="6"/>
      <c r="B14" s="22" t="s">
        <v>4</v>
      </c>
      <c r="C14" s="42"/>
      <c r="D14" s="66"/>
      <c r="E14" s="88"/>
      <c r="F14" s="66"/>
      <c r="G14" s="66"/>
      <c r="H14" s="88"/>
      <c r="I14" s="103">
        <f t="shared" si="0"/>
      </c>
      <c r="J14" s="81">
        <f t="shared" si="1"/>
      </c>
      <c r="K14" s="95"/>
      <c r="L14" s="66"/>
      <c r="M14" s="88"/>
    </row>
    <row r="15" spans="1:13" ht="13.5" thickBot="1">
      <c r="A15" s="6"/>
      <c r="B15" s="15" t="s">
        <v>5</v>
      </c>
      <c r="C15" s="43"/>
      <c r="D15" s="67"/>
      <c r="E15" s="89"/>
      <c r="F15" s="67"/>
      <c r="G15" s="67"/>
      <c r="H15" s="89"/>
      <c r="I15" s="104">
        <f t="shared" si="0"/>
      </c>
      <c r="J15" s="82">
        <f t="shared" si="1"/>
      </c>
      <c r="K15" s="96"/>
      <c r="L15" s="67"/>
      <c r="M15" s="89"/>
    </row>
    <row r="16" spans="1:13" ht="12.75">
      <c r="A16" s="16" t="s">
        <v>6</v>
      </c>
      <c r="B16" s="17"/>
      <c r="C16" s="41"/>
      <c r="D16" s="65"/>
      <c r="E16" s="87"/>
      <c r="F16" s="65"/>
      <c r="G16" s="65"/>
      <c r="H16" s="87"/>
      <c r="I16" s="102">
        <f t="shared" si="0"/>
      </c>
      <c r="J16" s="80">
        <f t="shared" si="1"/>
      </c>
      <c r="K16" s="94"/>
      <c r="L16" s="65"/>
      <c r="M16" s="87"/>
    </row>
    <row r="17" spans="1:13" ht="12.75">
      <c r="A17" s="18" t="s">
        <v>7</v>
      </c>
      <c r="B17" s="19"/>
      <c r="C17" s="42">
        <v>13327.871</v>
      </c>
      <c r="D17" s="66">
        <v>127.761</v>
      </c>
      <c r="E17" s="88">
        <f>SUM(C17:D17)</f>
        <v>13455.632</v>
      </c>
      <c r="F17" s="66">
        <v>12372.595</v>
      </c>
      <c r="G17" s="66">
        <v>114.216</v>
      </c>
      <c r="H17" s="88">
        <f aca="true" t="shared" si="2" ref="H17:H23">SUM(F17:G17)</f>
        <v>12486.811</v>
      </c>
      <c r="I17" s="103">
        <f t="shared" si="0"/>
        <v>0.00949498321595002</v>
      </c>
      <c r="J17" s="81">
        <f t="shared" si="1"/>
        <v>0.009146931109952733</v>
      </c>
      <c r="K17" s="95">
        <f>C17-F17</f>
        <v>955.2759999999998</v>
      </c>
      <c r="L17" s="66">
        <f>D17-G17</f>
        <v>13.545000000000002</v>
      </c>
      <c r="M17" s="88">
        <f aca="true" t="shared" si="3" ref="M17:M23">SUM(K17:L17)</f>
        <v>968.8209999999998</v>
      </c>
    </row>
    <row r="18" spans="1:13" ht="13.5" thickBot="1">
      <c r="A18" s="20" t="s">
        <v>8</v>
      </c>
      <c r="B18" s="21"/>
      <c r="C18" s="43">
        <f>SUM(C19:C20)</f>
        <v>146687.977</v>
      </c>
      <c r="D18" s="67">
        <f>SUM(D19:D20)</f>
        <v>2193.241</v>
      </c>
      <c r="E18" s="89">
        <f>SUM(C18:D18)</f>
        <v>148881.21800000002</v>
      </c>
      <c r="F18" s="67"/>
      <c r="G18" s="67">
        <f>SUM(G19:G20)</f>
        <v>24.359</v>
      </c>
      <c r="H18" s="89">
        <f t="shared" si="2"/>
        <v>24.359</v>
      </c>
      <c r="I18" s="104">
        <f t="shared" si="0"/>
        <v>0.014731482113479214</v>
      </c>
      <c r="J18" s="82">
        <f t="shared" si="1"/>
        <v>1</v>
      </c>
      <c r="K18" s="96">
        <f>SUM(K19:K20)</f>
        <v>146687.977</v>
      </c>
      <c r="L18" s="67">
        <f>SUM(L19:L20)</f>
        <v>2168.882</v>
      </c>
      <c r="M18" s="89">
        <f t="shared" si="3"/>
        <v>148856.85900000003</v>
      </c>
    </row>
    <row r="19" spans="1:13" ht="12.75">
      <c r="A19" s="9"/>
      <c r="B19" s="14" t="s">
        <v>9</v>
      </c>
      <c r="C19" s="41">
        <v>146687.977</v>
      </c>
      <c r="D19" s="65">
        <v>2193.241</v>
      </c>
      <c r="E19" s="87">
        <f>SUM(C19:D19)</f>
        <v>148881.21800000002</v>
      </c>
      <c r="F19" s="65"/>
      <c r="G19" s="65">
        <v>24.359</v>
      </c>
      <c r="H19" s="87">
        <f t="shared" si="2"/>
        <v>24.359</v>
      </c>
      <c r="I19" s="102">
        <f t="shared" si="0"/>
        <v>0.014731482113479214</v>
      </c>
      <c r="J19" s="80">
        <f t="shared" si="1"/>
        <v>1</v>
      </c>
      <c r="K19" s="94">
        <f>C19-F19</f>
        <v>146687.977</v>
      </c>
      <c r="L19" s="65">
        <f>D19-G19</f>
        <v>2168.882</v>
      </c>
      <c r="M19" s="87">
        <f t="shared" si="3"/>
        <v>148856.85900000003</v>
      </c>
    </row>
    <row r="20" spans="1:13" ht="13.5" thickBot="1">
      <c r="A20" s="7"/>
      <c r="B20" s="15" t="s">
        <v>28</v>
      </c>
      <c r="C20" s="43"/>
      <c r="D20" s="67"/>
      <c r="E20" s="89"/>
      <c r="F20" s="67"/>
      <c r="G20" s="67"/>
      <c r="H20" s="89">
        <f t="shared" si="2"/>
        <v>0</v>
      </c>
      <c r="I20" s="104">
        <f t="shared" si="0"/>
      </c>
      <c r="J20" s="82">
        <f t="shared" si="1"/>
      </c>
      <c r="K20" s="96">
        <f>C20-F20</f>
        <v>0</v>
      </c>
      <c r="L20" s="67">
        <f>D20-G20</f>
        <v>0</v>
      </c>
      <c r="M20" s="89">
        <f t="shared" si="3"/>
        <v>0</v>
      </c>
    </row>
    <row r="21" spans="1:13" ht="13.5" thickBot="1">
      <c r="A21" s="10" t="s">
        <v>10</v>
      </c>
      <c r="B21" s="11"/>
      <c r="C21" s="44">
        <f>SUM(C22:C27)</f>
        <v>178136.025</v>
      </c>
      <c r="D21" s="68">
        <f>SUM(D22:D27)</f>
        <v>6907.398999999999</v>
      </c>
      <c r="E21" s="90">
        <f>SUM(C21:D21)</f>
        <v>185043.424</v>
      </c>
      <c r="F21" s="68">
        <f>SUM(F22:F27)</f>
        <v>167408.393</v>
      </c>
      <c r="G21" s="68">
        <f>SUM(G22:G27)</f>
        <v>4049.232</v>
      </c>
      <c r="H21" s="90">
        <f t="shared" si="2"/>
        <v>171457.625</v>
      </c>
      <c r="I21" s="105">
        <f t="shared" si="0"/>
        <v>0.037328529977914804</v>
      </c>
      <c r="J21" s="83">
        <f t="shared" si="1"/>
        <v>0.023616517492295836</v>
      </c>
      <c r="K21" s="93">
        <f>SUM(K22:K27)</f>
        <v>10727.631999999998</v>
      </c>
      <c r="L21" s="68">
        <f>SUM(L22:L27)</f>
        <v>2858.1670000000004</v>
      </c>
      <c r="M21" s="90">
        <f t="shared" si="3"/>
        <v>13585.798999999999</v>
      </c>
    </row>
    <row r="22" spans="1:13" ht="12.75">
      <c r="A22" s="6"/>
      <c r="B22" s="14" t="s">
        <v>11</v>
      </c>
      <c r="C22" s="41">
        <v>71840.986</v>
      </c>
      <c r="D22" s="65">
        <v>714.779</v>
      </c>
      <c r="E22" s="87">
        <f>SUM(C22:D22)</f>
        <v>72555.765</v>
      </c>
      <c r="F22" s="65">
        <v>71751.812</v>
      </c>
      <c r="G22" s="65">
        <v>495.937</v>
      </c>
      <c r="H22" s="87">
        <f t="shared" si="2"/>
        <v>72247.74900000001</v>
      </c>
      <c r="I22" s="102">
        <f t="shared" si="0"/>
        <v>0.009851443231285619</v>
      </c>
      <c r="J22" s="80">
        <f t="shared" si="1"/>
        <v>0.006864393795853763</v>
      </c>
      <c r="K22" s="94">
        <f aca="true" t="shared" si="4" ref="K22:L27">C22-F22</f>
        <v>89.17399999999907</v>
      </c>
      <c r="L22" s="65">
        <f t="shared" si="4"/>
        <v>218.84199999999998</v>
      </c>
      <c r="M22" s="87">
        <f t="shared" si="3"/>
        <v>308.01599999999905</v>
      </c>
    </row>
    <row r="23" spans="1:13" ht="12.75">
      <c r="A23" s="6"/>
      <c r="B23" s="22" t="s">
        <v>12</v>
      </c>
      <c r="C23" s="42">
        <v>88423.815</v>
      </c>
      <c r="D23" s="66">
        <v>2780.795</v>
      </c>
      <c r="E23" s="88">
        <f>SUM(C23:D23)</f>
        <v>91204.61</v>
      </c>
      <c r="F23" s="66">
        <v>81460.22</v>
      </c>
      <c r="G23" s="66">
        <v>1642.589</v>
      </c>
      <c r="H23" s="88">
        <f t="shared" si="2"/>
        <v>83102.80900000001</v>
      </c>
      <c r="I23" s="103">
        <f t="shared" si="0"/>
        <v>0.030489632048204582</v>
      </c>
      <c r="J23" s="81">
        <f t="shared" si="1"/>
        <v>0.01976574582454848</v>
      </c>
      <c r="K23" s="95">
        <f t="shared" si="4"/>
        <v>6963.595000000001</v>
      </c>
      <c r="L23" s="66">
        <f t="shared" si="4"/>
        <v>1138.2060000000001</v>
      </c>
      <c r="M23" s="88">
        <f t="shared" si="3"/>
        <v>8101.801000000001</v>
      </c>
    </row>
    <row r="24" spans="1:13" ht="12.75">
      <c r="A24" s="6"/>
      <c r="B24" s="22" t="s">
        <v>13</v>
      </c>
      <c r="C24" s="42"/>
      <c r="D24" s="66"/>
      <c r="E24" s="88"/>
      <c r="F24" s="66"/>
      <c r="G24" s="66"/>
      <c r="H24" s="88"/>
      <c r="I24" s="103"/>
      <c r="J24" s="81">
        <f t="shared" si="1"/>
      </c>
      <c r="K24" s="95"/>
      <c r="L24" s="66"/>
      <c r="M24" s="88"/>
    </row>
    <row r="25" spans="1:13" ht="12.75">
      <c r="A25" s="6"/>
      <c r="B25" s="22" t="s">
        <v>14</v>
      </c>
      <c r="C25" s="42">
        <v>17871.224</v>
      </c>
      <c r="D25" s="66">
        <v>3381.825</v>
      </c>
      <c r="E25" s="88">
        <f>SUM(C25:D25)</f>
        <v>21253.049</v>
      </c>
      <c r="F25" s="66">
        <v>14196.361</v>
      </c>
      <c r="G25" s="66">
        <v>1910.706</v>
      </c>
      <c r="H25" s="88">
        <f>SUM(F25:G25)</f>
        <v>16107.067000000001</v>
      </c>
      <c r="I25" s="103">
        <f t="shared" si="0"/>
        <v>0.15912187470136638</v>
      </c>
      <c r="J25" s="81">
        <f t="shared" si="1"/>
        <v>0.11862532141947381</v>
      </c>
      <c r="K25" s="95">
        <f t="shared" si="4"/>
        <v>3674.8629999999976</v>
      </c>
      <c r="L25" s="66">
        <f t="shared" si="4"/>
        <v>1471.119</v>
      </c>
      <c r="M25" s="88">
        <f>SUM(K25:L25)</f>
        <v>5145.981999999997</v>
      </c>
    </row>
    <row r="26" spans="1:13" ht="12.75">
      <c r="A26" s="6"/>
      <c r="B26" s="22" t="s">
        <v>15</v>
      </c>
      <c r="C26" s="42"/>
      <c r="D26" s="66"/>
      <c r="E26" s="88"/>
      <c r="F26" s="66"/>
      <c r="G26" s="66"/>
      <c r="H26" s="88"/>
      <c r="I26" s="103">
        <f t="shared" si="0"/>
      </c>
      <c r="J26" s="81">
        <f t="shared" si="1"/>
      </c>
      <c r="K26" s="95"/>
      <c r="L26" s="66"/>
      <c r="M26" s="88"/>
    </row>
    <row r="27" spans="1:13" ht="13.5" thickBot="1">
      <c r="A27" s="6"/>
      <c r="B27" s="15" t="s">
        <v>16</v>
      </c>
      <c r="C27" s="43"/>
      <c r="D27" s="67">
        <v>30</v>
      </c>
      <c r="E27" s="89">
        <f>SUM(C27:D27)</f>
        <v>30</v>
      </c>
      <c r="F27" s="67"/>
      <c r="G27" s="67"/>
      <c r="H27" s="89"/>
      <c r="I27" s="104">
        <f t="shared" si="0"/>
        <v>1</v>
      </c>
      <c r="J27" s="82">
        <f t="shared" si="1"/>
      </c>
      <c r="K27" s="96"/>
      <c r="L27" s="67">
        <f t="shared" si="4"/>
        <v>30</v>
      </c>
      <c r="M27" s="89">
        <f>SUM(K27:L27)</f>
        <v>30</v>
      </c>
    </row>
    <row r="28" spans="1:13" ht="13.5" thickBot="1">
      <c r="A28" s="10" t="s">
        <v>21</v>
      </c>
      <c r="B28" s="12"/>
      <c r="C28" s="44"/>
      <c r="D28" s="68"/>
      <c r="E28" s="90"/>
      <c r="F28" s="68"/>
      <c r="G28" s="68"/>
      <c r="H28" s="90"/>
      <c r="I28" s="105"/>
      <c r="J28" s="83"/>
      <c r="K28" s="93"/>
      <c r="L28" s="68"/>
      <c r="M28" s="90"/>
    </row>
    <row r="29" spans="1:13" ht="13.5" thickBot="1">
      <c r="A29" s="10"/>
      <c r="B29" s="12" t="s">
        <v>22</v>
      </c>
      <c r="C29" s="45"/>
      <c r="D29" s="69"/>
      <c r="E29" s="91"/>
      <c r="F29" s="69"/>
      <c r="G29" s="69"/>
      <c r="H29" s="91"/>
      <c r="I29" s="106"/>
      <c r="J29" s="84"/>
      <c r="K29" s="97"/>
      <c r="L29" s="69"/>
      <c r="M29" s="91"/>
    </row>
    <row r="30" spans="1:13" ht="13.5" thickBot="1">
      <c r="A30" s="8" t="s">
        <v>17</v>
      </c>
      <c r="B30" s="9"/>
      <c r="C30" s="44"/>
      <c r="D30" s="68"/>
      <c r="E30" s="90"/>
      <c r="F30" s="68"/>
      <c r="G30" s="68"/>
      <c r="H30" s="90"/>
      <c r="I30" s="105"/>
      <c r="J30" s="83"/>
      <c r="K30" s="93"/>
      <c r="L30" s="68"/>
      <c r="M30" s="90"/>
    </row>
    <row r="31" spans="1:13" ht="12.75">
      <c r="A31" s="9"/>
      <c r="B31" s="14" t="s">
        <v>18</v>
      </c>
      <c r="C31" s="41"/>
      <c r="D31" s="65"/>
      <c r="E31" s="87"/>
      <c r="F31" s="65"/>
      <c r="G31" s="65"/>
      <c r="H31" s="87"/>
      <c r="I31" s="102"/>
      <c r="J31" s="80"/>
      <c r="K31" s="94"/>
      <c r="L31" s="65"/>
      <c r="M31" s="87"/>
    </row>
    <row r="32" spans="1:13" ht="12.75">
      <c r="A32" s="6"/>
      <c r="B32" s="22" t="s">
        <v>23</v>
      </c>
      <c r="C32" s="42"/>
      <c r="D32" s="66"/>
      <c r="E32" s="88"/>
      <c r="F32" s="66"/>
      <c r="G32" s="66"/>
      <c r="H32" s="88"/>
      <c r="I32" s="103"/>
      <c r="J32" s="81"/>
      <c r="K32" s="95"/>
      <c r="L32" s="66"/>
      <c r="M32" s="88"/>
    </row>
    <row r="33" spans="1:13" ht="12.75">
      <c r="A33" s="6"/>
      <c r="B33" s="22" t="s">
        <v>27</v>
      </c>
      <c r="C33" s="42"/>
      <c r="D33" s="66"/>
      <c r="E33" s="88"/>
      <c r="F33" s="66"/>
      <c r="G33" s="66"/>
      <c r="H33" s="88"/>
      <c r="I33" s="103"/>
      <c r="J33" s="81"/>
      <c r="K33" s="95"/>
      <c r="L33" s="66"/>
      <c r="M33" s="88"/>
    </row>
    <row r="34" spans="1:13" ht="12.75">
      <c r="A34" s="6"/>
      <c r="B34" s="25" t="s">
        <v>26</v>
      </c>
      <c r="C34" s="46"/>
      <c r="D34" s="70"/>
      <c r="E34" s="92"/>
      <c r="F34" s="70"/>
      <c r="G34" s="70"/>
      <c r="H34" s="92"/>
      <c r="I34" s="107"/>
      <c r="J34" s="85"/>
      <c r="K34" s="98"/>
      <c r="L34" s="70"/>
      <c r="M34" s="92"/>
    </row>
    <row r="35" spans="1:13" ht="13.5" thickBot="1">
      <c r="A35" s="6"/>
      <c r="B35" s="15" t="s">
        <v>19</v>
      </c>
      <c r="C35" s="43"/>
      <c r="D35" s="67"/>
      <c r="E35" s="89"/>
      <c r="F35" s="67"/>
      <c r="G35" s="67"/>
      <c r="H35" s="89"/>
      <c r="I35" s="104"/>
      <c r="J35" s="82"/>
      <c r="K35" s="96"/>
      <c r="L35" s="67"/>
      <c r="M35" s="89"/>
    </row>
    <row r="36" spans="1:13" ht="13.5" thickBot="1">
      <c r="A36" s="10" t="s">
        <v>20</v>
      </c>
      <c r="B36" s="11"/>
      <c r="C36" s="44"/>
      <c r="D36" s="68"/>
      <c r="E36" s="90"/>
      <c r="F36" s="68"/>
      <c r="G36" s="68"/>
      <c r="H36" s="90"/>
      <c r="I36" s="105">
        <f t="shared" si="0"/>
      </c>
      <c r="J36" s="83">
        <f t="shared" si="1"/>
      </c>
      <c r="K36" s="93"/>
      <c r="L36" s="68"/>
      <c r="M36" s="90"/>
    </row>
    <row r="37" spans="3:5" ht="12.75">
      <c r="C37" s="2"/>
      <c r="D37" s="2"/>
      <c r="E37" s="2"/>
    </row>
    <row r="38" spans="3:4" ht="12.75">
      <c r="C38" s="1"/>
      <c r="D38" s="1"/>
    </row>
  </sheetData>
  <sheetProtection sheet="1" objects="1" scenarios="1" selectLockedCells="1" selectUnlockedCells="1"/>
  <printOptions/>
  <pageMargins left="0.5905511811023623" right="0.5905511811023623" top="0.984251968503937" bottom="0.5905511811023623" header="0.5118110236220472" footer="0.5118110236220472"/>
  <pageSetup horizontalDpi="120" verticalDpi="120" orientation="landscape" paperSize="9" scale="80" r:id="rId1"/>
  <headerFooter alignWithMargins="0">
    <oddHeader>&amp;R&amp;"Arial,Kurzíva"Výroční zpráva o stavu a rozvoji vzdělávací soustavy v Královéhradeckém kraji  - 2004/2005</oddHeader>
  </headerFooter>
  <ignoredErrors>
    <ignoredError sqref="J13:J27 I25:I27 F9 G13:G16 E21:E23 F24 F13:F16 G9 E9:E11 G18 G20:G21 G24 H9:H11 L27 M27 K9:K11 E27 L9:L11 E25 M9:M11 F26:F27 I9:J11 H25 G26:G27 I13:I23 H17:H23 L17:L23 M17:M23 K17:K23 K25 L25 M25 E17:E19 F20:F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sm694</dc:creator>
  <cp:keywords/>
  <dc:description/>
  <cp:lastModifiedBy>sm637</cp:lastModifiedBy>
  <cp:lastPrinted>2006-02-15T14:21:37Z</cp:lastPrinted>
  <dcterms:created xsi:type="dcterms:W3CDTF">2002-02-22T13:03:20Z</dcterms:created>
  <dcterms:modified xsi:type="dcterms:W3CDTF">2006-02-15T14:22:05Z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169170923</vt:i4>
  </property>
  <property fmtid="{D5CDD505-2E9C-101B-9397-08002B2CF9AE}" pid="3" name="_EmailSubject">
    <vt:lpwstr>RE: </vt:lpwstr>
  </property>
  <property fmtid="{D5CDD505-2E9C-101B-9397-08002B2CF9AE}" pid="4" name="_AuthorEmail">
    <vt:lpwstr>mrojka@kr-kralovehradecky.cz</vt:lpwstr>
  </property>
  <property fmtid="{D5CDD505-2E9C-101B-9397-08002B2CF9AE}" pid="5" name="_AuthorEmailDisplayName">
    <vt:lpwstr>Rojka Miloš Mgr.</vt:lpwstr>
  </property>
  <property fmtid="{D5CDD505-2E9C-101B-9397-08002B2CF9AE}" pid="6" name="_PreviousAdHocReviewCycleID">
    <vt:i4>169170923</vt:i4>
  </property>
  <property fmtid="{D5CDD505-2E9C-101B-9397-08002B2CF9AE}" pid="7" name="_ReviewingToolsShownOnce">
    <vt:lpwstr/>
  </property>
</Properties>
</file>