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5.ZR " sheetId="1" r:id="rId1"/>
  </sheets>
  <definedNames>
    <definedName name="_xlnm.Print_Titles" localSheetId="0">'5.ZR '!$6:$8</definedName>
  </definedNames>
  <calcPr fullCalcOnLoad="1"/>
</workbook>
</file>

<file path=xl/sharedStrings.xml><?xml version="1.0" encoding="utf-8"?>
<sst xmlns="http://schemas.openxmlformats.org/spreadsheetml/2006/main" count="315" uniqueCount="186">
  <si>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</si>
  <si>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</si>
  <si>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</si>
  <si>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</si>
  <si>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</si>
  <si>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</si>
  <si>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</si>
  <si>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</si>
  <si>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</si>
  <si>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</si>
  <si>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</si>
  <si>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</si>
  <si>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</si>
  <si>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</si>
  <si>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</si>
  <si>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</si>
  <si>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</si>
  <si>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</si>
  <si>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</si>
  <si>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</si>
  <si>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</si>
  <si>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</si>
  <si>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</si>
  <si>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</si>
  <si>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</si>
  <si>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</si>
  <si>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</si>
  <si>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</si>
  <si>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</si>
  <si>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</si>
  <si>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</si>
  <si>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</si>
  <si>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</si>
  <si>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</si>
  <si>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</si>
  <si>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</si>
  <si>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</si>
  <si>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</si>
  <si>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</si>
  <si>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</si>
  <si>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</si>
  <si>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</si>
  <si>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</si>
  <si>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</si>
  <si>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úhrada daně z příjmů právnických osob za kraj</t>
  </si>
  <si>
    <t>dopravní územní obslužnost:</t>
  </si>
  <si>
    <t xml:space="preserve">    autobusová doprava</t>
  </si>
  <si>
    <t xml:space="preserve">    drážní doprava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</si>
  <si>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</si>
  <si>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</si>
  <si>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</si>
  <si>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</si>
  <si>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</si>
  <si>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</si>
  <si>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</si>
  <si>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kap. 50 - Fond reprodukce Královéhr. kraje</t>
  </si>
  <si>
    <t>v tom pro odvětví:</t>
  </si>
  <si>
    <t>činnost krajského úřadu</t>
  </si>
  <si>
    <t xml:space="preserve">  z toho již schváleno - kapitálové výdaje</t>
  </si>
  <si>
    <t xml:space="preserve">  z toho již schváleno: PO - investiční dotace</t>
  </si>
  <si>
    <t>doprava</t>
  </si>
  <si>
    <t>školství</t>
  </si>
  <si>
    <t>zdravotnictví</t>
  </si>
  <si>
    <t xml:space="preserve">                                      - neinvestiční příspěvek</t>
  </si>
  <si>
    <t>nedaňové příjmy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</si>
  <si>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</si>
  <si>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</si>
  <si>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</si>
  <si>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</si>
  <si>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</si>
  <si>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</si>
  <si>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 xml:space="preserve">                                     - neinvestiční příspěvek</t>
  </si>
  <si>
    <t>z toho: daň z příjmů právnic.osob za kraje</t>
  </si>
  <si>
    <t>neinvestiční dotace obcím</t>
  </si>
  <si>
    <t xml:space="preserve">             z toho: investiční dotace obcím</t>
  </si>
  <si>
    <t xml:space="preserve">            z toho: neinvestiční dotace obcím</t>
  </si>
  <si>
    <t>prevence kriminality - neinvestiční dotace obcím</t>
  </si>
  <si>
    <t xml:space="preserve">  odv. kultury</t>
  </si>
  <si>
    <t xml:space="preserve">  z MPSV</t>
  </si>
  <si>
    <t xml:space="preserve">  z Národního fondu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</si>
  <si>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</si>
  <si>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</si>
  <si>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</si>
  <si>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</si>
  <si>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</si>
  <si>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</si>
  <si>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</si>
  <si>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</si>
  <si>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</si>
  <si>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</si>
  <si>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</si>
  <si>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</si>
  <si>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</si>
  <si>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</si>
  <si>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</si>
  <si>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</si>
  <si>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</si>
  <si>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 xml:space="preserve">                                 běžné výdaje odvětví</t>
  </si>
  <si>
    <t xml:space="preserve">Rozpočet </t>
  </si>
  <si>
    <t>rozpočtu</t>
  </si>
  <si>
    <t>odvody PO</t>
  </si>
  <si>
    <t>nedaňové příjmy odv.soc.věcí</t>
  </si>
  <si>
    <t xml:space="preserve">platby za odebr. mn.podzemní vody </t>
  </si>
  <si>
    <t>splátky půjček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</si>
  <si>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</si>
  <si>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</si>
  <si>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</si>
  <si>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</si>
  <si>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    v tom odvětví: životního prostředí</t>
  </si>
  <si>
    <t xml:space="preserve">                        dopravy</t>
  </si>
  <si>
    <t>úroky</t>
  </si>
  <si>
    <t xml:space="preserve">v tom: </t>
  </si>
  <si>
    <t>ROZPOČET KRÁLOVÉHRADECKÉHO KRAJE</t>
  </si>
  <si>
    <t xml:space="preserve">  z SFŽP</t>
  </si>
  <si>
    <t xml:space="preserve">  z Grantové agentury</t>
  </si>
  <si>
    <t>státní informační politika ve vzdělávání - SR</t>
  </si>
  <si>
    <t>preventivní programy - SR</t>
  </si>
  <si>
    <t>vyhl.budov se zvýšeným výskytem radonu - SR</t>
  </si>
  <si>
    <t>volby do zastupitelstev obcí - SR</t>
  </si>
  <si>
    <t>náhr.škod způsob.chráněnými živočichy - SR</t>
  </si>
  <si>
    <t>správa majetku kraje - běžné výdaje</t>
  </si>
  <si>
    <t>kap. 12 - správa majetku kraje</t>
  </si>
  <si>
    <t>investiční dotace obcím</t>
  </si>
  <si>
    <t>vklad pro založení akciové společnosti</t>
  </si>
  <si>
    <t>rozšíření  výuky v 7. ročnících - SR-z dot.z r.2004</t>
  </si>
  <si>
    <t xml:space="preserve">                                 investiční dotace a.s.</t>
  </si>
  <si>
    <t>neinvestiční dotace a.s.</t>
  </si>
  <si>
    <t>programové vybavení</t>
  </si>
  <si>
    <t>nedaňové příjmy odv.zdravotnictví</t>
  </si>
  <si>
    <t>Příloha č. 1</t>
  </si>
  <si>
    <t>NA ROK 2005</t>
  </si>
  <si>
    <t xml:space="preserve">                                 ost.kapitálové výdaje </t>
  </si>
  <si>
    <t xml:space="preserve">                                ost.kapitál.výdaje </t>
  </si>
  <si>
    <t xml:space="preserve">investiční dotace  </t>
  </si>
  <si>
    <t>akontace leasingu AC</t>
  </si>
  <si>
    <t xml:space="preserve">  z MZ</t>
  </si>
  <si>
    <t>program protidrogové politiky - SR</t>
  </si>
  <si>
    <t>prevence kriminality - investiční dotace obcím</t>
  </si>
  <si>
    <t>kapitálové příjmy</t>
  </si>
  <si>
    <t xml:space="preserve">v tom odvětví: </t>
  </si>
  <si>
    <t>financování inv.rozvoje KHK-SR z r.2004</t>
  </si>
  <si>
    <t>z toho: 7. roč.</t>
  </si>
  <si>
    <t>výdaje z finančního  vypořádání</t>
  </si>
  <si>
    <t xml:space="preserve">                                a.s. - investiční dotace</t>
  </si>
  <si>
    <t>nerozděleno</t>
  </si>
  <si>
    <t xml:space="preserve">  z SÚJB a SÚRO</t>
  </si>
  <si>
    <t xml:space="preserve">  z OSFA</t>
  </si>
  <si>
    <t xml:space="preserve">  z MK</t>
  </si>
  <si>
    <t xml:space="preserve">  z MŽP</t>
  </si>
  <si>
    <t>nedaňové příjmy odv.dopravy</t>
  </si>
  <si>
    <t>projekty romské komunity - SR</t>
  </si>
  <si>
    <t>další vzd.pedagog.pracovníků ZŠ s pouze I.st.-SR</t>
  </si>
  <si>
    <t>další vzd.pedagog.pracovníků - SR</t>
  </si>
  <si>
    <t>SOL Tu-rozš.lůžk.kap.v Gerontocentru Hostinné-SR</t>
  </si>
  <si>
    <t>SOL Tu-stav.úpr.DD a kojenec.ú.Dvůr Kr.n.L.-SR</t>
  </si>
  <si>
    <t xml:space="preserve">POV  </t>
  </si>
  <si>
    <t>progr.Veřejné informační služby knihoven - SR</t>
  </si>
  <si>
    <t>kulturní aktivity - SR</t>
  </si>
  <si>
    <t>příspěvky PO na provoz - SR</t>
  </si>
  <si>
    <t>integrace soc.znevýhodněných obyvatel - SR</t>
  </si>
  <si>
    <t>realizační dokumentace na rozš.dod.technologií-AC</t>
  </si>
  <si>
    <t xml:space="preserve">  ze zahraničí</t>
  </si>
  <si>
    <t xml:space="preserve">příjmy v rámci FV </t>
  </si>
  <si>
    <t>projekt ICN - dot.ze zahraničí</t>
  </si>
  <si>
    <t>návratná finanční výpomoc</t>
  </si>
  <si>
    <t>po 4. změně</t>
  </si>
  <si>
    <t>neinvestiční dotace  ze SR prostř. čerpacích ú.</t>
  </si>
  <si>
    <t>Rozvoj kapacit dalšího profesního vzdělávání - SR</t>
  </si>
  <si>
    <t>vzd.poskytovatelů a zadavatelů v obl.soc.sl. - SR</t>
  </si>
  <si>
    <t xml:space="preserve">           FV 2005 - kult.</t>
  </si>
  <si>
    <t>projekt PILOT 1- SR</t>
  </si>
  <si>
    <t>čin.krajského koordinátora romských poradců-SR</t>
  </si>
  <si>
    <t>kap. 02 - životní prostředí a zemědělství</t>
  </si>
  <si>
    <t>životní prostředí a zemědělství</t>
  </si>
  <si>
    <t>5. změna</t>
  </si>
  <si>
    <t>po 5. změně</t>
  </si>
  <si>
    <t>NÁVRH NA 5. ZMĚNU ROZPOČTU</t>
  </si>
  <si>
    <t>nedaňové příjmy odv.školství</t>
  </si>
  <si>
    <t>výkupy pozemků</t>
  </si>
  <si>
    <t xml:space="preserve">  z SFDI</t>
  </si>
  <si>
    <t>projekt evropská jazyková cena LABEL 2005 - SR</t>
  </si>
  <si>
    <t>dot.ze SFDI - SR</t>
  </si>
  <si>
    <t>plán odpadového hospodářství - SFŽP - SR</t>
  </si>
  <si>
    <t>krajs.progr.sniž.emisí a zl.kvality ovzd.- SFŽP - SR</t>
  </si>
  <si>
    <t>Grantová ag.- věda a výzkum - SR</t>
  </si>
  <si>
    <t>vzdělávání žáků s postavením azylantů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</si>
</sst>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0" fillId="0" borderId="6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7" fillId="0" borderId="7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8" xfId="0" applyFont="1" applyBorder="1" applyAlignment="1">
      <alignment vertical="center"/>
    </xf>
    <xf numFmtId="165" fontId="2" fillId="0" borderId="9" xfId="18" applyNumberFormat="1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3" fontId="0" fillId="0" borderId="13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165" fontId="2" fillId="0" borderId="14" xfId="18" applyNumberFormat="1" applyFont="1" applyBorder="1" applyAlignment="1">
      <alignment vertical="center"/>
    </xf>
    <xf numFmtId="165" fontId="1" fillId="0" borderId="6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3" fontId="0" fillId="0" borderId="4" xfId="0" applyFont="1" applyBorder="1" applyAlignment="1">
      <alignment/>
    </xf>
    <xf numFmtId="165" fontId="2" fillId="0" borderId="15" xfId="18" applyNumberFormat="1" applyFont="1" applyBorder="1" applyAlignment="1">
      <alignment vertical="center"/>
    </xf>
    <xf numFmtId="165" fontId="2" fillId="0" borderId="16" xfId="18" applyNumberFormat="1" applyFont="1" applyBorder="1" applyAlignment="1">
      <alignment vertical="center"/>
    </xf>
    <xf numFmtId="165" fontId="2" fillId="0" borderId="17" xfId="18" applyNumberFormat="1" applyFont="1" applyBorder="1" applyAlignment="1">
      <alignment vertical="center"/>
    </xf>
    <xf numFmtId="165" fontId="7" fillId="0" borderId="18" xfId="1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9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  <xf numFmtId="3" fontId="0" fillId="0" borderId="5" xfId="0" applyBorder="1" applyAlignment="1">
      <alignment/>
    </xf>
    <xf numFmtId="165" fontId="0" fillId="0" borderId="5" xfId="18" applyNumberFormat="1" applyFont="1" applyBorder="1" applyAlignment="1">
      <alignment/>
    </xf>
    <xf numFmtId="165" fontId="0" fillId="0" borderId="5" xfId="18" applyNumberFormat="1" applyBorder="1" applyAlignment="1">
      <alignment/>
    </xf>
    <xf numFmtId="3" fontId="0" fillId="0" borderId="0" xfId="0" applyFont="1" applyBorder="1" applyAlignment="1">
      <alignment/>
    </xf>
    <xf numFmtId="165" fontId="0" fillId="0" borderId="0" xfId="18" applyNumberFormat="1" applyBorder="1" applyAlignment="1">
      <alignment/>
    </xf>
    <xf numFmtId="3" fontId="0" fillId="0" borderId="5" xfId="0" applyFont="1" applyBorder="1" applyAlignment="1">
      <alignment/>
    </xf>
    <xf numFmtId="165" fontId="0" fillId="0" borderId="21" xfId="18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2"/>
  <sheetViews>
    <sheetView tabSelected="1" workbookViewId="0" topLeftCell="A297">
      <selection activeCell="A264" sqref="A264:D264"/>
    </sheetView>
  </sheetViews>
  <sheetFormatPr defaultColWidth="9.00390625" defaultRowHeight="12.75"/>
  <cols>
    <col min="1" max="1" width="43.75390625" style="0" customWidth="1"/>
    <col min="2" max="4" width="17.00390625" style="18" customWidth="1"/>
  </cols>
  <sheetData>
    <row r="1" ht="12.75">
      <c r="D1" s="50" t="s">
        <v>129</v>
      </c>
    </row>
    <row r="2" spans="1:4" ht="15" customHeight="1">
      <c r="A2" s="56" t="s">
        <v>112</v>
      </c>
      <c r="B2" s="56"/>
      <c r="C2" s="56"/>
      <c r="D2" s="56"/>
    </row>
    <row r="3" spans="1:4" ht="15" customHeight="1">
      <c r="A3" s="57" t="s">
        <v>130</v>
      </c>
      <c r="B3" s="57"/>
      <c r="C3" s="57"/>
      <c r="D3" s="57"/>
    </row>
    <row r="4" spans="1:4" ht="15" customHeight="1">
      <c r="A4" s="60" t="s">
        <v>176</v>
      </c>
      <c r="B4" s="61"/>
      <c r="C4" s="61"/>
      <c r="D4" s="61"/>
    </row>
    <row r="5" spans="1:4" ht="12.75" customHeight="1">
      <c r="A5" s="10"/>
      <c r="B5" s="17"/>
      <c r="C5" s="17"/>
      <c r="D5" s="17" t="s">
        <v>0</v>
      </c>
    </row>
    <row r="6" ht="10.5" customHeight="1" hidden="1">
      <c r="D6" s="19" t="s">
        <v>0</v>
      </c>
    </row>
    <row r="7" spans="1:4" ht="12.75">
      <c r="A7" s="58" t="s">
        <v>5</v>
      </c>
      <c r="B7" s="20" t="s">
        <v>98</v>
      </c>
      <c r="C7" s="20" t="s">
        <v>174</v>
      </c>
      <c r="D7" s="20" t="s">
        <v>98</v>
      </c>
    </row>
    <row r="8" spans="1:4" ht="12.75">
      <c r="A8" s="59"/>
      <c r="B8" s="21" t="s">
        <v>165</v>
      </c>
      <c r="C8" s="21" t="s">
        <v>99</v>
      </c>
      <c r="D8" s="21" t="s">
        <v>175</v>
      </c>
    </row>
    <row r="9" spans="1:4" ht="15" customHeight="1">
      <c r="A9" s="2" t="s">
        <v>6</v>
      </c>
      <c r="B9" s="20"/>
      <c r="C9" s="22"/>
      <c r="D9" s="20"/>
    </row>
    <row r="10" spans="1:4" ht="12.75">
      <c r="A10" s="3" t="s">
        <v>1</v>
      </c>
      <c r="B10" s="23">
        <v>2537760.1</v>
      </c>
      <c r="C10" s="23"/>
      <c r="D10" s="23">
        <f>B10+C10</f>
        <v>2537760.1</v>
      </c>
    </row>
    <row r="11" spans="1:4" ht="12.75">
      <c r="A11" s="9" t="s">
        <v>72</v>
      </c>
      <c r="B11" s="26">
        <v>7760.1</v>
      </c>
      <c r="C11" s="26"/>
      <c r="D11" s="26">
        <f>B11+C11</f>
        <v>7760.1</v>
      </c>
    </row>
    <row r="12" spans="1:4" ht="12.75">
      <c r="A12" s="3" t="s">
        <v>64</v>
      </c>
      <c r="B12" s="23">
        <f>SUM(B14:B21)</f>
        <v>326097.3</v>
      </c>
      <c r="C12" s="23">
        <f>SUM(C14:C21)</f>
        <v>3164.1</v>
      </c>
      <c r="D12" s="23">
        <f>SUM(D14:D21)</f>
        <v>329261.39999999997</v>
      </c>
    </row>
    <row r="13" spans="1:4" ht="9.75" customHeight="1">
      <c r="A13" s="11" t="s">
        <v>111</v>
      </c>
      <c r="B13" s="23"/>
      <c r="C13" s="23"/>
      <c r="D13" s="23"/>
    </row>
    <row r="14" spans="1:4" ht="12.75">
      <c r="A14" s="9" t="s">
        <v>101</v>
      </c>
      <c r="B14" s="26">
        <v>971</v>
      </c>
      <c r="C14" s="26"/>
      <c r="D14" s="26">
        <f aca="true" t="shared" si="0" ref="D14:D27">B14+C14</f>
        <v>971</v>
      </c>
    </row>
    <row r="15" spans="1:4" ht="12.75">
      <c r="A15" s="9" t="s">
        <v>177</v>
      </c>
      <c r="B15" s="26">
        <v>3000</v>
      </c>
      <c r="C15" s="26"/>
      <c r="D15" s="26">
        <f>B15+C15</f>
        <v>3000</v>
      </c>
    </row>
    <row r="16" spans="1:4" ht="12.75">
      <c r="A16" s="9" t="s">
        <v>128</v>
      </c>
      <c r="B16" s="26">
        <v>10296.5</v>
      </c>
      <c r="C16" s="26">
        <v>3164.1</v>
      </c>
      <c r="D16" s="26">
        <f>B16+C16</f>
        <v>13460.6</v>
      </c>
    </row>
    <row r="17" spans="1:4" ht="12.75">
      <c r="A17" s="9" t="s">
        <v>149</v>
      </c>
      <c r="B17" s="26">
        <v>158.2</v>
      </c>
      <c r="C17" s="26"/>
      <c r="D17" s="26">
        <f t="shared" si="0"/>
        <v>158.2</v>
      </c>
    </row>
    <row r="18" spans="1:4" ht="12.75">
      <c r="A18" s="9" t="s">
        <v>102</v>
      </c>
      <c r="B18" s="26">
        <v>20000</v>
      </c>
      <c r="C18" s="26"/>
      <c r="D18" s="26">
        <f t="shared" si="0"/>
        <v>20000</v>
      </c>
    </row>
    <row r="19" spans="1:4" ht="12.75">
      <c r="A19" s="9" t="s">
        <v>103</v>
      </c>
      <c r="B19" s="26">
        <v>75000</v>
      </c>
      <c r="C19" s="26"/>
      <c r="D19" s="26">
        <f t="shared" si="0"/>
        <v>75000</v>
      </c>
    </row>
    <row r="20" spans="1:4" ht="12.75">
      <c r="A20" s="9" t="s">
        <v>110</v>
      </c>
      <c r="B20" s="26">
        <v>11979</v>
      </c>
      <c r="C20" s="26"/>
      <c r="D20" s="26">
        <f t="shared" si="0"/>
        <v>11979</v>
      </c>
    </row>
    <row r="21" spans="1:4" ht="12.75">
      <c r="A21" s="9" t="s">
        <v>100</v>
      </c>
      <c r="B21" s="26">
        <f>SUM(B22:B27)</f>
        <v>204692.59999999998</v>
      </c>
      <c r="C21" s="26">
        <f>SUM(C22:C27)</f>
        <v>0</v>
      </c>
      <c r="D21" s="26">
        <f>SUM(D22:D27)</f>
        <v>204692.59999999998</v>
      </c>
    </row>
    <row r="22" spans="1:4" ht="12.75">
      <c r="A22" s="9" t="s">
        <v>108</v>
      </c>
      <c r="B22" s="26">
        <v>18110</v>
      </c>
      <c r="C22" s="26"/>
      <c r="D22" s="26">
        <f t="shared" si="0"/>
        <v>18110</v>
      </c>
    </row>
    <row r="23" spans="1:4" ht="12.75">
      <c r="A23" s="9" t="s">
        <v>109</v>
      </c>
      <c r="B23" s="26">
        <v>67573</v>
      </c>
      <c r="C23" s="26"/>
      <c r="D23" s="26">
        <f t="shared" si="0"/>
        <v>67573</v>
      </c>
    </row>
    <row r="24" spans="1:4" ht="12.75">
      <c r="A24" s="9" t="s">
        <v>104</v>
      </c>
      <c r="B24" s="26">
        <v>55803.8</v>
      </c>
      <c r="C24" s="26"/>
      <c r="D24" s="26">
        <f>B24+C24</f>
        <v>55803.8</v>
      </c>
    </row>
    <row r="25" spans="1:4" ht="12.75">
      <c r="A25" s="9" t="s">
        <v>105</v>
      </c>
      <c r="B25" s="26">
        <v>26377</v>
      </c>
      <c r="C25" s="26"/>
      <c r="D25" s="26">
        <f t="shared" si="0"/>
        <v>26377</v>
      </c>
    </row>
    <row r="26" spans="1:4" ht="12.75">
      <c r="A26" s="9" t="s">
        <v>106</v>
      </c>
      <c r="B26" s="26">
        <v>5876</v>
      </c>
      <c r="C26" s="26"/>
      <c r="D26" s="26">
        <f t="shared" si="0"/>
        <v>5876</v>
      </c>
    </row>
    <row r="27" spans="1:4" ht="12.75">
      <c r="A27" s="9" t="s">
        <v>107</v>
      </c>
      <c r="B27" s="26">
        <v>30952.8</v>
      </c>
      <c r="C27" s="26"/>
      <c r="D27" s="26">
        <f t="shared" si="0"/>
        <v>30952.8</v>
      </c>
    </row>
    <row r="28" spans="1:4" ht="12.75">
      <c r="A28" s="13" t="s">
        <v>138</v>
      </c>
      <c r="B28" s="25">
        <f>B30+B31</f>
        <v>28595.2</v>
      </c>
      <c r="C28" s="25">
        <f>C30+C31</f>
        <v>56.6</v>
      </c>
      <c r="D28" s="25">
        <f>D30+D31</f>
        <v>28651.8</v>
      </c>
    </row>
    <row r="29" spans="1:4" ht="10.5" customHeight="1">
      <c r="A29" s="11" t="s">
        <v>139</v>
      </c>
      <c r="B29" s="26"/>
      <c r="C29" s="26"/>
      <c r="D29" s="26"/>
    </row>
    <row r="30" spans="1:4" ht="12.75">
      <c r="A30" s="9" t="s">
        <v>61</v>
      </c>
      <c r="B30" s="26">
        <v>4844.3</v>
      </c>
      <c r="C30" s="26"/>
      <c r="D30" s="26">
        <f>B30+C30</f>
        <v>4844.3</v>
      </c>
    </row>
    <row r="31" spans="1:4" ht="12.75">
      <c r="A31" s="9" t="s">
        <v>62</v>
      </c>
      <c r="B31" s="26">
        <v>23750.9</v>
      </c>
      <c r="C31" s="26">
        <v>56.6</v>
      </c>
      <c r="D31" s="26">
        <f>B31+C31</f>
        <v>23807.5</v>
      </c>
    </row>
    <row r="32" spans="1:4" ht="12.75">
      <c r="A32" s="3" t="s">
        <v>28</v>
      </c>
      <c r="B32" s="23">
        <f>SUM(B34:B48)</f>
        <v>4275458.3</v>
      </c>
      <c r="C32" s="23">
        <f>SUM(C34:C48)</f>
        <v>32866.4</v>
      </c>
      <c r="D32" s="23">
        <f>SUM(D34:D48)</f>
        <v>4308324.699999999</v>
      </c>
    </row>
    <row r="33" spans="1:4" ht="9.75" customHeight="1">
      <c r="A33" s="4" t="s">
        <v>2</v>
      </c>
      <c r="B33" s="24"/>
      <c r="C33" s="24"/>
      <c r="D33" s="24"/>
    </row>
    <row r="34" spans="1:4" ht="12.75">
      <c r="A34" s="5" t="s">
        <v>3</v>
      </c>
      <c r="B34" s="24">
        <v>403963</v>
      </c>
      <c r="C34" s="24"/>
      <c r="D34" s="26">
        <f aca="true" t="shared" si="1" ref="D34:D48">B34+C34</f>
        <v>403963</v>
      </c>
    </row>
    <row r="35" spans="1:4" ht="12.75">
      <c r="A35" s="5" t="s">
        <v>29</v>
      </c>
      <c r="B35" s="24">
        <v>6155.2</v>
      </c>
      <c r="C35" s="24"/>
      <c r="D35" s="26">
        <f t="shared" si="1"/>
        <v>6155.2</v>
      </c>
    </row>
    <row r="36" spans="1:4" ht="12.75" customHeight="1">
      <c r="A36" s="5" t="s">
        <v>52</v>
      </c>
      <c r="B36" s="24">
        <v>3785275.7</v>
      </c>
      <c r="C36" s="24">
        <f>31085+1393+50</f>
        <v>32528</v>
      </c>
      <c r="D36" s="26">
        <f t="shared" si="1"/>
        <v>3817803.7</v>
      </c>
    </row>
    <row r="37" spans="1:4" ht="12.75">
      <c r="A37" s="5" t="s">
        <v>78</v>
      </c>
      <c r="B37" s="24">
        <v>65030.2</v>
      </c>
      <c r="C37" s="24"/>
      <c r="D37" s="26">
        <f t="shared" si="1"/>
        <v>65030.2</v>
      </c>
    </row>
    <row r="38" spans="1:4" ht="12.75">
      <c r="A38" s="5" t="s">
        <v>135</v>
      </c>
      <c r="B38" s="24">
        <v>1094</v>
      </c>
      <c r="C38" s="24"/>
      <c r="D38" s="26">
        <f t="shared" si="1"/>
        <v>1094</v>
      </c>
    </row>
    <row r="39" spans="1:4" ht="12.75">
      <c r="A39" s="5" t="s">
        <v>147</v>
      </c>
      <c r="B39" s="24">
        <v>404</v>
      </c>
      <c r="C39" s="24"/>
      <c r="D39" s="26">
        <f t="shared" si="1"/>
        <v>404</v>
      </c>
    </row>
    <row r="40" spans="1:4" ht="12.75">
      <c r="A40" s="5" t="s">
        <v>148</v>
      </c>
      <c r="B40" s="24">
        <v>9756</v>
      </c>
      <c r="C40" s="24"/>
      <c r="D40" s="26">
        <f t="shared" si="1"/>
        <v>9756</v>
      </c>
    </row>
    <row r="41" spans="1:4" ht="12.75">
      <c r="A41" s="5" t="s">
        <v>79</v>
      </c>
      <c r="B41" s="24">
        <v>2365.6</v>
      </c>
      <c r="C41" s="24"/>
      <c r="D41" s="26">
        <f t="shared" si="1"/>
        <v>2365.6</v>
      </c>
    </row>
    <row r="42" spans="1:4" ht="12.75">
      <c r="A42" s="5" t="s">
        <v>145</v>
      </c>
      <c r="B42" s="24">
        <v>14.5</v>
      </c>
      <c r="C42" s="24"/>
      <c r="D42" s="26">
        <f t="shared" si="1"/>
        <v>14.5</v>
      </c>
    </row>
    <row r="43" spans="1:4" ht="12.75">
      <c r="A43" s="5" t="s">
        <v>179</v>
      </c>
      <c r="B43" s="24"/>
      <c r="C43" s="24">
        <v>761</v>
      </c>
      <c r="D43" s="26">
        <f t="shared" si="1"/>
        <v>761</v>
      </c>
    </row>
    <row r="44" spans="1:4" ht="12.75">
      <c r="A44" s="5" t="s">
        <v>113</v>
      </c>
      <c r="B44" s="24">
        <v>100</v>
      </c>
      <c r="C44" s="24"/>
      <c r="D44" s="26">
        <f t="shared" si="1"/>
        <v>100</v>
      </c>
    </row>
    <row r="45" spans="1:4" ht="12.75">
      <c r="A45" s="5" t="s">
        <v>114</v>
      </c>
      <c r="B45" s="24">
        <v>478</v>
      </c>
      <c r="C45" s="24">
        <v>-478</v>
      </c>
      <c r="D45" s="26">
        <f t="shared" si="1"/>
        <v>0</v>
      </c>
    </row>
    <row r="46" spans="1:4" ht="12.75">
      <c r="A46" s="5" t="s">
        <v>30</v>
      </c>
      <c r="B46" s="24">
        <v>299.2</v>
      </c>
      <c r="C46" s="24">
        <f>17.2+9.7+9.5+19</f>
        <v>55.4</v>
      </c>
      <c r="D46" s="26">
        <f t="shared" si="1"/>
        <v>354.59999999999997</v>
      </c>
    </row>
    <row r="47" spans="1:4" ht="12.75">
      <c r="A47" s="5" t="s">
        <v>161</v>
      </c>
      <c r="B47" s="24">
        <v>142.6</v>
      </c>
      <c r="C47" s="24"/>
      <c r="D47" s="26">
        <f t="shared" si="1"/>
        <v>142.6</v>
      </c>
    </row>
    <row r="48" spans="1:4" ht="12.75">
      <c r="A48" s="5" t="s">
        <v>31</v>
      </c>
      <c r="B48" s="24">
        <v>380.3</v>
      </c>
      <c r="C48" s="24"/>
      <c r="D48" s="26">
        <f t="shared" si="1"/>
        <v>380.3</v>
      </c>
    </row>
    <row r="49" spans="1:4" ht="12.75">
      <c r="A49" s="13" t="s">
        <v>166</v>
      </c>
      <c r="B49" s="25">
        <f>SUM(B51:B51)</f>
        <v>30</v>
      </c>
      <c r="C49" s="25">
        <f>SUM(C51:C51)</f>
        <v>0</v>
      </c>
      <c r="D49" s="25">
        <f>SUM(D51:D51)</f>
        <v>30</v>
      </c>
    </row>
    <row r="50" spans="1:4" ht="12.75">
      <c r="A50" s="4" t="s">
        <v>2</v>
      </c>
      <c r="B50" s="24"/>
      <c r="C50" s="24"/>
      <c r="D50" s="25"/>
    </row>
    <row r="51" spans="1:4" ht="12.75">
      <c r="A51" s="9" t="s">
        <v>77</v>
      </c>
      <c r="B51" s="26">
        <v>30</v>
      </c>
      <c r="C51" s="26"/>
      <c r="D51" s="26">
        <f>B51+C51</f>
        <v>30</v>
      </c>
    </row>
    <row r="52" spans="1:4" ht="12.75">
      <c r="A52" s="13" t="s">
        <v>133</v>
      </c>
      <c r="B52" s="25">
        <f>SUM(B54:B57)</f>
        <v>4763.6</v>
      </c>
      <c r="C52" s="25">
        <f>SUM(C54:C57)</f>
        <v>53764</v>
      </c>
      <c r="D52" s="25">
        <f>SUM(D54:D57)</f>
        <v>58527.6</v>
      </c>
    </row>
    <row r="53" spans="1:4" ht="10.5" customHeight="1">
      <c r="A53" s="4" t="s">
        <v>2</v>
      </c>
      <c r="B53" s="24"/>
      <c r="C53" s="24"/>
      <c r="D53" s="25"/>
    </row>
    <row r="54" spans="1:4" ht="12.75">
      <c r="A54" s="5" t="s">
        <v>52</v>
      </c>
      <c r="B54" s="26">
        <v>1763.6</v>
      </c>
      <c r="C54" s="26"/>
      <c r="D54" s="26">
        <f>B54+C54</f>
        <v>1763.6</v>
      </c>
    </row>
    <row r="55" spans="1:4" ht="12.75">
      <c r="A55" s="5" t="s">
        <v>179</v>
      </c>
      <c r="B55" s="26"/>
      <c r="C55" s="26">
        <v>53625</v>
      </c>
      <c r="D55" s="26">
        <f>B55+C55</f>
        <v>53625</v>
      </c>
    </row>
    <row r="56" spans="1:4" ht="12.75">
      <c r="A56" s="5" t="s">
        <v>113</v>
      </c>
      <c r="B56" s="26"/>
      <c r="C56" s="26">
        <v>139</v>
      </c>
      <c r="D56" s="26">
        <f>B56+C56</f>
        <v>139</v>
      </c>
    </row>
    <row r="57" spans="1:4" ht="12.75">
      <c r="A57" s="62" t="s">
        <v>146</v>
      </c>
      <c r="B57" s="63">
        <v>3000</v>
      </c>
      <c r="C57" s="63"/>
      <c r="D57" s="63">
        <f>B57+C57</f>
        <v>3000</v>
      </c>
    </row>
    <row r="58" spans="1:4" ht="12.75">
      <c r="A58" s="13" t="s">
        <v>68</v>
      </c>
      <c r="B58" s="25">
        <f>SUM(B60:B60)</f>
        <v>32881.6</v>
      </c>
      <c r="C58" s="25">
        <f>SUM(C60:C60)</f>
        <v>133.4</v>
      </c>
      <c r="D58" s="25">
        <f>SUM(D60:D60)</f>
        <v>33015</v>
      </c>
    </row>
    <row r="59" spans="1:4" ht="9.75" customHeight="1">
      <c r="A59" s="4" t="s">
        <v>2</v>
      </c>
      <c r="B59" s="24"/>
      <c r="C59" s="24"/>
      <c r="D59" s="25"/>
    </row>
    <row r="60" spans="1:4" ht="12.75">
      <c r="A60" s="9" t="s">
        <v>77</v>
      </c>
      <c r="B60" s="26">
        <v>32881.6</v>
      </c>
      <c r="C60" s="26">
        <v>133.4</v>
      </c>
      <c r="D60" s="26">
        <f>B60+C60</f>
        <v>33015</v>
      </c>
    </row>
    <row r="61" spans="1:4" ht="12.75">
      <c r="A61" s="13" t="s">
        <v>162</v>
      </c>
      <c r="B61" s="25">
        <v>7479.7</v>
      </c>
      <c r="C61" s="25"/>
      <c r="D61" s="25">
        <f>B61+C61</f>
        <v>7479.7</v>
      </c>
    </row>
    <row r="62" spans="1:4" ht="12.75">
      <c r="A62" s="9" t="s">
        <v>141</v>
      </c>
      <c r="B62" s="26">
        <v>34.6</v>
      </c>
      <c r="C62" s="26"/>
      <c r="D62" s="26">
        <v>34.6</v>
      </c>
    </row>
    <row r="63" spans="1:4" ht="12.75">
      <c r="A63" s="9" t="s">
        <v>169</v>
      </c>
      <c r="B63" s="26">
        <v>100</v>
      </c>
      <c r="C63" s="26"/>
      <c r="D63" s="26">
        <f>B63+C63</f>
        <v>100</v>
      </c>
    </row>
    <row r="64" spans="1:4" ht="21.75" customHeight="1" thickBot="1">
      <c r="A64" s="12" t="s">
        <v>4</v>
      </c>
      <c r="B64" s="28">
        <f>B10+B12+B32+B58+B61+B52+B28+B49</f>
        <v>7213065.799999999</v>
      </c>
      <c r="C64" s="28">
        <f>C10+C12+C32+C58+C61+C52+C28+C49</f>
        <v>89984.5</v>
      </c>
      <c r="D64" s="28">
        <f>D10+D12+D32+D58+D61+D52+D28+D49</f>
        <v>7303050.299999999</v>
      </c>
    </row>
    <row r="65" spans="1:4" ht="27.75" customHeight="1">
      <c r="A65" s="3" t="s">
        <v>7</v>
      </c>
      <c r="B65" s="23"/>
      <c r="C65" s="24"/>
      <c r="D65" s="24"/>
    </row>
    <row r="66" spans="1:4" ht="19.5" customHeight="1">
      <c r="A66" s="3" t="s">
        <v>16</v>
      </c>
      <c r="B66" s="23">
        <f>B67+B79</f>
        <v>41449.90000000001</v>
      </c>
      <c r="C66" s="23">
        <f>C67+C79</f>
        <v>0</v>
      </c>
      <c r="D66" s="23">
        <f>D67+D79</f>
        <v>41449.90000000001</v>
      </c>
    </row>
    <row r="67" spans="1:4" ht="15" customHeight="1">
      <c r="A67" s="7" t="s">
        <v>41</v>
      </c>
      <c r="B67" s="29">
        <f>SUM(B69:B78)-B74</f>
        <v>39340.600000000006</v>
      </c>
      <c r="C67" s="29">
        <f>SUM(C69:C78)-C74</f>
        <v>-45</v>
      </c>
      <c r="D67" s="29">
        <f>SUM(D69:D78)-D74</f>
        <v>39295.600000000006</v>
      </c>
    </row>
    <row r="68" spans="1:4" ht="10.5" customHeight="1">
      <c r="A68" s="5" t="s">
        <v>2</v>
      </c>
      <c r="B68" s="24"/>
      <c r="C68" s="24"/>
      <c r="D68" s="24"/>
    </row>
    <row r="69" spans="1:4" ht="12.75" customHeight="1">
      <c r="A69" s="5" t="s">
        <v>8</v>
      </c>
      <c r="B69" s="24">
        <v>15441</v>
      </c>
      <c r="C69" s="24"/>
      <c r="D69" s="24">
        <f>B69+C69</f>
        <v>15441</v>
      </c>
    </row>
    <row r="70" spans="1:4" ht="12.75" customHeight="1">
      <c r="A70" s="5" t="s">
        <v>9</v>
      </c>
      <c r="B70" s="24">
        <v>3844</v>
      </c>
      <c r="C70" s="24"/>
      <c r="D70" s="24">
        <f aca="true" t="shared" si="2" ref="D70:D75">B70+C70</f>
        <v>3844</v>
      </c>
    </row>
    <row r="71" spans="1:4" ht="12.75" customHeight="1">
      <c r="A71" s="5" t="s">
        <v>10</v>
      </c>
      <c r="B71" s="24">
        <v>2184.5</v>
      </c>
      <c r="C71" s="24"/>
      <c r="D71" s="24">
        <f t="shared" si="2"/>
        <v>2184.5</v>
      </c>
    </row>
    <row r="72" spans="1:4" ht="12.75" customHeight="1">
      <c r="A72" s="5" t="s">
        <v>11</v>
      </c>
      <c r="B72" s="24">
        <v>10273.7</v>
      </c>
      <c r="C72" s="24"/>
      <c r="D72" s="24">
        <f t="shared" si="2"/>
        <v>10273.7</v>
      </c>
    </row>
    <row r="73" spans="1:4" ht="12.75" customHeight="1">
      <c r="A73" s="5" t="s">
        <v>33</v>
      </c>
      <c r="B73" s="24">
        <v>92.4</v>
      </c>
      <c r="C73" s="24"/>
      <c r="D73" s="24">
        <f t="shared" si="2"/>
        <v>92.4</v>
      </c>
    </row>
    <row r="74" spans="1:4" ht="12.75" customHeight="1">
      <c r="A74" s="5" t="s">
        <v>75</v>
      </c>
      <c r="B74" s="24">
        <v>80</v>
      </c>
      <c r="C74" s="24"/>
      <c r="D74" s="24">
        <f t="shared" si="2"/>
        <v>80</v>
      </c>
    </row>
    <row r="75" spans="1:4" ht="12.75" customHeight="1">
      <c r="A75" s="5" t="s">
        <v>76</v>
      </c>
      <c r="B75" s="24">
        <v>125</v>
      </c>
      <c r="C75" s="24"/>
      <c r="D75" s="24">
        <f t="shared" si="2"/>
        <v>125</v>
      </c>
    </row>
    <row r="76" spans="1:4" ht="12.75" customHeight="1">
      <c r="A76" s="5" t="s">
        <v>12</v>
      </c>
      <c r="B76" s="24">
        <v>6850</v>
      </c>
      <c r="C76" s="24">
        <v>-45</v>
      </c>
      <c r="D76" s="24">
        <f>B76+C76</f>
        <v>6805</v>
      </c>
    </row>
    <row r="77" spans="1:4" ht="12.75" customHeight="1">
      <c r="A77" s="5" t="s">
        <v>88</v>
      </c>
      <c r="B77" s="24">
        <v>30</v>
      </c>
      <c r="C77" s="24"/>
      <c r="D77" s="24">
        <f>B77+C77</f>
        <v>30</v>
      </c>
    </row>
    <row r="78" spans="1:4" ht="12.75" customHeight="1">
      <c r="A78" s="5" t="s">
        <v>80</v>
      </c>
      <c r="B78" s="24">
        <v>500</v>
      </c>
      <c r="C78" s="24"/>
      <c r="D78" s="24">
        <f>B78+C78</f>
        <v>500</v>
      </c>
    </row>
    <row r="79" spans="1:4" ht="15" customHeight="1">
      <c r="A79" s="7" t="s">
        <v>42</v>
      </c>
      <c r="B79" s="29">
        <f>SUM(B81:B84)</f>
        <v>2109.3</v>
      </c>
      <c r="C79" s="29">
        <f>SUM(C81:C84)</f>
        <v>45</v>
      </c>
      <c r="D79" s="29">
        <f>SUM(D81:D84)</f>
        <v>2154.3</v>
      </c>
    </row>
    <row r="80" spans="1:4" ht="10.5" customHeight="1">
      <c r="A80" s="4" t="s">
        <v>2</v>
      </c>
      <c r="B80" s="24"/>
      <c r="C80" s="24"/>
      <c r="D80" s="24"/>
    </row>
    <row r="81" spans="1:4" ht="12.75" customHeight="1">
      <c r="A81" s="5" t="s">
        <v>137</v>
      </c>
      <c r="B81" s="24">
        <v>1075</v>
      </c>
      <c r="C81" s="24"/>
      <c r="D81" s="24">
        <f>B81+C81</f>
        <v>1075</v>
      </c>
    </row>
    <row r="82" spans="1:4" ht="12.75" customHeight="1">
      <c r="A82" s="6" t="s">
        <v>82</v>
      </c>
      <c r="B82" s="24">
        <v>89.3</v>
      </c>
      <c r="C82" s="24"/>
      <c r="D82" s="24">
        <f>B82+C82</f>
        <v>89.3</v>
      </c>
    </row>
    <row r="83" spans="1:4" ht="12.75" customHeight="1">
      <c r="A83" s="6" t="s">
        <v>33</v>
      </c>
      <c r="B83" s="24">
        <v>735</v>
      </c>
      <c r="C83" s="24"/>
      <c r="D83" s="24">
        <v>735</v>
      </c>
    </row>
    <row r="84" spans="1:4" ht="12.75" customHeight="1">
      <c r="A84" s="5" t="s">
        <v>12</v>
      </c>
      <c r="B84" s="24">
        <v>210</v>
      </c>
      <c r="C84" s="24">
        <v>45</v>
      </c>
      <c r="D84" s="24">
        <f>B84+C84</f>
        <v>255</v>
      </c>
    </row>
    <row r="85" spans="1:4" ht="19.5" customHeight="1">
      <c r="A85" s="3" t="s">
        <v>17</v>
      </c>
      <c r="B85" s="23">
        <f>B86+B99</f>
        <v>188776.6</v>
      </c>
      <c r="C85" s="23">
        <f>C86+C99</f>
        <v>-827</v>
      </c>
      <c r="D85" s="23">
        <f>D86+D99</f>
        <v>187949.6</v>
      </c>
    </row>
    <row r="86" spans="1:4" ht="15" customHeight="1">
      <c r="A86" s="7" t="s">
        <v>41</v>
      </c>
      <c r="B86" s="29">
        <f>SUM(B88:B98)-B89-B91</f>
        <v>188644.6</v>
      </c>
      <c r="C86" s="29">
        <f>SUM(C88:C98)-C89-C91</f>
        <v>-827</v>
      </c>
      <c r="D86" s="29">
        <f>SUM(D88:D98)-D89-D91</f>
        <v>187817.6</v>
      </c>
    </row>
    <row r="87" spans="1:4" ht="10.5" customHeight="1">
      <c r="A87" s="4" t="s">
        <v>2</v>
      </c>
      <c r="B87" s="24"/>
      <c r="C87" s="24"/>
      <c r="D87" s="24"/>
    </row>
    <row r="88" spans="1:4" ht="12.75" customHeight="1">
      <c r="A88" s="5" t="s">
        <v>13</v>
      </c>
      <c r="B88" s="24">
        <v>100410</v>
      </c>
      <c r="C88" s="24">
        <v>-255</v>
      </c>
      <c r="D88" s="24">
        <f aca="true" t="shared" si="3" ref="D88:D99">B88+C88</f>
        <v>100155</v>
      </c>
    </row>
    <row r="89" spans="1:4" ht="12.75" customHeight="1">
      <c r="A89" s="5" t="s">
        <v>83</v>
      </c>
      <c r="B89" s="24">
        <v>2781</v>
      </c>
      <c r="C89" s="24"/>
      <c r="D89" s="24">
        <f t="shared" si="3"/>
        <v>2781</v>
      </c>
    </row>
    <row r="90" spans="1:4" ht="12.75" customHeight="1">
      <c r="A90" s="5" t="s">
        <v>9</v>
      </c>
      <c r="B90" s="24">
        <v>35217.8</v>
      </c>
      <c r="C90" s="24">
        <v>-245</v>
      </c>
      <c r="D90" s="24">
        <f t="shared" si="3"/>
        <v>34972.8</v>
      </c>
    </row>
    <row r="91" spans="1:4" ht="12.75" customHeight="1">
      <c r="A91" s="5" t="s">
        <v>83</v>
      </c>
      <c r="B91" s="24">
        <v>976</v>
      </c>
      <c r="C91" s="24"/>
      <c r="D91" s="24">
        <f t="shared" si="3"/>
        <v>976</v>
      </c>
    </row>
    <row r="92" spans="1:4" ht="12.75" customHeight="1">
      <c r="A92" s="5" t="s">
        <v>14</v>
      </c>
      <c r="B92" s="24">
        <v>280</v>
      </c>
      <c r="C92" s="24"/>
      <c r="D92" s="24">
        <f t="shared" si="3"/>
        <v>280</v>
      </c>
    </row>
    <row r="93" spans="1:4" ht="12.75" customHeight="1">
      <c r="A93" s="5" t="s">
        <v>11</v>
      </c>
      <c r="B93" s="24">
        <v>41451.2</v>
      </c>
      <c r="C93" s="24">
        <v>-327</v>
      </c>
      <c r="D93" s="24">
        <f t="shared" si="3"/>
        <v>41124.2</v>
      </c>
    </row>
    <row r="94" spans="1:4" ht="12.75" customHeight="1">
      <c r="A94" s="5" t="s">
        <v>15</v>
      </c>
      <c r="B94" s="24">
        <v>152</v>
      </c>
      <c r="C94" s="24"/>
      <c r="D94" s="24">
        <f t="shared" si="3"/>
        <v>152</v>
      </c>
    </row>
    <row r="95" spans="1:4" ht="12.75" customHeight="1">
      <c r="A95" s="5" t="s">
        <v>84</v>
      </c>
      <c r="B95" s="24">
        <v>10698</v>
      </c>
      <c r="C95" s="24"/>
      <c r="D95" s="24">
        <f t="shared" si="3"/>
        <v>10698</v>
      </c>
    </row>
    <row r="96" spans="1:4" ht="12.75" customHeight="1">
      <c r="A96" s="5" t="s">
        <v>118</v>
      </c>
      <c r="B96" s="24">
        <v>30</v>
      </c>
      <c r="C96" s="24"/>
      <c r="D96" s="24">
        <f t="shared" si="3"/>
        <v>30</v>
      </c>
    </row>
    <row r="97" spans="1:4" ht="12.75" customHeight="1">
      <c r="A97" s="5" t="s">
        <v>171</v>
      </c>
      <c r="B97" s="24">
        <v>384</v>
      </c>
      <c r="C97" s="24"/>
      <c r="D97" s="24">
        <f t="shared" si="3"/>
        <v>384</v>
      </c>
    </row>
    <row r="98" spans="1:4" ht="12.75" customHeight="1">
      <c r="A98" s="5" t="s">
        <v>85</v>
      </c>
      <c r="B98" s="24">
        <v>21.6</v>
      </c>
      <c r="C98" s="24"/>
      <c r="D98" s="24">
        <f t="shared" si="3"/>
        <v>21.6</v>
      </c>
    </row>
    <row r="99" spans="1:4" ht="12.75" customHeight="1">
      <c r="A99" s="7" t="s">
        <v>42</v>
      </c>
      <c r="B99" s="29">
        <f>B101</f>
        <v>132</v>
      </c>
      <c r="C99" s="29">
        <f>C101</f>
        <v>0</v>
      </c>
      <c r="D99" s="29">
        <f t="shared" si="3"/>
        <v>132</v>
      </c>
    </row>
    <row r="100" spans="1:4" ht="9.75" customHeight="1">
      <c r="A100" s="4" t="s">
        <v>2</v>
      </c>
      <c r="B100" s="24"/>
      <c r="C100" s="24"/>
      <c r="D100" s="24"/>
    </row>
    <row r="101" spans="1:4" ht="12.75" customHeight="1">
      <c r="A101" s="6" t="s">
        <v>127</v>
      </c>
      <c r="B101" s="24">
        <v>132</v>
      </c>
      <c r="C101" s="24"/>
      <c r="D101" s="24">
        <f>B101+C101</f>
        <v>132</v>
      </c>
    </row>
    <row r="102" spans="1:4" ht="19.5" customHeight="1">
      <c r="A102" s="3" t="s">
        <v>172</v>
      </c>
      <c r="B102" s="23">
        <f>B103+B112</f>
        <v>172598.2</v>
      </c>
      <c r="C102" s="23">
        <f>C103+C112</f>
        <v>139</v>
      </c>
      <c r="D102" s="23">
        <f>D103+D112</f>
        <v>172737.2</v>
      </c>
    </row>
    <row r="103" spans="1:4" ht="15" customHeight="1">
      <c r="A103" s="7" t="s">
        <v>41</v>
      </c>
      <c r="B103" s="29">
        <f>SUM(B105:B111)</f>
        <v>93320.2</v>
      </c>
      <c r="C103" s="29">
        <f>SUM(C105:C111)</f>
        <v>0</v>
      </c>
      <c r="D103" s="29">
        <f>SUM(D105:D111)</f>
        <v>93320.2</v>
      </c>
    </row>
    <row r="104" spans="1:4" ht="10.5" customHeight="1">
      <c r="A104" s="4" t="s">
        <v>2</v>
      </c>
      <c r="B104" s="24"/>
      <c r="C104" s="24"/>
      <c r="D104" s="23"/>
    </row>
    <row r="105" spans="1:4" ht="12.75" customHeight="1">
      <c r="A105" s="8" t="s">
        <v>21</v>
      </c>
      <c r="B105" s="30">
        <v>42277</v>
      </c>
      <c r="C105" s="30"/>
      <c r="D105" s="24">
        <f aca="true" t="shared" si="4" ref="D105:D110">B105+C105</f>
        <v>42277</v>
      </c>
    </row>
    <row r="106" spans="1:4" ht="12.75" customHeight="1">
      <c r="A106" s="8" t="s">
        <v>158</v>
      </c>
      <c r="B106" s="30">
        <v>9756</v>
      </c>
      <c r="C106" s="30"/>
      <c r="D106" s="24">
        <f t="shared" si="4"/>
        <v>9756</v>
      </c>
    </row>
    <row r="107" spans="1:4" ht="12.75" customHeight="1">
      <c r="A107" s="5" t="s">
        <v>11</v>
      </c>
      <c r="B107" s="24">
        <v>31383.7</v>
      </c>
      <c r="C107" s="24"/>
      <c r="D107" s="24">
        <f>B107+C107</f>
        <v>31383.7</v>
      </c>
    </row>
    <row r="108" spans="1:4" ht="12.75" customHeight="1">
      <c r="A108" s="62" t="s">
        <v>73</v>
      </c>
      <c r="B108" s="64">
        <v>4623.3</v>
      </c>
      <c r="C108" s="64"/>
      <c r="D108" s="64">
        <f>B108+C108</f>
        <v>4623.3</v>
      </c>
    </row>
    <row r="109" spans="1:4" ht="12.75" customHeight="1">
      <c r="A109" s="5" t="s">
        <v>119</v>
      </c>
      <c r="B109" s="24">
        <v>169.2</v>
      </c>
      <c r="C109" s="24"/>
      <c r="D109" s="24">
        <f t="shared" si="4"/>
        <v>169.2</v>
      </c>
    </row>
    <row r="110" spans="1:4" ht="12.75" customHeight="1">
      <c r="A110" s="5" t="s">
        <v>182</v>
      </c>
      <c r="B110" s="24">
        <v>100</v>
      </c>
      <c r="C110" s="24"/>
      <c r="D110" s="24">
        <f t="shared" si="4"/>
        <v>100</v>
      </c>
    </row>
    <row r="111" spans="1:4" ht="12.75" customHeight="1">
      <c r="A111" s="5" t="s">
        <v>53</v>
      </c>
      <c r="B111" s="24">
        <v>5011</v>
      </c>
      <c r="C111" s="24"/>
      <c r="D111" s="24">
        <f>B111+C111</f>
        <v>5011</v>
      </c>
    </row>
    <row r="112" spans="1:4" ht="15" customHeight="1">
      <c r="A112" s="14" t="s">
        <v>42</v>
      </c>
      <c r="B112" s="35">
        <f>SUM(B114:B118)</f>
        <v>79278</v>
      </c>
      <c r="C112" s="35">
        <f>SUM(C114:C118)</f>
        <v>139</v>
      </c>
      <c r="D112" s="35">
        <f>SUM(D114:D118)</f>
        <v>79417</v>
      </c>
    </row>
    <row r="113" spans="1:4" ht="10.5" customHeight="1">
      <c r="A113" s="11" t="s">
        <v>2</v>
      </c>
      <c r="B113" s="25"/>
      <c r="C113" s="25"/>
      <c r="D113" s="25"/>
    </row>
    <row r="114" spans="1:4" ht="12.75" customHeight="1">
      <c r="A114" s="9" t="s">
        <v>123</v>
      </c>
      <c r="B114" s="26">
        <v>600</v>
      </c>
      <c r="C114" s="26"/>
      <c r="D114" s="24">
        <f aca="true" t="shared" si="5" ref="D114:D119">B114+C114</f>
        <v>600</v>
      </c>
    </row>
    <row r="115" spans="1:4" ht="12.75" customHeight="1">
      <c r="A115" s="9" t="s">
        <v>122</v>
      </c>
      <c r="B115" s="26">
        <v>14973</v>
      </c>
      <c r="C115" s="26"/>
      <c r="D115" s="24">
        <f t="shared" si="5"/>
        <v>14973</v>
      </c>
    </row>
    <row r="116" spans="1:4" ht="12.75" customHeight="1">
      <c r="A116" s="9" t="s">
        <v>183</v>
      </c>
      <c r="B116" s="26"/>
      <c r="C116" s="26">
        <v>139</v>
      </c>
      <c r="D116" s="24">
        <f t="shared" si="5"/>
        <v>139</v>
      </c>
    </row>
    <row r="117" spans="1:4" ht="12.75" customHeight="1">
      <c r="A117" s="5" t="s">
        <v>53</v>
      </c>
      <c r="B117" s="24">
        <v>3089</v>
      </c>
      <c r="C117" s="24"/>
      <c r="D117" s="24">
        <f t="shared" si="5"/>
        <v>3089</v>
      </c>
    </row>
    <row r="118" spans="1:4" ht="12.75" customHeight="1">
      <c r="A118" s="9" t="s">
        <v>86</v>
      </c>
      <c r="B118" s="26">
        <v>60616</v>
      </c>
      <c r="C118" s="26"/>
      <c r="D118" s="24">
        <f t="shared" si="5"/>
        <v>60616</v>
      </c>
    </row>
    <row r="119" spans="1:4" ht="12.75" customHeight="1">
      <c r="A119" s="5" t="s">
        <v>74</v>
      </c>
      <c r="B119" s="24">
        <v>52320</v>
      </c>
      <c r="C119" s="24"/>
      <c r="D119" s="24">
        <f t="shared" si="5"/>
        <v>52320</v>
      </c>
    </row>
    <row r="120" spans="1:4" ht="19.5" customHeight="1">
      <c r="A120" s="3" t="s">
        <v>18</v>
      </c>
      <c r="B120" s="23">
        <f>B121+B131</f>
        <v>1060199.1</v>
      </c>
      <c r="C120" s="23">
        <f>C121+C131</f>
        <v>54386</v>
      </c>
      <c r="D120" s="23">
        <f>D121+D131</f>
        <v>1114585.1</v>
      </c>
    </row>
    <row r="121" spans="1:4" ht="15" customHeight="1">
      <c r="A121" s="7" t="s">
        <v>41</v>
      </c>
      <c r="B121" s="29">
        <f>SUM(B124:B130)</f>
        <v>971543</v>
      </c>
      <c r="C121" s="29">
        <f>SUM(C124:C130)</f>
        <v>761</v>
      </c>
      <c r="D121" s="29">
        <f>SUM(D124:D130)</f>
        <v>972304</v>
      </c>
    </row>
    <row r="122" spans="1:4" ht="10.5" customHeight="1">
      <c r="A122" s="4" t="s">
        <v>2</v>
      </c>
      <c r="B122" s="24"/>
      <c r="C122" s="24"/>
      <c r="D122" s="23"/>
    </row>
    <row r="123" spans="1:4" ht="12.75" customHeight="1">
      <c r="A123" s="6" t="s">
        <v>45</v>
      </c>
      <c r="B123" s="24"/>
      <c r="C123" s="24"/>
      <c r="D123" s="23"/>
    </row>
    <row r="124" spans="1:4" ht="12.75" customHeight="1">
      <c r="A124" s="6" t="s">
        <v>46</v>
      </c>
      <c r="B124" s="24">
        <v>213384.5</v>
      </c>
      <c r="C124" s="24"/>
      <c r="D124" s="24">
        <f aca="true" t="shared" si="6" ref="D124:D130">B124+C124</f>
        <v>213384.5</v>
      </c>
    </row>
    <row r="125" spans="1:4" ht="12.75" customHeight="1">
      <c r="A125" s="5" t="s">
        <v>47</v>
      </c>
      <c r="B125" s="24">
        <v>292763</v>
      </c>
      <c r="C125" s="24"/>
      <c r="D125" s="24">
        <f t="shared" si="6"/>
        <v>292763</v>
      </c>
    </row>
    <row r="126" spans="1:4" ht="12.75" customHeight="1">
      <c r="A126" s="8" t="s">
        <v>21</v>
      </c>
      <c r="B126" s="30">
        <v>389318</v>
      </c>
      <c r="C126" s="30"/>
      <c r="D126" s="24">
        <f t="shared" si="6"/>
        <v>389318</v>
      </c>
    </row>
    <row r="127" spans="1:4" ht="12.75" customHeight="1">
      <c r="A127" s="5" t="s">
        <v>38</v>
      </c>
      <c r="B127" s="24">
        <v>2460</v>
      </c>
      <c r="C127" s="24"/>
      <c r="D127" s="24">
        <f t="shared" si="6"/>
        <v>2460</v>
      </c>
    </row>
    <row r="128" spans="1:4" ht="12.75" customHeight="1">
      <c r="A128" s="5" t="s">
        <v>181</v>
      </c>
      <c r="B128" s="24"/>
      <c r="C128" s="24">
        <v>761</v>
      </c>
      <c r="D128" s="24">
        <f t="shared" si="6"/>
        <v>761</v>
      </c>
    </row>
    <row r="129" spans="1:4" ht="12.75" customHeight="1">
      <c r="A129" s="5" t="s">
        <v>88</v>
      </c>
      <c r="B129" s="24">
        <v>3721.9</v>
      </c>
      <c r="C129" s="24"/>
      <c r="D129" s="24">
        <f t="shared" si="6"/>
        <v>3721.9</v>
      </c>
    </row>
    <row r="130" spans="1:4" ht="12.75" customHeight="1">
      <c r="A130" s="5" t="s">
        <v>11</v>
      </c>
      <c r="B130" s="24">
        <v>69895.6</v>
      </c>
      <c r="C130" s="24"/>
      <c r="D130" s="24">
        <f t="shared" si="6"/>
        <v>69895.6</v>
      </c>
    </row>
    <row r="131" spans="1:4" ht="15" customHeight="1">
      <c r="A131" s="14" t="s">
        <v>42</v>
      </c>
      <c r="B131" s="35">
        <f>SUM(B133:B137)</f>
        <v>88656.09999999999</v>
      </c>
      <c r="C131" s="35">
        <f>SUM(C133:C137)</f>
        <v>53625</v>
      </c>
      <c r="D131" s="35">
        <f>SUM(D133:D137)</f>
        <v>142281.1</v>
      </c>
    </row>
    <row r="132" spans="1:4" ht="10.5" customHeight="1">
      <c r="A132" s="11" t="s">
        <v>2</v>
      </c>
      <c r="B132" s="25"/>
      <c r="C132" s="25"/>
      <c r="D132" s="25"/>
    </row>
    <row r="133" spans="1:4" ht="12.75" customHeight="1">
      <c r="A133" s="5" t="s">
        <v>50</v>
      </c>
      <c r="B133" s="24">
        <v>5721.7</v>
      </c>
      <c r="C133" s="24"/>
      <c r="D133" s="24">
        <f>B133+C133</f>
        <v>5721.7</v>
      </c>
    </row>
    <row r="134" spans="1:4" ht="12.75" customHeight="1">
      <c r="A134" s="9" t="s">
        <v>87</v>
      </c>
      <c r="B134" s="26">
        <v>62753.7</v>
      </c>
      <c r="C134" s="26"/>
      <c r="D134" s="24">
        <f>B134+C134</f>
        <v>62753.7</v>
      </c>
    </row>
    <row r="135" spans="1:4" ht="12.75" customHeight="1">
      <c r="A135" s="9" t="s">
        <v>122</v>
      </c>
      <c r="B135" s="26">
        <v>350</v>
      </c>
      <c r="C135" s="26"/>
      <c r="D135" s="24">
        <f>B135+C135</f>
        <v>350</v>
      </c>
    </row>
    <row r="136" spans="1:4" ht="12.75" customHeight="1">
      <c r="A136" s="5" t="s">
        <v>181</v>
      </c>
      <c r="B136" s="24"/>
      <c r="C136" s="24">
        <v>53625</v>
      </c>
      <c r="D136" s="24">
        <f>B136+C136</f>
        <v>53625</v>
      </c>
    </row>
    <row r="137" spans="1:4" ht="12.75" customHeight="1">
      <c r="A137" s="9" t="s">
        <v>88</v>
      </c>
      <c r="B137" s="26">
        <v>19830.7</v>
      </c>
      <c r="C137" s="26"/>
      <c r="D137" s="24">
        <f>B137+C137</f>
        <v>19830.7</v>
      </c>
    </row>
    <row r="138" spans="1:4" ht="19.5" customHeight="1">
      <c r="A138" s="3" t="s">
        <v>19</v>
      </c>
      <c r="B138" s="23">
        <f>B139+B144</f>
        <v>9700</v>
      </c>
      <c r="C138" s="23">
        <f>C139+C144</f>
        <v>0</v>
      </c>
      <c r="D138" s="23">
        <f>D139+D144</f>
        <v>9700</v>
      </c>
    </row>
    <row r="139" spans="1:4" ht="15" customHeight="1">
      <c r="A139" s="7" t="s">
        <v>41</v>
      </c>
      <c r="B139" s="29">
        <f>SUM(B141:B143)</f>
        <v>9400</v>
      </c>
      <c r="C139" s="29">
        <f>SUM(C141:C143)</f>
        <v>0</v>
      </c>
      <c r="D139" s="29">
        <f>SUM(D141:D143)</f>
        <v>9400</v>
      </c>
    </row>
    <row r="140" spans="1:4" ht="10.5" customHeight="1">
      <c r="A140" s="4" t="s">
        <v>2</v>
      </c>
      <c r="B140" s="24"/>
      <c r="C140" s="24"/>
      <c r="D140" s="23"/>
    </row>
    <row r="141" spans="1:4" ht="12.75" customHeight="1">
      <c r="A141" s="5" t="s">
        <v>11</v>
      </c>
      <c r="B141" s="24">
        <v>7881</v>
      </c>
      <c r="C141" s="24"/>
      <c r="D141" s="24">
        <f>B141+C141</f>
        <v>7881</v>
      </c>
    </row>
    <row r="142" spans="1:4" ht="12.75" customHeight="1">
      <c r="A142" s="5" t="s">
        <v>73</v>
      </c>
      <c r="B142" s="24">
        <v>519</v>
      </c>
      <c r="C142" s="24"/>
      <c r="D142" s="24">
        <f>B142+C142</f>
        <v>519</v>
      </c>
    </row>
    <row r="143" spans="1:4" ht="12.75" customHeight="1">
      <c r="A143" s="5" t="s">
        <v>53</v>
      </c>
      <c r="B143" s="24">
        <v>1000</v>
      </c>
      <c r="C143" s="24"/>
      <c r="D143" s="24">
        <f>B143+C143</f>
        <v>1000</v>
      </c>
    </row>
    <row r="144" spans="1:4" ht="12.75" customHeight="1">
      <c r="A144" s="14" t="s">
        <v>42</v>
      </c>
      <c r="B144" s="35">
        <f>B146</f>
        <v>300</v>
      </c>
      <c r="C144" s="35">
        <f>C146</f>
        <v>0</v>
      </c>
      <c r="D144" s="35">
        <f>D146</f>
        <v>300</v>
      </c>
    </row>
    <row r="145" spans="1:4" ht="10.5" customHeight="1">
      <c r="A145" s="11" t="s">
        <v>2</v>
      </c>
      <c r="B145" s="25"/>
      <c r="C145" s="25"/>
      <c r="D145" s="25"/>
    </row>
    <row r="146" spans="1:4" ht="12.75" customHeight="1">
      <c r="A146" s="6" t="s">
        <v>50</v>
      </c>
      <c r="B146" s="24">
        <v>300</v>
      </c>
      <c r="C146" s="24"/>
      <c r="D146" s="24">
        <f>B146+C146</f>
        <v>300</v>
      </c>
    </row>
    <row r="147" spans="1:4" ht="19.5" customHeight="1">
      <c r="A147" s="13" t="s">
        <v>121</v>
      </c>
      <c r="B147" s="25">
        <f>B148+B152</f>
        <v>92526.9</v>
      </c>
      <c r="C147" s="25">
        <f>C148+C152</f>
        <v>0</v>
      </c>
      <c r="D147" s="25">
        <f>D148+D152</f>
        <v>92526.9</v>
      </c>
    </row>
    <row r="148" spans="1:4" ht="12.75" customHeight="1">
      <c r="A148" s="7" t="s">
        <v>41</v>
      </c>
      <c r="B148" s="29">
        <f>SUM(B150:B151)</f>
        <v>22737</v>
      </c>
      <c r="C148" s="29">
        <f>SUM(C150:C151)</f>
        <v>0</v>
      </c>
      <c r="D148" s="29">
        <f>SUM(D150:D151)</f>
        <v>22737</v>
      </c>
    </row>
    <row r="149" spans="1:4" ht="10.5" customHeight="1">
      <c r="A149" s="4" t="s">
        <v>2</v>
      </c>
      <c r="B149" s="24"/>
      <c r="C149" s="24"/>
      <c r="D149" s="23"/>
    </row>
    <row r="150" spans="1:4" ht="12.75" customHeight="1">
      <c r="A150" s="5" t="s">
        <v>11</v>
      </c>
      <c r="B150" s="24">
        <v>2737</v>
      </c>
      <c r="C150" s="24"/>
      <c r="D150" s="24">
        <f>B150+C150</f>
        <v>2737</v>
      </c>
    </row>
    <row r="151" spans="1:4" ht="12.75" customHeight="1">
      <c r="A151" s="5" t="s">
        <v>32</v>
      </c>
      <c r="B151" s="24">
        <v>20000</v>
      </c>
      <c r="C151" s="24"/>
      <c r="D151" s="24">
        <f>B151+C151</f>
        <v>20000</v>
      </c>
    </row>
    <row r="152" spans="1:4" ht="12.75" customHeight="1">
      <c r="A152" s="14" t="s">
        <v>42</v>
      </c>
      <c r="B152" s="35">
        <f>SUM(B154:B157)</f>
        <v>69789.9</v>
      </c>
      <c r="C152" s="35">
        <f>SUM(C154:C157)</f>
        <v>0</v>
      </c>
      <c r="D152" s="35">
        <f>SUM(D154:D157)</f>
        <v>69789.9</v>
      </c>
    </row>
    <row r="153" spans="1:4" ht="10.5" customHeight="1">
      <c r="A153" s="11" t="s">
        <v>2</v>
      </c>
      <c r="B153" s="25"/>
      <c r="C153" s="25"/>
      <c r="D153" s="25"/>
    </row>
    <row r="154" spans="1:4" ht="12.75" customHeight="1">
      <c r="A154" s="6" t="s">
        <v>81</v>
      </c>
      <c r="B154" s="24">
        <v>249</v>
      </c>
      <c r="C154" s="24"/>
      <c r="D154" s="24">
        <f>B154+C154</f>
        <v>249</v>
      </c>
    </row>
    <row r="155" spans="1:4" ht="12.75" customHeight="1">
      <c r="A155" s="6" t="s">
        <v>160</v>
      </c>
      <c r="B155" s="24">
        <v>48.9</v>
      </c>
      <c r="C155" s="24"/>
      <c r="D155" s="24">
        <f>B155+C155</f>
        <v>48.9</v>
      </c>
    </row>
    <row r="156" spans="1:4" ht="12.75" customHeight="1">
      <c r="A156" s="6" t="s">
        <v>178</v>
      </c>
      <c r="B156" s="24">
        <v>474</v>
      </c>
      <c r="C156" s="24"/>
      <c r="D156" s="24">
        <f>B156+C156</f>
        <v>474</v>
      </c>
    </row>
    <row r="157" spans="1:4" ht="12.75" customHeight="1">
      <c r="A157" s="67" t="s">
        <v>134</v>
      </c>
      <c r="B157" s="64">
        <v>69018</v>
      </c>
      <c r="C157" s="64"/>
      <c r="D157" s="64">
        <f>B157+C157</f>
        <v>69018</v>
      </c>
    </row>
    <row r="158" spans="1:4" ht="12.75" customHeight="1">
      <c r="A158" s="65"/>
      <c r="B158" s="66"/>
      <c r="C158" s="66"/>
      <c r="D158" s="66"/>
    </row>
    <row r="159" spans="1:4" ht="12.75" customHeight="1">
      <c r="A159" s="65"/>
      <c r="B159" s="66"/>
      <c r="C159" s="66"/>
      <c r="D159" s="66"/>
    </row>
    <row r="160" spans="1:4" ht="12.75" customHeight="1">
      <c r="A160" s="65"/>
      <c r="B160" s="66"/>
      <c r="C160" s="66"/>
      <c r="D160" s="66"/>
    </row>
    <row r="161" spans="1:4" ht="19.5" customHeight="1">
      <c r="A161" s="3" t="s">
        <v>89</v>
      </c>
      <c r="B161" s="23">
        <f>B162+B171</f>
        <v>86162.3</v>
      </c>
      <c r="C161" s="23">
        <f>C162+C171</f>
        <v>0</v>
      </c>
      <c r="D161" s="23">
        <f>D162+D171</f>
        <v>86162.3</v>
      </c>
    </row>
    <row r="162" spans="1:4" ht="15" customHeight="1">
      <c r="A162" s="7" t="s">
        <v>41</v>
      </c>
      <c r="B162" s="29">
        <f>SUM(B164:B169)</f>
        <v>61942.6</v>
      </c>
      <c r="C162" s="29">
        <f>SUM(C164:C169)</f>
        <v>0</v>
      </c>
      <c r="D162" s="29">
        <f>SUM(D164:D169)</f>
        <v>61942.6</v>
      </c>
    </row>
    <row r="163" spans="1:4" ht="10.5" customHeight="1">
      <c r="A163" s="4" t="s">
        <v>2</v>
      </c>
      <c r="B163" s="24"/>
      <c r="C163" s="24"/>
      <c r="D163" s="23"/>
    </row>
    <row r="164" spans="1:4" ht="12.75" customHeight="1">
      <c r="A164" s="5" t="s">
        <v>11</v>
      </c>
      <c r="B164" s="24">
        <v>981.2</v>
      </c>
      <c r="C164" s="24"/>
      <c r="D164" s="24">
        <f aca="true" t="shared" si="7" ref="D164:D170">B164+C164</f>
        <v>981.2</v>
      </c>
    </row>
    <row r="165" spans="1:4" ht="12.75" customHeight="1">
      <c r="A165" s="5" t="s">
        <v>21</v>
      </c>
      <c r="B165" s="24">
        <v>5500</v>
      </c>
      <c r="C165" s="24"/>
      <c r="D165" s="24">
        <f t="shared" si="7"/>
        <v>5500</v>
      </c>
    </row>
    <row r="166" spans="1:4" ht="12.75" customHeight="1">
      <c r="A166" s="5" t="s">
        <v>90</v>
      </c>
      <c r="B166" s="24">
        <v>451.1</v>
      </c>
      <c r="C166" s="24"/>
      <c r="D166" s="24">
        <f t="shared" si="7"/>
        <v>451.1</v>
      </c>
    </row>
    <row r="167" spans="1:4" ht="12.75" customHeight="1">
      <c r="A167" s="5" t="s">
        <v>163</v>
      </c>
      <c r="B167" s="24">
        <v>142.6</v>
      </c>
      <c r="C167" s="24"/>
      <c r="D167" s="24">
        <f t="shared" si="7"/>
        <v>142.6</v>
      </c>
    </row>
    <row r="168" spans="1:4" ht="12.75" customHeight="1">
      <c r="A168" s="5" t="s">
        <v>167</v>
      </c>
      <c r="B168" s="24">
        <v>13370</v>
      </c>
      <c r="C168" s="24"/>
      <c r="D168" s="24">
        <f t="shared" si="7"/>
        <v>13370</v>
      </c>
    </row>
    <row r="169" spans="1:4" ht="12.75" customHeight="1">
      <c r="A169" s="5" t="s">
        <v>88</v>
      </c>
      <c r="B169" s="24">
        <v>41497.7</v>
      </c>
      <c r="C169" s="24"/>
      <c r="D169" s="24">
        <f>B169+C169</f>
        <v>41497.7</v>
      </c>
    </row>
    <row r="170" spans="1:4" ht="12.75" customHeight="1">
      <c r="A170" s="5" t="s">
        <v>91</v>
      </c>
      <c r="B170" s="24">
        <v>5845.5</v>
      </c>
      <c r="C170" s="24"/>
      <c r="D170" s="24">
        <f t="shared" si="7"/>
        <v>5845.5</v>
      </c>
    </row>
    <row r="171" spans="1:4" ht="15" customHeight="1">
      <c r="A171" s="14" t="s">
        <v>42</v>
      </c>
      <c r="B171" s="35">
        <f>B173</f>
        <v>24219.7</v>
      </c>
      <c r="C171" s="35">
        <f>C173</f>
        <v>0</v>
      </c>
      <c r="D171" s="35">
        <f>D173</f>
        <v>24219.7</v>
      </c>
    </row>
    <row r="172" spans="1:4" ht="10.5" customHeight="1">
      <c r="A172" s="11" t="s">
        <v>2</v>
      </c>
      <c r="B172" s="25"/>
      <c r="C172" s="25"/>
      <c r="D172" s="25"/>
    </row>
    <row r="173" spans="1:4" ht="12.75" customHeight="1">
      <c r="A173" s="9" t="s">
        <v>88</v>
      </c>
      <c r="B173" s="26">
        <v>24219.7</v>
      </c>
      <c r="C173" s="26"/>
      <c r="D173" s="24">
        <f>B173+C173</f>
        <v>24219.7</v>
      </c>
    </row>
    <row r="174" spans="1:4" ht="12.75" customHeight="1">
      <c r="A174" s="5" t="s">
        <v>74</v>
      </c>
      <c r="B174" s="24">
        <v>1650</v>
      </c>
      <c r="C174" s="24"/>
      <c r="D174" s="24">
        <f>B174+C174</f>
        <v>1650</v>
      </c>
    </row>
    <row r="175" spans="1:4" ht="19.5" customHeight="1">
      <c r="A175" s="3" t="s">
        <v>20</v>
      </c>
      <c r="B175" s="23">
        <f>B176+B198</f>
        <v>4152563.8</v>
      </c>
      <c r="C175" s="23">
        <f>C176+C198</f>
        <v>32573.7</v>
      </c>
      <c r="D175" s="23">
        <f>D176+D198</f>
        <v>4185137.5</v>
      </c>
    </row>
    <row r="176" spans="1:4" ht="12.75" customHeight="1">
      <c r="A176" s="7" t="s">
        <v>41</v>
      </c>
      <c r="B176" s="29">
        <f>SUM(B178:B197)</f>
        <v>4118313.5</v>
      </c>
      <c r="C176" s="29">
        <f>SUM(C178:C197)</f>
        <v>32573.7</v>
      </c>
      <c r="D176" s="29">
        <f>SUM(D178:D197)</f>
        <v>4150887.2</v>
      </c>
    </row>
    <row r="177" spans="1:4" ht="10.5" customHeight="1">
      <c r="A177" s="4" t="s">
        <v>2</v>
      </c>
      <c r="B177" s="24"/>
      <c r="C177" s="24"/>
      <c r="D177" s="24"/>
    </row>
    <row r="178" spans="1:4" ht="12.75" customHeight="1">
      <c r="A178" s="6" t="s">
        <v>21</v>
      </c>
      <c r="B178" s="24">
        <v>299043.1</v>
      </c>
      <c r="C178" s="24"/>
      <c r="D178" s="24">
        <f>B178+C178</f>
        <v>299043.1</v>
      </c>
    </row>
    <row r="179" spans="1:4" ht="12.75" customHeight="1">
      <c r="A179" s="6" t="s">
        <v>37</v>
      </c>
      <c r="B179" s="24"/>
      <c r="C179" s="24"/>
      <c r="D179" s="24"/>
    </row>
    <row r="180" spans="1:4" ht="12.75" customHeight="1">
      <c r="A180" s="6" t="s">
        <v>34</v>
      </c>
      <c r="B180" s="24">
        <v>1442713.9</v>
      </c>
      <c r="C180" s="24"/>
      <c r="D180" s="24">
        <f aca="true" t="shared" si="8" ref="D180:D197">B180+C180</f>
        <v>1442713.9</v>
      </c>
    </row>
    <row r="181" spans="1:5" ht="12.75" customHeight="1">
      <c r="A181" s="6" t="s">
        <v>35</v>
      </c>
      <c r="B181" s="24">
        <v>96623</v>
      </c>
      <c r="C181" s="24">
        <v>31085</v>
      </c>
      <c r="D181" s="24">
        <f t="shared" si="8"/>
        <v>127708</v>
      </c>
      <c r="E181" s="1"/>
    </row>
    <row r="182" spans="1:4" ht="12.75" customHeight="1">
      <c r="A182" s="6" t="s">
        <v>36</v>
      </c>
      <c r="B182" s="24">
        <v>2204337.1</v>
      </c>
      <c r="C182" s="24"/>
      <c r="D182" s="24">
        <f t="shared" si="8"/>
        <v>2204337.1</v>
      </c>
    </row>
    <row r="183" spans="1:4" ht="12.75" customHeight="1">
      <c r="A183" s="6" t="s">
        <v>39</v>
      </c>
      <c r="B183" s="24">
        <v>1330</v>
      </c>
      <c r="C183" s="24"/>
      <c r="D183" s="24">
        <f t="shared" si="8"/>
        <v>1330</v>
      </c>
    </row>
    <row r="184" spans="1:4" ht="12.75" customHeight="1">
      <c r="A184" s="6" t="s">
        <v>92</v>
      </c>
      <c r="B184" s="24">
        <v>3673.9</v>
      </c>
      <c r="C184" s="24"/>
      <c r="D184" s="24">
        <f t="shared" si="8"/>
        <v>3673.9</v>
      </c>
    </row>
    <row r="185" spans="1:4" ht="12.75" customHeight="1">
      <c r="A185" s="6" t="s">
        <v>124</v>
      </c>
      <c r="B185" s="24">
        <v>34.7</v>
      </c>
      <c r="C185" s="24"/>
      <c r="D185" s="24">
        <f t="shared" si="8"/>
        <v>34.7</v>
      </c>
    </row>
    <row r="186" spans="1:4" ht="12.75" customHeight="1">
      <c r="A186" s="6" t="s">
        <v>115</v>
      </c>
      <c r="B186" s="24">
        <v>29985.8</v>
      </c>
      <c r="C186" s="24"/>
      <c r="D186" s="24">
        <f t="shared" si="8"/>
        <v>29985.8</v>
      </c>
    </row>
    <row r="187" spans="1:4" ht="12.75" customHeight="1">
      <c r="A187" s="6" t="s">
        <v>170</v>
      </c>
      <c r="B187" s="24">
        <v>115.1</v>
      </c>
      <c r="C187" s="24"/>
      <c r="D187" s="24">
        <f t="shared" si="8"/>
        <v>115.1</v>
      </c>
    </row>
    <row r="188" spans="1:4" ht="12.75" customHeight="1">
      <c r="A188" s="6" t="s">
        <v>150</v>
      </c>
      <c r="B188" s="24">
        <v>477.9</v>
      </c>
      <c r="C188" s="24"/>
      <c r="D188" s="24">
        <f t="shared" si="8"/>
        <v>477.9</v>
      </c>
    </row>
    <row r="189" spans="1:4" ht="12.75" customHeight="1">
      <c r="A189" s="6" t="s">
        <v>116</v>
      </c>
      <c r="B189" s="24">
        <v>746</v>
      </c>
      <c r="C189" s="24"/>
      <c r="D189" s="24">
        <f t="shared" si="8"/>
        <v>746</v>
      </c>
    </row>
    <row r="190" spans="1:4" ht="12.75" customHeight="1">
      <c r="A190" s="6" t="s">
        <v>151</v>
      </c>
      <c r="B190" s="24">
        <v>395</v>
      </c>
      <c r="C190" s="24"/>
      <c r="D190" s="24">
        <f t="shared" si="8"/>
        <v>395</v>
      </c>
    </row>
    <row r="191" spans="1:4" ht="12.75" customHeight="1">
      <c r="A191" s="6" t="s">
        <v>152</v>
      </c>
      <c r="B191" s="24">
        <v>4878</v>
      </c>
      <c r="C191" s="24"/>
      <c r="D191" s="24">
        <f t="shared" si="8"/>
        <v>4878</v>
      </c>
    </row>
    <row r="192" spans="1:4" ht="12.75" customHeight="1">
      <c r="A192" s="6" t="s">
        <v>180</v>
      </c>
      <c r="B192" s="24"/>
      <c r="C192" s="24">
        <v>50</v>
      </c>
      <c r="D192" s="24">
        <f t="shared" si="8"/>
        <v>50</v>
      </c>
    </row>
    <row r="193" spans="1:4" ht="12.75" customHeight="1">
      <c r="A193" s="6" t="s">
        <v>185</v>
      </c>
      <c r="B193" s="24"/>
      <c r="C193" s="24">
        <v>1393</v>
      </c>
      <c r="D193" s="24">
        <f t="shared" si="8"/>
        <v>1393</v>
      </c>
    </row>
    <row r="194" spans="1:4" ht="12.75" customHeight="1">
      <c r="A194" s="6" t="s">
        <v>54</v>
      </c>
      <c r="B194" s="24">
        <v>183.4</v>
      </c>
      <c r="C194" s="24">
        <f>17.2+9.5+19</f>
        <v>45.7</v>
      </c>
      <c r="D194" s="24">
        <f t="shared" si="8"/>
        <v>229.10000000000002</v>
      </c>
    </row>
    <row r="195" spans="1:4" ht="12.75" customHeight="1">
      <c r="A195" s="5" t="s">
        <v>11</v>
      </c>
      <c r="B195" s="24">
        <v>19116.6</v>
      </c>
      <c r="C195" s="24"/>
      <c r="D195" s="24">
        <f>B195+C195</f>
        <v>19116.6</v>
      </c>
    </row>
    <row r="196" spans="1:4" ht="12.75" customHeight="1">
      <c r="A196" s="5" t="s">
        <v>73</v>
      </c>
      <c r="B196" s="24">
        <v>600</v>
      </c>
      <c r="C196" s="24"/>
      <c r="D196" s="24">
        <f>B196+C196</f>
        <v>600</v>
      </c>
    </row>
    <row r="197" spans="1:4" ht="12.75" customHeight="1">
      <c r="A197" s="5" t="s">
        <v>53</v>
      </c>
      <c r="B197" s="24">
        <v>14060</v>
      </c>
      <c r="C197" s="24"/>
      <c r="D197" s="24">
        <f t="shared" si="8"/>
        <v>14060</v>
      </c>
    </row>
    <row r="198" spans="1:4" ht="15" customHeight="1">
      <c r="A198" s="14" t="s">
        <v>42</v>
      </c>
      <c r="B198" s="35">
        <f>SUM(B200:B203)</f>
        <v>34250.3</v>
      </c>
      <c r="C198" s="35">
        <f>SUM(C200:C203)</f>
        <v>0</v>
      </c>
      <c r="D198" s="35">
        <f>SUM(D200:D203)</f>
        <v>34250.3</v>
      </c>
    </row>
    <row r="199" spans="1:4" ht="10.5" customHeight="1">
      <c r="A199" s="4" t="s">
        <v>2</v>
      </c>
      <c r="B199" s="25"/>
      <c r="C199" s="25"/>
      <c r="D199" s="25"/>
    </row>
    <row r="200" spans="1:4" ht="12.75" customHeight="1">
      <c r="A200" s="9" t="s">
        <v>50</v>
      </c>
      <c r="B200" s="26">
        <v>24000</v>
      </c>
      <c r="C200" s="26"/>
      <c r="D200" s="24">
        <f>B200+C200</f>
        <v>24000</v>
      </c>
    </row>
    <row r="201" spans="1:4" ht="12.75" customHeight="1">
      <c r="A201" s="6" t="s">
        <v>115</v>
      </c>
      <c r="B201" s="24">
        <v>1763.6</v>
      </c>
      <c r="C201" s="24"/>
      <c r="D201" s="24">
        <f>B201+C201</f>
        <v>1763.6</v>
      </c>
    </row>
    <row r="202" spans="1:4" ht="12.75" customHeight="1">
      <c r="A202" s="9" t="s">
        <v>69</v>
      </c>
      <c r="B202" s="26">
        <v>2996.7</v>
      </c>
      <c r="C202" s="26"/>
      <c r="D202" s="24">
        <f>B202+C202</f>
        <v>2996.7</v>
      </c>
    </row>
    <row r="203" spans="1:4" ht="12.75" customHeight="1">
      <c r="A203" s="6" t="s">
        <v>53</v>
      </c>
      <c r="B203" s="24">
        <v>5490</v>
      </c>
      <c r="C203" s="24"/>
      <c r="D203" s="24">
        <f>B203+C203</f>
        <v>5490</v>
      </c>
    </row>
    <row r="204" spans="1:4" ht="19.5" customHeight="1">
      <c r="A204" s="3" t="s">
        <v>22</v>
      </c>
      <c r="B204" s="23">
        <f>B205+B215</f>
        <v>329219.60000000003</v>
      </c>
      <c r="C204" s="23">
        <f>C205+C215</f>
        <v>0</v>
      </c>
      <c r="D204" s="23">
        <f>D205+D215</f>
        <v>329219.60000000003</v>
      </c>
    </row>
    <row r="205" spans="1:4" ht="15" customHeight="1">
      <c r="A205" s="7" t="s">
        <v>41</v>
      </c>
      <c r="B205" s="29">
        <f>SUM(B207:B214)</f>
        <v>323619.00000000006</v>
      </c>
      <c r="C205" s="29">
        <f>SUM(C207:C214)</f>
        <v>0</v>
      </c>
      <c r="D205" s="29">
        <f>SUM(D207:D214)</f>
        <v>323619.00000000006</v>
      </c>
    </row>
    <row r="206" spans="1:4" ht="10.5" customHeight="1">
      <c r="A206" s="4" t="s">
        <v>2</v>
      </c>
      <c r="B206" s="24"/>
      <c r="C206" s="24"/>
      <c r="D206" s="23"/>
    </row>
    <row r="207" spans="1:4" ht="12.75" customHeight="1">
      <c r="A207" s="6" t="s">
        <v>21</v>
      </c>
      <c r="B207" s="24">
        <v>188126.6</v>
      </c>
      <c r="C207" s="24"/>
      <c r="D207" s="24">
        <f aca="true" t="shared" si="9" ref="D207:D214">B207+C207</f>
        <v>188126.6</v>
      </c>
    </row>
    <row r="208" spans="1:4" ht="12.75" customHeight="1">
      <c r="A208" s="6" t="s">
        <v>126</v>
      </c>
      <c r="B208" s="24">
        <v>58232.6</v>
      </c>
      <c r="C208" s="24"/>
      <c r="D208" s="24">
        <f t="shared" si="9"/>
        <v>58232.6</v>
      </c>
    </row>
    <row r="209" spans="1:4" ht="12.75" customHeight="1">
      <c r="A209" s="6" t="s">
        <v>93</v>
      </c>
      <c r="B209" s="24">
        <v>50000</v>
      </c>
      <c r="C209" s="24"/>
      <c r="D209" s="24">
        <f t="shared" si="9"/>
        <v>50000</v>
      </c>
    </row>
    <row r="210" spans="1:4" ht="12.75" customHeight="1">
      <c r="A210" s="6" t="s">
        <v>54</v>
      </c>
      <c r="B210" s="24">
        <v>12.4</v>
      </c>
      <c r="C210" s="24"/>
      <c r="D210" s="24">
        <f t="shared" si="9"/>
        <v>12.4</v>
      </c>
    </row>
    <row r="211" spans="1:4" ht="12.75" customHeight="1">
      <c r="A211" s="6" t="s">
        <v>136</v>
      </c>
      <c r="B211" s="24">
        <v>94</v>
      </c>
      <c r="C211" s="24"/>
      <c r="D211" s="24">
        <f t="shared" si="9"/>
        <v>94</v>
      </c>
    </row>
    <row r="212" spans="1:4" ht="12.75" customHeight="1">
      <c r="A212" s="67" t="s">
        <v>153</v>
      </c>
      <c r="B212" s="68">
        <v>1000</v>
      </c>
      <c r="C212" s="68"/>
      <c r="D212" s="64">
        <f t="shared" si="9"/>
        <v>1000</v>
      </c>
    </row>
    <row r="213" spans="1:4" ht="12.75" customHeight="1">
      <c r="A213" s="6" t="s">
        <v>49</v>
      </c>
      <c r="B213" s="31">
        <v>1665</v>
      </c>
      <c r="C213" s="31"/>
      <c r="D213" s="24">
        <f t="shared" si="9"/>
        <v>1665</v>
      </c>
    </row>
    <row r="214" spans="1:4" ht="12.75" customHeight="1">
      <c r="A214" s="5" t="s">
        <v>11</v>
      </c>
      <c r="B214" s="24">
        <v>24488.4</v>
      </c>
      <c r="C214" s="24"/>
      <c r="D214" s="24">
        <f t="shared" si="9"/>
        <v>24488.4</v>
      </c>
    </row>
    <row r="215" spans="1:4" ht="15" customHeight="1">
      <c r="A215" s="7" t="s">
        <v>42</v>
      </c>
      <c r="B215" s="29">
        <f>SUM(B217:B220)</f>
        <v>5600.6</v>
      </c>
      <c r="C215" s="29">
        <f>SUM(C217:C220)</f>
        <v>0</v>
      </c>
      <c r="D215" s="29">
        <f>SUM(D217:D220)</f>
        <v>5600.6</v>
      </c>
    </row>
    <row r="216" spans="1:4" ht="10.5" customHeight="1">
      <c r="A216" s="4" t="s">
        <v>2</v>
      </c>
      <c r="B216" s="24"/>
      <c r="C216" s="24"/>
      <c r="D216" s="24"/>
    </row>
    <row r="217" spans="1:4" ht="12.75" customHeight="1">
      <c r="A217" s="6" t="s">
        <v>65</v>
      </c>
      <c r="B217" s="24">
        <v>200.6</v>
      </c>
      <c r="C217" s="24"/>
      <c r="D217" s="24">
        <f>B217+C217</f>
        <v>200.6</v>
      </c>
    </row>
    <row r="218" spans="1:4" ht="12.75" customHeight="1">
      <c r="A218" s="6" t="s">
        <v>69</v>
      </c>
      <c r="B218" s="24">
        <v>1100</v>
      </c>
      <c r="C218" s="24"/>
      <c r="D218" s="24">
        <f>B218+C218</f>
        <v>1100</v>
      </c>
    </row>
    <row r="219" spans="1:4" ht="12.75" customHeight="1">
      <c r="A219" s="6" t="s">
        <v>50</v>
      </c>
      <c r="B219" s="24">
        <v>1300</v>
      </c>
      <c r="C219" s="24"/>
      <c r="D219" s="24">
        <f>B219+C219</f>
        <v>1300</v>
      </c>
    </row>
    <row r="220" spans="1:4" ht="12.75" customHeight="1">
      <c r="A220" s="6" t="s">
        <v>154</v>
      </c>
      <c r="B220" s="24">
        <v>3000</v>
      </c>
      <c r="C220" s="24"/>
      <c r="D220" s="24">
        <f>B220+C220</f>
        <v>3000</v>
      </c>
    </row>
    <row r="221" spans="1:4" ht="19.5" customHeight="1">
      <c r="A221" s="13" t="s">
        <v>23</v>
      </c>
      <c r="B221" s="49">
        <f>B222+B233</f>
        <v>162847.1</v>
      </c>
      <c r="C221" s="49">
        <f>C222+C233</f>
        <v>-344.6</v>
      </c>
      <c r="D221" s="49">
        <f>D222+D233</f>
        <v>162502.5</v>
      </c>
    </row>
    <row r="222" spans="1:4" ht="15" customHeight="1">
      <c r="A222" s="7" t="s">
        <v>41</v>
      </c>
      <c r="B222" s="29">
        <f>SUM(B224:B232)</f>
        <v>129765.5</v>
      </c>
      <c r="C222" s="29">
        <f>SUM(C224:C232)</f>
        <v>-478</v>
      </c>
      <c r="D222" s="29">
        <f>SUM(D224:D232)</f>
        <v>129287.5</v>
      </c>
    </row>
    <row r="223" spans="1:4" ht="10.5" customHeight="1">
      <c r="A223" s="4" t="s">
        <v>2</v>
      </c>
      <c r="B223" s="24"/>
      <c r="C223" s="24"/>
      <c r="D223" s="24"/>
    </row>
    <row r="224" spans="1:4" ht="12.75" customHeight="1">
      <c r="A224" s="6" t="s">
        <v>21</v>
      </c>
      <c r="B224" s="24">
        <v>94822.6</v>
      </c>
      <c r="C224" s="24"/>
      <c r="D224" s="24">
        <f aca="true" t="shared" si="10" ref="D224:D232">B224+C224</f>
        <v>94822.6</v>
      </c>
    </row>
    <row r="225" spans="1:4" ht="12.75" customHeight="1">
      <c r="A225" s="6" t="s">
        <v>54</v>
      </c>
      <c r="B225" s="24">
        <v>64.5</v>
      </c>
      <c r="C225" s="24"/>
      <c r="D225" s="24">
        <f t="shared" si="10"/>
        <v>64.5</v>
      </c>
    </row>
    <row r="226" spans="1:4" ht="12.75" customHeight="1">
      <c r="A226" s="6" t="s">
        <v>11</v>
      </c>
      <c r="B226" s="24">
        <v>11877.4</v>
      </c>
      <c r="C226" s="24"/>
      <c r="D226" s="24">
        <f>B226+C226</f>
        <v>11877.4</v>
      </c>
    </row>
    <row r="227" spans="1:4" ht="12.75" customHeight="1">
      <c r="A227" s="6" t="s">
        <v>73</v>
      </c>
      <c r="B227" s="24">
        <v>10669</v>
      </c>
      <c r="C227" s="24"/>
      <c r="D227" s="24">
        <f>B227+C227</f>
        <v>10669</v>
      </c>
    </row>
    <row r="228" spans="1:4" ht="12.75" customHeight="1">
      <c r="A228" s="6" t="s">
        <v>156</v>
      </c>
      <c r="B228" s="24">
        <v>364</v>
      </c>
      <c r="C228" s="24"/>
      <c r="D228" s="24">
        <f t="shared" si="10"/>
        <v>364</v>
      </c>
    </row>
    <row r="229" spans="1:4" ht="12.75" customHeight="1">
      <c r="A229" s="6" t="s">
        <v>157</v>
      </c>
      <c r="B229" s="24">
        <v>40</v>
      </c>
      <c r="C229" s="24"/>
      <c r="D229" s="24">
        <f t="shared" si="10"/>
        <v>40</v>
      </c>
    </row>
    <row r="230" spans="1:4" ht="12.75" customHeight="1">
      <c r="A230" s="6" t="s">
        <v>184</v>
      </c>
      <c r="B230" s="24">
        <v>478</v>
      </c>
      <c r="C230" s="24">
        <v>-478</v>
      </c>
      <c r="D230" s="24">
        <f t="shared" si="10"/>
        <v>0</v>
      </c>
    </row>
    <row r="231" spans="1:4" ht="12.75" customHeight="1">
      <c r="A231" s="6" t="s">
        <v>70</v>
      </c>
      <c r="B231" s="27">
        <v>30</v>
      </c>
      <c r="C231" s="27"/>
      <c r="D231" s="24">
        <f>B231+C231</f>
        <v>30</v>
      </c>
    </row>
    <row r="232" spans="1:4" ht="12.75" customHeight="1">
      <c r="A232" s="5" t="s">
        <v>53</v>
      </c>
      <c r="B232" s="24">
        <v>11420</v>
      </c>
      <c r="C232" s="24"/>
      <c r="D232" s="24">
        <f t="shared" si="10"/>
        <v>11420</v>
      </c>
    </row>
    <row r="233" spans="1:4" ht="15" customHeight="1">
      <c r="A233" s="7" t="s">
        <v>42</v>
      </c>
      <c r="B233" s="29">
        <f>B236+B235</f>
        <v>33081.6</v>
      </c>
      <c r="C233" s="29">
        <f>C236+C235</f>
        <v>133.4</v>
      </c>
      <c r="D233" s="29">
        <f>D236+D235</f>
        <v>33215</v>
      </c>
    </row>
    <row r="234" spans="1:4" ht="10.5" customHeight="1">
      <c r="A234" s="4" t="s">
        <v>2</v>
      </c>
      <c r="B234" s="24"/>
      <c r="C234" s="24"/>
      <c r="D234" s="24"/>
    </row>
    <row r="235" spans="1:4" ht="12.75" customHeight="1">
      <c r="A235" s="6" t="s">
        <v>122</v>
      </c>
      <c r="B235" s="27">
        <v>200</v>
      </c>
      <c r="C235" s="27"/>
      <c r="D235" s="24">
        <f>B235+C235</f>
        <v>200</v>
      </c>
    </row>
    <row r="236" spans="1:4" ht="12.75" customHeight="1">
      <c r="A236" s="6" t="s">
        <v>70</v>
      </c>
      <c r="B236" s="27">
        <v>32881.6</v>
      </c>
      <c r="C236" s="27">
        <v>133.4</v>
      </c>
      <c r="D236" s="24">
        <f>B236+C236</f>
        <v>33015</v>
      </c>
    </row>
    <row r="237" spans="1:4" ht="21.75" customHeight="1">
      <c r="A237" s="3" t="s">
        <v>43</v>
      </c>
      <c r="B237" s="23">
        <v>4360</v>
      </c>
      <c r="C237" s="23">
        <f>C239</f>
        <v>0</v>
      </c>
      <c r="D237" s="23">
        <v>4360</v>
      </c>
    </row>
    <row r="238" spans="1:4" ht="10.5" customHeight="1">
      <c r="A238" s="4" t="s">
        <v>2</v>
      </c>
      <c r="B238" s="24"/>
      <c r="C238" s="24"/>
      <c r="D238" s="24"/>
    </row>
    <row r="239" spans="1:4" ht="12.75" customHeight="1">
      <c r="A239" s="4" t="s">
        <v>73</v>
      </c>
      <c r="B239" s="24">
        <v>4360</v>
      </c>
      <c r="C239" s="24"/>
      <c r="D239" s="24">
        <f>B239+C239</f>
        <v>4360</v>
      </c>
    </row>
    <row r="240" spans="1:4" ht="19.5" customHeight="1">
      <c r="A240" s="3" t="s">
        <v>24</v>
      </c>
      <c r="B240" s="23">
        <f>B241+B251</f>
        <v>426071.00000000006</v>
      </c>
      <c r="C240" s="23">
        <f>C241+C251</f>
        <v>9.7</v>
      </c>
      <c r="D240" s="23">
        <f>D241+D251</f>
        <v>426080.7</v>
      </c>
    </row>
    <row r="241" spans="1:4" ht="15" customHeight="1">
      <c r="A241" s="7" t="s">
        <v>41</v>
      </c>
      <c r="B241" s="29">
        <f>SUM(B243:B250)</f>
        <v>425100.9000000001</v>
      </c>
      <c r="C241" s="29">
        <f>SUM(C243:C250)</f>
        <v>9.7</v>
      </c>
      <c r="D241" s="29">
        <f>SUM(D243:D250)</f>
        <v>425110.60000000003</v>
      </c>
    </row>
    <row r="242" spans="1:4" ht="10.5" customHeight="1">
      <c r="A242" s="4" t="s">
        <v>2</v>
      </c>
      <c r="B242" s="24"/>
      <c r="C242" s="24"/>
      <c r="D242" s="24"/>
    </row>
    <row r="243" spans="1:4" ht="12.75" customHeight="1">
      <c r="A243" s="5" t="s">
        <v>25</v>
      </c>
      <c r="B243" s="24">
        <v>329796</v>
      </c>
      <c r="C243" s="24"/>
      <c r="D243" s="24">
        <f aca="true" t="shared" si="11" ref="D243:D249">B243+C243</f>
        <v>329796</v>
      </c>
    </row>
    <row r="244" spans="1:4" ht="12.75" customHeight="1">
      <c r="A244" s="6" t="s">
        <v>73</v>
      </c>
      <c r="B244" s="27">
        <v>10013.4</v>
      </c>
      <c r="C244" s="27"/>
      <c r="D244" s="24">
        <f>B244+C244</f>
        <v>10013.4</v>
      </c>
    </row>
    <row r="245" spans="1:4" ht="12.75" customHeight="1">
      <c r="A245" s="5" t="s">
        <v>11</v>
      </c>
      <c r="B245" s="24">
        <v>11829.5</v>
      </c>
      <c r="C245" s="24"/>
      <c r="D245" s="24">
        <f>B245+C245</f>
        <v>11829.5</v>
      </c>
    </row>
    <row r="246" spans="1:4" ht="12.75" customHeight="1">
      <c r="A246" s="6" t="s">
        <v>54</v>
      </c>
      <c r="B246" s="24">
        <v>38.9</v>
      </c>
      <c r="C246" s="24">
        <v>9.7</v>
      </c>
      <c r="D246" s="24">
        <f t="shared" si="11"/>
        <v>48.599999999999994</v>
      </c>
    </row>
    <row r="247" spans="1:4" ht="12.75" customHeight="1">
      <c r="A247" s="5" t="s">
        <v>94</v>
      </c>
      <c r="B247" s="24">
        <v>48670.4</v>
      </c>
      <c r="C247" s="24"/>
      <c r="D247" s="24">
        <f t="shared" si="11"/>
        <v>48670.4</v>
      </c>
    </row>
    <row r="248" spans="1:4" ht="12.75" customHeight="1">
      <c r="A248" s="5" t="s">
        <v>159</v>
      </c>
      <c r="B248" s="24">
        <v>2550.4</v>
      </c>
      <c r="C248" s="24"/>
      <c r="D248" s="24">
        <f t="shared" si="11"/>
        <v>2550.4</v>
      </c>
    </row>
    <row r="249" spans="1:4" ht="12.75" customHeight="1">
      <c r="A249" s="5" t="s">
        <v>168</v>
      </c>
      <c r="B249" s="24">
        <v>2332.3</v>
      </c>
      <c r="C249" s="24"/>
      <c r="D249" s="24">
        <f t="shared" si="11"/>
        <v>2332.3</v>
      </c>
    </row>
    <row r="250" spans="1:4" ht="12.75" customHeight="1">
      <c r="A250" s="5" t="s">
        <v>53</v>
      </c>
      <c r="B250" s="24">
        <v>19870</v>
      </c>
      <c r="C250" s="24"/>
      <c r="D250" s="24">
        <f>B250+C250</f>
        <v>19870</v>
      </c>
    </row>
    <row r="251" spans="1:4" ht="12.75" customHeight="1">
      <c r="A251" s="7" t="s">
        <v>42</v>
      </c>
      <c r="B251" s="29">
        <f>SUM(B253:B255)</f>
        <v>970.0999999999999</v>
      </c>
      <c r="C251" s="29">
        <f>SUM(C253:C255)</f>
        <v>0</v>
      </c>
      <c r="D251" s="29">
        <f>SUM(D253:D255)</f>
        <v>970.0999999999999</v>
      </c>
    </row>
    <row r="252" spans="1:4" ht="12.75" customHeight="1">
      <c r="A252" s="4" t="s">
        <v>2</v>
      </c>
      <c r="B252" s="24"/>
      <c r="C252" s="24"/>
      <c r="D252" s="24"/>
    </row>
    <row r="253" spans="1:4" ht="12.75" customHeight="1">
      <c r="A253" s="6" t="s">
        <v>140</v>
      </c>
      <c r="B253" s="24">
        <v>633.4</v>
      </c>
      <c r="C253" s="24"/>
      <c r="D253" s="24">
        <f>B253+C253</f>
        <v>633.4</v>
      </c>
    </row>
    <row r="254" spans="1:4" ht="12.75" customHeight="1">
      <c r="A254" s="6" t="s">
        <v>50</v>
      </c>
      <c r="B254" s="24">
        <v>130</v>
      </c>
      <c r="C254" s="24"/>
      <c r="D254" s="24">
        <f>B254+C254</f>
        <v>130</v>
      </c>
    </row>
    <row r="255" spans="1:4" ht="12.75" customHeight="1">
      <c r="A255" s="6" t="s">
        <v>122</v>
      </c>
      <c r="B255" s="24">
        <v>206.7</v>
      </c>
      <c r="C255" s="24"/>
      <c r="D255" s="24">
        <f>B255+C255</f>
        <v>206.7</v>
      </c>
    </row>
    <row r="256" spans="1:4" ht="19.5" customHeight="1">
      <c r="A256" s="3" t="s">
        <v>95</v>
      </c>
      <c r="B256" s="23">
        <f>B257+B266</f>
        <v>80302.4</v>
      </c>
      <c r="C256" s="23">
        <f>C257+C266</f>
        <v>0</v>
      </c>
      <c r="D256" s="23">
        <f>D257+D266</f>
        <v>80302.4</v>
      </c>
    </row>
    <row r="257" spans="1:4" ht="15" customHeight="1">
      <c r="A257" s="7" t="s">
        <v>41</v>
      </c>
      <c r="B257" s="29">
        <f>SUM(B259:B265)</f>
        <v>51575.1</v>
      </c>
      <c r="C257" s="29">
        <f>SUM(C259:C265)</f>
        <v>0</v>
      </c>
      <c r="D257" s="29">
        <f>SUM(D259:D265)</f>
        <v>51575.1</v>
      </c>
    </row>
    <row r="258" spans="1:4" ht="10.5" customHeight="1">
      <c r="A258" s="4" t="s">
        <v>2</v>
      </c>
      <c r="B258" s="24"/>
      <c r="C258" s="24"/>
      <c r="D258" s="23"/>
    </row>
    <row r="259" spans="1:4" ht="12.75" customHeight="1">
      <c r="A259" s="5" t="s">
        <v>11</v>
      </c>
      <c r="B259" s="24">
        <v>5117</v>
      </c>
      <c r="C259" s="24"/>
      <c r="D259" s="24">
        <f>B259+C2411</f>
        <v>5117</v>
      </c>
    </row>
    <row r="260" spans="1:4" ht="12.75" customHeight="1">
      <c r="A260" s="5" t="s">
        <v>73</v>
      </c>
      <c r="B260" s="24">
        <v>50</v>
      </c>
      <c r="C260" s="24"/>
      <c r="D260" s="24">
        <f>B260+C260</f>
        <v>50</v>
      </c>
    </row>
    <row r="261" spans="1:4" ht="12.75" customHeight="1">
      <c r="A261" s="5" t="s">
        <v>155</v>
      </c>
      <c r="B261" s="24">
        <v>31050</v>
      </c>
      <c r="C261" s="24"/>
      <c r="D261" s="24">
        <f>B261+C261</f>
        <v>31050</v>
      </c>
    </row>
    <row r="262" spans="1:4" ht="12.75" customHeight="1">
      <c r="A262" s="5" t="s">
        <v>96</v>
      </c>
      <c r="B262" s="24">
        <v>150</v>
      </c>
      <c r="C262" s="24"/>
      <c r="D262" s="24">
        <f>B262+C262</f>
        <v>150</v>
      </c>
    </row>
    <row r="263" spans="1:4" ht="12.75" customHeight="1">
      <c r="A263" s="5" t="s">
        <v>117</v>
      </c>
      <c r="B263" s="24">
        <v>14.5</v>
      </c>
      <c r="C263" s="24"/>
      <c r="D263" s="24">
        <f>B263+C263</f>
        <v>14.5</v>
      </c>
    </row>
    <row r="264" spans="1:4" ht="12.75" customHeight="1">
      <c r="A264" s="62" t="s">
        <v>164</v>
      </c>
      <c r="B264" s="64">
        <v>2641.6</v>
      </c>
      <c r="C264" s="64"/>
      <c r="D264" s="64">
        <f>B264+C2415</f>
        <v>2641.6</v>
      </c>
    </row>
    <row r="265" spans="1:4" ht="12.75" customHeight="1">
      <c r="A265" s="5" t="s">
        <v>53</v>
      </c>
      <c r="B265" s="24">
        <v>12552</v>
      </c>
      <c r="C265" s="24"/>
      <c r="D265" s="24">
        <f>B265+C265</f>
        <v>12552</v>
      </c>
    </row>
    <row r="266" spans="1:4" ht="15" customHeight="1">
      <c r="A266" s="7" t="s">
        <v>42</v>
      </c>
      <c r="B266" s="29">
        <f>SUM(B268:B270)</f>
        <v>28727.3</v>
      </c>
      <c r="C266" s="29">
        <f>SUM(C268:C270)</f>
        <v>0</v>
      </c>
      <c r="D266" s="29">
        <f>SUM(D268:D270)</f>
        <v>28727.3</v>
      </c>
    </row>
    <row r="267" spans="1:4" ht="10.5" customHeight="1">
      <c r="A267" s="4" t="s">
        <v>2</v>
      </c>
      <c r="B267" s="24"/>
      <c r="C267" s="24"/>
      <c r="D267" s="24"/>
    </row>
    <row r="268" spans="1:4" ht="12.75" customHeight="1">
      <c r="A268" s="6" t="s">
        <v>50</v>
      </c>
      <c r="B268" s="24">
        <f>15895.3-13950</f>
        <v>1945.2999999999993</v>
      </c>
      <c r="C268" s="24"/>
      <c r="D268" s="24">
        <f>B268+C268</f>
        <v>1945.2999999999993</v>
      </c>
    </row>
    <row r="269" spans="1:4" ht="12.75" customHeight="1">
      <c r="A269" s="6" t="s">
        <v>155</v>
      </c>
      <c r="B269" s="24">
        <v>13950</v>
      </c>
      <c r="C269" s="24"/>
      <c r="D269" s="24">
        <f>B269+C269</f>
        <v>13950</v>
      </c>
    </row>
    <row r="270" spans="1:4" ht="12.75" customHeight="1">
      <c r="A270" s="5" t="s">
        <v>53</v>
      </c>
      <c r="B270" s="24">
        <v>12832</v>
      </c>
      <c r="C270" s="24"/>
      <c r="D270" s="24">
        <f>B270+C270</f>
        <v>12832</v>
      </c>
    </row>
    <row r="271" spans="1:4" ht="19.5" customHeight="1">
      <c r="A271" s="3" t="s">
        <v>26</v>
      </c>
      <c r="B271" s="23">
        <f>B272</f>
        <v>33572.3</v>
      </c>
      <c r="C271" s="23">
        <f>C272</f>
        <v>0</v>
      </c>
      <c r="D271" s="23">
        <f>D272</f>
        <v>33572.3</v>
      </c>
    </row>
    <row r="272" spans="1:4" ht="15" customHeight="1">
      <c r="A272" s="7" t="s">
        <v>41</v>
      </c>
      <c r="B272" s="29">
        <f>SUM(B274:B276)</f>
        <v>33572.3</v>
      </c>
      <c r="C272" s="29">
        <f>SUM(C274:C276)</f>
        <v>0</v>
      </c>
      <c r="D272" s="29">
        <f>SUM(D274:D276)</f>
        <v>33572.3</v>
      </c>
    </row>
    <row r="273" spans="1:4" ht="10.5" customHeight="1">
      <c r="A273" s="4" t="s">
        <v>2</v>
      </c>
      <c r="B273" s="23"/>
      <c r="C273" s="23"/>
      <c r="D273" s="23"/>
    </row>
    <row r="274" spans="1:4" ht="12.75" customHeight="1">
      <c r="A274" s="5" t="s">
        <v>40</v>
      </c>
      <c r="B274" s="24">
        <v>476.3</v>
      </c>
      <c r="C274" s="24"/>
      <c r="D274" s="24">
        <f>B274+C274</f>
        <v>476.3</v>
      </c>
    </row>
    <row r="275" spans="1:4" ht="12.75" customHeight="1">
      <c r="A275" s="5" t="s">
        <v>142</v>
      </c>
      <c r="B275" s="24">
        <v>25335.9</v>
      </c>
      <c r="C275" s="24"/>
      <c r="D275" s="24">
        <f>B275+C275</f>
        <v>25335.9</v>
      </c>
    </row>
    <row r="276" spans="1:4" ht="12.75" customHeight="1">
      <c r="A276" s="5" t="s">
        <v>44</v>
      </c>
      <c r="B276" s="24">
        <v>7760.1</v>
      </c>
      <c r="C276" s="24"/>
      <c r="D276" s="24">
        <f>B276+C276</f>
        <v>7760.1</v>
      </c>
    </row>
    <row r="277" spans="1:4" ht="21.75" customHeight="1">
      <c r="A277" s="3" t="s">
        <v>55</v>
      </c>
      <c r="B277" s="23">
        <f>B282+B284+B287+B290+B293+B299+B302+B306+B289</f>
        <v>702440.9</v>
      </c>
      <c r="C277" s="23">
        <f>C282+C284+C287+C290+C293+C299+C302+C289+C306</f>
        <v>4047.7</v>
      </c>
      <c r="D277" s="23">
        <f>D282+D284+D287+D290+D293+D299+D302+D306+D289</f>
        <v>706488.6</v>
      </c>
    </row>
    <row r="278" spans="1:4" ht="10.5" customHeight="1">
      <c r="A278" s="9" t="s">
        <v>2</v>
      </c>
      <c r="B278" s="23"/>
      <c r="C278" s="23"/>
      <c r="D278" s="23"/>
    </row>
    <row r="279" spans="1:4" ht="12.75" customHeight="1">
      <c r="A279" s="3" t="s">
        <v>41</v>
      </c>
      <c r="B279" s="23">
        <f>B292+B298+B301+B304+B289+B295</f>
        <v>24687.5</v>
      </c>
      <c r="C279" s="23">
        <f>C292+C298+C301+C304+C289+C295</f>
        <v>248</v>
      </c>
      <c r="D279" s="23">
        <f>D292+D298+D301+D304+D289+D295</f>
        <v>24935.5</v>
      </c>
    </row>
    <row r="280" spans="1:4" ht="12.75" customHeight="1">
      <c r="A280" s="3" t="s">
        <v>42</v>
      </c>
      <c r="B280" s="23">
        <f>B277-B279</f>
        <v>677753.4</v>
      </c>
      <c r="C280" s="23">
        <f>C277-C279</f>
        <v>3799.7</v>
      </c>
      <c r="D280" s="23">
        <f>D277-D279</f>
        <v>681553.1</v>
      </c>
    </row>
    <row r="281" spans="1:4" ht="10.5" customHeight="1">
      <c r="A281" s="11" t="s">
        <v>56</v>
      </c>
      <c r="B281" s="23"/>
      <c r="C281" s="23"/>
      <c r="D281" s="23"/>
    </row>
    <row r="282" spans="1:4" ht="12" customHeight="1">
      <c r="A282" s="9" t="s">
        <v>57</v>
      </c>
      <c r="B282" s="26">
        <v>4010.3</v>
      </c>
      <c r="C282" s="26">
        <v>827</v>
      </c>
      <c r="D282" s="24">
        <f aca="true" t="shared" si="12" ref="D282:D289">B282+C282</f>
        <v>4837.3</v>
      </c>
    </row>
    <row r="283" spans="1:4" ht="12" customHeight="1">
      <c r="A283" s="9" t="s">
        <v>58</v>
      </c>
      <c r="B283" s="26">
        <v>4010.3</v>
      </c>
      <c r="C283" s="26">
        <v>827</v>
      </c>
      <c r="D283" s="24">
        <f t="shared" si="12"/>
        <v>4837.3</v>
      </c>
    </row>
    <row r="284" spans="1:4" ht="12" customHeight="1">
      <c r="A284" s="9" t="s">
        <v>173</v>
      </c>
      <c r="B284" s="26">
        <v>18110</v>
      </c>
      <c r="C284" s="26"/>
      <c r="D284" s="24">
        <f t="shared" si="12"/>
        <v>18110</v>
      </c>
    </row>
    <row r="285" spans="1:4" ht="12" customHeight="1">
      <c r="A285" s="9" t="s">
        <v>59</v>
      </c>
      <c r="B285" s="26">
        <v>1930</v>
      </c>
      <c r="C285" s="26"/>
      <c r="D285" s="24">
        <f t="shared" si="12"/>
        <v>1930</v>
      </c>
    </row>
    <row r="286" spans="1:4" ht="12" customHeight="1">
      <c r="A286" s="9" t="s">
        <v>143</v>
      </c>
      <c r="B286" s="26">
        <v>16000</v>
      </c>
      <c r="C286" s="26"/>
      <c r="D286" s="24">
        <f t="shared" si="12"/>
        <v>16000</v>
      </c>
    </row>
    <row r="287" spans="1:4" ht="12" customHeight="1">
      <c r="A287" s="9" t="s">
        <v>60</v>
      </c>
      <c r="B287" s="26">
        <v>222216.2</v>
      </c>
      <c r="C287" s="26"/>
      <c r="D287" s="24">
        <f t="shared" si="12"/>
        <v>222216.2</v>
      </c>
    </row>
    <row r="288" spans="1:4" ht="12" customHeight="1">
      <c r="A288" s="9" t="s">
        <v>59</v>
      </c>
      <c r="B288" s="26">
        <v>222216.2</v>
      </c>
      <c r="C288" s="26"/>
      <c r="D288" s="24">
        <f t="shared" si="12"/>
        <v>222216.2</v>
      </c>
    </row>
    <row r="289" spans="1:4" ht="12" customHeight="1">
      <c r="A289" s="9" t="s">
        <v>120</v>
      </c>
      <c r="B289" s="26">
        <v>950</v>
      </c>
      <c r="C289" s="26"/>
      <c r="D289" s="24">
        <f t="shared" si="12"/>
        <v>950</v>
      </c>
    </row>
    <row r="290" spans="1:4" ht="12" customHeight="1">
      <c r="A290" s="9" t="s">
        <v>61</v>
      </c>
      <c r="B290" s="26">
        <v>111318.4</v>
      </c>
      <c r="C290" s="26"/>
      <c r="D290" s="24">
        <f aca="true" t="shared" si="13" ref="D290:D305">B290+C290</f>
        <v>111318.4</v>
      </c>
    </row>
    <row r="291" spans="1:4" ht="12" customHeight="1">
      <c r="A291" s="9" t="s">
        <v>59</v>
      </c>
      <c r="B291" s="26">
        <v>94991.6</v>
      </c>
      <c r="C291" s="26"/>
      <c r="D291" s="24">
        <f t="shared" si="13"/>
        <v>94991.6</v>
      </c>
    </row>
    <row r="292" spans="1:4" ht="12" customHeight="1">
      <c r="A292" s="9" t="s">
        <v>71</v>
      </c>
      <c r="B292" s="26">
        <v>15908.3</v>
      </c>
      <c r="C292" s="26"/>
      <c r="D292" s="24">
        <f t="shared" si="13"/>
        <v>15908.3</v>
      </c>
    </row>
    <row r="293" spans="1:4" ht="12" customHeight="1">
      <c r="A293" s="9" t="s">
        <v>62</v>
      </c>
      <c r="B293" s="26">
        <v>245333.4</v>
      </c>
      <c r="C293" s="26">
        <v>3220.7</v>
      </c>
      <c r="D293" s="24">
        <f t="shared" si="13"/>
        <v>248554.1</v>
      </c>
    </row>
    <row r="294" spans="1:4" ht="12" customHeight="1">
      <c r="A294" s="9" t="s">
        <v>59</v>
      </c>
      <c r="B294" s="26">
        <v>47829.3</v>
      </c>
      <c r="C294" s="26">
        <f>2110+354</f>
        <v>2464</v>
      </c>
      <c r="D294" s="24">
        <f t="shared" si="13"/>
        <v>50293.3</v>
      </c>
    </row>
    <row r="295" spans="1:4" ht="12" customHeight="1">
      <c r="A295" s="9" t="s">
        <v>71</v>
      </c>
      <c r="B295" s="26">
        <v>130</v>
      </c>
      <c r="C295" s="26">
        <v>137</v>
      </c>
      <c r="D295" s="24">
        <f t="shared" si="13"/>
        <v>267</v>
      </c>
    </row>
    <row r="296" spans="1:4" ht="12" customHeight="1">
      <c r="A296" s="9" t="s">
        <v>125</v>
      </c>
      <c r="B296" s="26">
        <v>79687.3</v>
      </c>
      <c r="C296" s="26">
        <v>3815</v>
      </c>
      <c r="D296" s="24">
        <f t="shared" si="13"/>
        <v>83502.3</v>
      </c>
    </row>
    <row r="297" spans="1:4" ht="12" customHeight="1">
      <c r="A297" s="9" t="s">
        <v>131</v>
      </c>
      <c r="B297" s="26">
        <v>111710.7</v>
      </c>
      <c r="C297" s="26">
        <f>-770-4503.2</f>
        <v>-5273.2</v>
      </c>
      <c r="D297" s="24">
        <f t="shared" si="13"/>
        <v>106437.5</v>
      </c>
    </row>
    <row r="298" spans="1:4" ht="12" customHeight="1">
      <c r="A298" s="9" t="s">
        <v>97</v>
      </c>
      <c r="B298" s="26">
        <v>2387.2</v>
      </c>
      <c r="C298" s="26">
        <v>111</v>
      </c>
      <c r="D298" s="24">
        <f t="shared" si="13"/>
        <v>2498.2</v>
      </c>
    </row>
    <row r="299" spans="1:4" ht="12" customHeight="1">
      <c r="A299" s="9" t="s">
        <v>51</v>
      </c>
      <c r="B299" s="26">
        <v>6548</v>
      </c>
      <c r="C299" s="26"/>
      <c r="D299" s="24">
        <f t="shared" si="13"/>
        <v>6548</v>
      </c>
    </row>
    <row r="300" spans="1:4" ht="12" customHeight="1">
      <c r="A300" s="9" t="s">
        <v>59</v>
      </c>
      <c r="B300" s="26">
        <v>6193</v>
      </c>
      <c r="C300" s="26"/>
      <c r="D300" s="24">
        <f t="shared" si="13"/>
        <v>6193</v>
      </c>
    </row>
    <row r="301" spans="1:4" ht="12" customHeight="1">
      <c r="A301" s="9" t="s">
        <v>63</v>
      </c>
      <c r="B301" s="26">
        <v>335</v>
      </c>
      <c r="C301" s="26"/>
      <c r="D301" s="24">
        <f t="shared" si="13"/>
        <v>335</v>
      </c>
    </row>
    <row r="302" spans="1:4" ht="12" customHeight="1">
      <c r="A302" s="9" t="s">
        <v>48</v>
      </c>
      <c r="B302" s="26">
        <v>93866.2</v>
      </c>
      <c r="C302" s="26"/>
      <c r="D302" s="24">
        <f t="shared" si="13"/>
        <v>93866.2</v>
      </c>
    </row>
    <row r="303" spans="1:4" ht="12" customHeight="1">
      <c r="A303" s="9" t="s">
        <v>59</v>
      </c>
      <c r="B303" s="26">
        <v>87512.2</v>
      </c>
      <c r="C303" s="26">
        <v>200</v>
      </c>
      <c r="D303" s="24">
        <f t="shared" si="13"/>
        <v>87712.2</v>
      </c>
    </row>
    <row r="304" spans="1:4" ht="12" customHeight="1">
      <c r="A304" s="9" t="s">
        <v>63</v>
      </c>
      <c r="B304" s="26">
        <v>4977</v>
      </c>
      <c r="C304" s="26"/>
      <c r="D304" s="24">
        <f t="shared" si="13"/>
        <v>4977</v>
      </c>
    </row>
    <row r="305" spans="1:4" ht="12" customHeight="1">
      <c r="A305" s="9" t="s">
        <v>132</v>
      </c>
      <c r="B305" s="26">
        <v>1000</v>
      </c>
      <c r="C305" s="26"/>
      <c r="D305" s="24">
        <f t="shared" si="13"/>
        <v>1000</v>
      </c>
    </row>
    <row r="306" spans="1:4" ht="12" customHeight="1" thickBot="1">
      <c r="A306" s="51" t="s">
        <v>144</v>
      </c>
      <c r="B306" s="26">
        <v>88.4</v>
      </c>
      <c r="C306" s="26"/>
      <c r="D306" s="24">
        <v>88.4</v>
      </c>
    </row>
    <row r="307" spans="1:4" ht="21.75" customHeight="1" thickBot="1">
      <c r="A307" s="39" t="s">
        <v>27</v>
      </c>
      <c r="B307" s="36">
        <f>B66+B85+B102+B120+B138+B175+B204+B221+B237+B240+B256+B271+B277+B161+B147</f>
        <v>7542790.1</v>
      </c>
      <c r="C307" s="36">
        <f>C66+C85+C102+C120+C138+C175+C204+C221+C237+C240+C256+C271+C277+C161+C147</f>
        <v>89984.49999999999</v>
      </c>
      <c r="D307" s="55">
        <f>D66+D85+D102+D120+D138+D175+D204+D221+D237+D240+D256+D271+D277+D161+D147</f>
        <v>7632774.6</v>
      </c>
    </row>
    <row r="308" spans="1:4" ht="10.5" customHeight="1">
      <c r="A308" s="44" t="s">
        <v>2</v>
      </c>
      <c r="B308" s="48"/>
      <c r="C308" s="48"/>
      <c r="D308" s="40"/>
    </row>
    <row r="309" spans="1:4" ht="15" customHeight="1">
      <c r="A309" s="45" t="s">
        <v>41</v>
      </c>
      <c r="B309" s="32">
        <f>B67+B86+B103+B121+B139+B162+B176+B205+B222+B237+B241+B257+B272+B279+B148</f>
        <v>6497921.8</v>
      </c>
      <c r="C309" s="32">
        <f>C67+C86+C103+C121+C139+C162+C176+C205+C222+C237+C241+C257+C272+C279+C148</f>
        <v>32242.4</v>
      </c>
      <c r="D309" s="52">
        <f>D67+D86+D103+D121+D139+D162+D176+D205+D222+D237+D241+D257+D272+D279+D148</f>
        <v>6530164.199999999</v>
      </c>
    </row>
    <row r="310" spans="1:4" ht="15" customHeight="1" thickBot="1">
      <c r="A310" s="46" t="s">
        <v>42</v>
      </c>
      <c r="B310" s="28">
        <f>B79+B112+B131+B171+B198+B215+B233+B266+B280+B152+B251+B99+B144</f>
        <v>1044868.3</v>
      </c>
      <c r="C310" s="28">
        <f>C79+C112+C131+C171+C198+C215+C233+C266+C280+C152+C251+C99+C144</f>
        <v>57742.1</v>
      </c>
      <c r="D310" s="53">
        <f>D79+D112+D131+D171+D198+D215+D233+D266+D280+D152+D251+D99+D144</f>
        <v>1102610.4</v>
      </c>
    </row>
    <row r="311" spans="1:4" ht="19.5" customHeight="1">
      <c r="A311" s="47" t="s">
        <v>66</v>
      </c>
      <c r="B311" s="48">
        <f>B313</f>
        <v>329724.30000000075</v>
      </c>
      <c r="C311" s="48">
        <f>C313</f>
        <v>0</v>
      </c>
      <c r="D311" s="54">
        <f>D313</f>
        <v>329724.30000000075</v>
      </c>
    </row>
    <row r="312" spans="1:4" ht="10.5" customHeight="1">
      <c r="A312" s="41" t="s">
        <v>2</v>
      </c>
      <c r="B312" s="32"/>
      <c r="C312" s="32"/>
      <c r="D312" s="43"/>
    </row>
    <row r="313" spans="1:4" ht="15" customHeight="1" thickBot="1">
      <c r="A313" s="42" t="s">
        <v>67</v>
      </c>
      <c r="B313" s="28">
        <f>B307-B64</f>
        <v>329724.30000000075</v>
      </c>
      <c r="C313" s="28">
        <f>C307-C64</f>
        <v>0</v>
      </c>
      <c r="D313" s="53">
        <f>D307-D64</f>
        <v>329724.30000000075</v>
      </c>
    </row>
    <row r="314" spans="1:4" ht="15" customHeight="1">
      <c r="A314" s="16"/>
      <c r="B314" s="34"/>
      <c r="C314" s="33"/>
      <c r="D314" s="34"/>
    </row>
    <row r="315" ht="1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spans="1:2" ht="12.75" customHeight="1">
      <c r="A324" s="15"/>
      <c r="B324" s="38"/>
    </row>
    <row r="325" ht="12.75" customHeight="1"/>
    <row r="326" spans="1:2" ht="12.75" customHeight="1">
      <c r="A326" s="15"/>
      <c r="B326" s="38"/>
    </row>
    <row r="327" ht="12.75" customHeight="1"/>
    <row r="328" ht="12.75" customHeight="1">
      <c r="A328" s="37"/>
    </row>
    <row r="329" ht="12.75" customHeight="1">
      <c r="A329" s="37"/>
    </row>
    <row r="330" ht="12.75" customHeight="1">
      <c r="A330" s="37"/>
    </row>
    <row r="331" ht="12.75" customHeight="1">
      <c r="A331" s="37"/>
    </row>
    <row r="332" ht="12.75" customHeight="1">
      <c r="A332" s="37"/>
    </row>
    <row r="333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</sheetData>
  <mergeCells count="4">
    <mergeCell ref="A2:D2"/>
    <mergeCell ref="A3:D3"/>
    <mergeCell ref="A7:A8"/>
    <mergeCell ref="A4:D4"/>
  </mergeCells>
  <printOptions horizontalCentered="1"/>
  <pageMargins left="0.3937007874015748" right="0.1968503937007874" top="0.984251968503937" bottom="0.984251968503937" header="0.7086614173228347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2005-11-15T11:07:46Z</cp:lastPrinted>
  <dcterms:created xsi:type="dcterms:W3CDTF">1997-01-24T11:07:25Z</dcterms:created>
  <dcterms:modified xsi:type="dcterms:W3CDTF">2005-11-15T11:09:38Z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-1165284318</vt:i4>
  </property>
  <property fmtid="{D5CDD505-2E9C-101B-9397-08002B2CF9AE}" pid="3" name="_EmailSubject">
    <vt:lpwstr>5.změna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1314892871</vt:i4>
  </property>
</Properties>
</file>