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3.ZR " sheetId="1" r:id="rId1"/>
    <sheet name="List2" sheetId="2" r:id="rId2"/>
    <sheet name="List3" sheetId="3" r:id="rId3"/>
  </sheets>
  <definedNames>
    <definedName name="_xlnm.Print_Titles" localSheetId="0">'3.ZR '!$4:$5</definedName>
  </definedNames>
  <calcPr fullCalcOnLoad="1"/>
</workbook>
</file>

<file path=xl/sharedStrings.xml><?xml version="1.0" encoding="utf-8"?>
<sst xmlns="http://schemas.openxmlformats.org/spreadsheetml/2006/main" count="205" uniqueCount="201">
  <si>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</si>
  <si>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</si>
  <si>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</si>
  <si>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</si>
  <si>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</si>
  <si>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</si>
  <si>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Obchodní akademie, HK, ČSA 274</t>
  </si>
  <si>
    <t>SOŠ a SOU,Třebechovice pod Orebem,Heldovo nám.231</t>
  </si>
  <si>
    <t>SOŠ a SOU hudebních nástrojů a nábytku HK, Hradecká 1205</t>
  </si>
  <si>
    <t>Zvláštní škola,Chlumec nad Cidl.,Smetanova 123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</si>
  <si>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</si>
  <si>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</si>
  <si>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</si>
  <si>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</si>
  <si>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</si>
  <si>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</si>
  <si>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</si>
  <si>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</si>
  <si>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</si>
  <si>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</si>
  <si>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</si>
  <si>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</si>
  <si>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</si>
  <si>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</si>
  <si>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</si>
  <si>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Gymnázium F.M.Pelcla,Rychnov n.Kněžnou,Hrdinů odboje 36</t>
  </si>
  <si>
    <t>Gymnázium,Dobruška,Pulická 779</t>
  </si>
  <si>
    <t>SPŠ elektrotechnická,Dobruška,Čs.odboje 670</t>
  </si>
  <si>
    <t>Dětský domov,Potštejn,Českých bratří 141</t>
  </si>
  <si>
    <t>SPŠ kamenická a sochařská a SOU kamenické,Hořice,Husova 675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</si>
  <si>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</si>
  <si>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</si>
  <si>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</si>
  <si>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</si>
  <si>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</si>
  <si>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</si>
  <si>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</si>
  <si>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</si>
  <si>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</si>
  <si>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</si>
  <si>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</si>
  <si>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SOU a U,Malé Svatoňovice,17.listopadu 177</t>
  </si>
  <si>
    <t>Školní polesí,Trutnov,K Bělidlu 478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</si>
  <si>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</si>
  <si>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</si>
  <si>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</si>
  <si>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</si>
  <si>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</si>
  <si>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SOU,Hlušice</t>
  </si>
  <si>
    <t>SOU potravinářské,Smiřice,Gen.Govorova 110</t>
  </si>
  <si>
    <t>SOU,Jaroměř,Studničkova 260</t>
  </si>
  <si>
    <t>SOU a OU,Opočno,Nádražní 296</t>
  </si>
  <si>
    <t>SOU,Lázně Bělohrad,Zámecká 478</t>
  </si>
  <si>
    <t>Spec.ZŠ při léč.zrak.vad,Dvůr Kr.nad L.,Sladkovského840</t>
  </si>
  <si>
    <t>VOŠ technicko-ekonomická a SPŠ,Rychnov n.K.,U stadionu 1166</t>
  </si>
  <si>
    <t>Spec.mateřská škola pro děti s více vadami,HK,Markovická 621</t>
  </si>
  <si>
    <t>Gymnázium a SOŠ,Hostinné,Horská 309</t>
  </si>
  <si>
    <t>Zvláštní škola,Hostinné,Sluneční 377</t>
  </si>
  <si>
    <t>§</t>
  </si>
  <si>
    <t>Dětský domov Broumov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</si>
  <si>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</si>
  <si>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</si>
  <si>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</si>
  <si>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</si>
  <si>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</si>
  <si>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</si>
  <si>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</si>
  <si>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</si>
  <si>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</si>
  <si>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</si>
  <si>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</si>
  <si>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</si>
  <si>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</si>
  <si>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</si>
  <si>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</si>
  <si>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</si>
  <si>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</si>
  <si>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</si>
  <si>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</si>
  <si>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</si>
  <si>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</si>
  <si>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</si>
  <si>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</si>
  <si>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</si>
  <si>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</si>
  <si>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</si>
  <si>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</si>
  <si>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Zvláštní Š a PrŠ,Dvůr Králové nad Labem,Přemyslova 479</t>
  </si>
  <si>
    <t>SPŠ oděv.,SOU a U krejčovské,Červený Kostelec,17.listopadu 1197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</si>
  <si>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</si>
  <si>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</si>
  <si>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</si>
  <si>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</si>
  <si>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</si>
  <si>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</si>
  <si>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</si>
  <si>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 st.arch.Jana Letzela, SPŠ st.a SOU,Náchod,Pražská 931</t>
  </si>
  <si>
    <t>VOŠ, SOŠ a SOU,Kostelec nad Orlicí,Komenského 873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</si>
  <si>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</si>
  <si>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</si>
  <si>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</si>
  <si>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</si>
  <si>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</si>
  <si>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</si>
  <si>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</si>
  <si>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</si>
  <si>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</si>
  <si>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</si>
  <si>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</si>
  <si>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Speciální školy,Hořice, Husova 11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</si>
  <si>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</si>
  <si>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</si>
  <si>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</si>
  <si>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</si>
  <si>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</si>
  <si>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</si>
  <si>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Závazné ukazatele rozpočtu příspěvkových organizací na rok 2005 z vlastních prostředků kraje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</si>
  <si>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</si>
  <si>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</si>
  <si>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</si>
  <si>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</si>
  <si>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</si>
  <si>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 xml:space="preserve">VOŠ a SOŠ, Nový Bydžov,J. Maláta 1869 </t>
  </si>
  <si>
    <t>Speciální školy,Nové Město nad Metují,Rašínova 313</t>
  </si>
  <si>
    <t>SOŠ a SOU, Nový  Bydžov, Dr. M.Tyrše 112</t>
  </si>
  <si>
    <t>Školní jídelna, HK, Hradecká 1219</t>
  </si>
  <si>
    <t>SOU obchodu a řemesel, Rychnov nad Kněžnou, Javornická 1501</t>
  </si>
  <si>
    <t>VOŠ,SPŠ a SOU,Jičín,Pod Koželuhy 100</t>
  </si>
  <si>
    <t>změna</t>
  </si>
  <si>
    <t>Příloha č. 2</t>
  </si>
  <si>
    <t>VOŠ rozvoje venkova a SZeŠ,Hořice,Riegrova 1403 (150 tis.z POV)</t>
  </si>
  <si>
    <t>z pol. 5331
 FR</t>
  </si>
  <si>
    <t>Po 2. změně rozpočtu pol. 5331</t>
  </si>
  <si>
    <t>Po 2. změně rozpočtu pol. 2122</t>
  </si>
  <si>
    <t>SOU lesnické a zeměděl.a OU,Svoboda n.Úpou,Horská 134</t>
  </si>
  <si>
    <t>Granty a prostř. 
z jiných odv.</t>
  </si>
  <si>
    <t>Středisko amatérské kultury IMPULS v HK (60 tis.G kap.16)</t>
  </si>
  <si>
    <t>Gymnázium a SOŠ,Hořice,Husova 1414 (10 tis. G kap.16)</t>
  </si>
  <si>
    <t>Stř.zdravotnická škola,Trutnov,Procházkova 303 (35 tis.G)</t>
  </si>
  <si>
    <t>Dětský domov,Sedloňov 153 (20 tis.G)</t>
  </si>
  <si>
    <t>Domov mládeže,Rychnov nad Kněžnou,Javornická 1209(10 tis.G)</t>
  </si>
  <si>
    <t>Domov mládeže, HK,  Vocelova 1469/5 (8 tis.G)</t>
  </si>
  <si>
    <t>OU, U a PrŠ, HK, 17.listopadu 1212 (5 tis. G)</t>
  </si>
  <si>
    <t>Zvláštní škola,Nový Bydžov,Palackého 1240 (10 tis.G)</t>
  </si>
  <si>
    <t>Speciální školy,Broumov,Kladská 164 (45 tis. G)</t>
  </si>
  <si>
    <t>Speciální škola,Vrchlabí,Krkonošská 230 (10 tis. G)</t>
  </si>
  <si>
    <t>SOŠ a SOU,Nové Město nad Metují,Školní 1377 (20 tis. G)</t>
  </si>
  <si>
    <t>G a Stř.pedagogická škola,Nová Paka (30 tis. G)</t>
  </si>
  <si>
    <t>Gymnázium J.K.Tyla,HK,Tylovo nábřeží 682 (15 tis. G)</t>
  </si>
  <si>
    <t>Masarykova obch.akademie,Jičín,17.listopadu 220 (30 tis.G)</t>
  </si>
  <si>
    <t>Střední zahrad.škola,SOU a OU,Kopidlno(50 tis.z kap.16, 70 tis. G)</t>
  </si>
  <si>
    <t>Pedagogicko-psychologická por. RK (14 tis. G)</t>
  </si>
  <si>
    <t>Pedagogicko-psychologická poradna,Trutnov,Horská 5 (20 tis. G)</t>
  </si>
  <si>
    <t>Ped.psych.poradna, HK, M.Horákové 504 (42 tis. G)</t>
  </si>
  <si>
    <t>Hvězdárna v Úpici (10 tis. G z kap. 14)</t>
  </si>
  <si>
    <t>změna vč. FR</t>
  </si>
  <si>
    <t>Příloha k 3.změně rozpočtu</t>
  </si>
  <si>
    <t>Po 3. změně rozpočtu pol. 5331</t>
  </si>
  <si>
    <t>Inv.dot.zř.PO po 2.ZR
 pol. 6351</t>
  </si>
  <si>
    <t>Po 3. změně rozpočtu pol. 6351</t>
  </si>
  <si>
    <t>FR po 
3. změně rozpočtu pol. 6351</t>
  </si>
  <si>
    <t>Po 3. změně rozpočtu pol. 2122</t>
  </si>
  <si>
    <t>Po 2. ZR FR
pol. 6351</t>
  </si>
  <si>
    <t>Gymnázium B.Němcové, HK, Pospíšilova tř.324 (120 tis. G)</t>
  </si>
  <si>
    <t>Gymnázium, Nový Bydžov, Komenského 77 (106 tis. G)</t>
  </si>
  <si>
    <t>Střední průmyslová škola, HK, Hradecká 647 (92,95 tis. G)</t>
  </si>
  <si>
    <t>Střední průmyslová škola stavební,HK,Pospíšilova tř.787(16,4tis.G)</t>
  </si>
  <si>
    <t>SOŠ veterinární,HK-Kukleny,Pražská 68 (19,25 tis. G)</t>
  </si>
  <si>
    <t>SOŠ a SOU, HK, Hradební 1029 (66 tis. G)</t>
  </si>
  <si>
    <t>SOŠ a SOU, HK, Vocelova 1338 (90,8 tis. G)</t>
  </si>
  <si>
    <t>Střední odborná škola, Stěžery, Lipová 56 (125 tis. G)</t>
  </si>
  <si>
    <t>SZŠ a VZŠ, HK , Komenského 234 (413,6 tis. G)</t>
  </si>
  <si>
    <t>Střední odborné učiliště služeb, HK, Dlouhá 127 (46,5 tis. G)</t>
  </si>
  <si>
    <t>Střední odborné učiliště obchodní, HK, Velká 3 (50 tis. G)</t>
  </si>
  <si>
    <t>Spec.šk.pro sluch.postižené,HK,Štefánikova 549 (340 tis. G)</t>
  </si>
  <si>
    <t>Dětský domov, Nechanice,Hrádecká 267(30 tis. G; 8,6 tis.dar R)</t>
  </si>
  <si>
    <t>Gymnázium a SOŠ,Jaroměř,Lužická 423 (73,5 tis. G)</t>
  </si>
  <si>
    <t>Spec.šk. pro žáky s vadami ř.a sp.ped.centrum,Hořičky 66 (50 tis. G)</t>
  </si>
  <si>
    <t>Dětský domov a Spec.MŠ,Broumov,Masarykova 246 (8,9 tis.dar R)</t>
  </si>
  <si>
    <t>Centrum vzdělávání,Náchod (60 tis. Kč EVVO, 105 tis.G)</t>
  </si>
  <si>
    <t>Pedagogicko-psychologická poradna,Náchod (106 tis. G)</t>
  </si>
  <si>
    <t>OA T.G.Masaryka,Kostelec n.O.,Komenského 522 (332,1 tis.G)</t>
  </si>
  <si>
    <t>Zvláštní škola,Dobruška,Opočenská 115 (8 tis. G)</t>
  </si>
  <si>
    <t>Speciální škola,Rychnov nad Kněžnou,Kolowratská 485 (150 tis. G)</t>
  </si>
  <si>
    <t>Zvláštní škola,Kostelec nad Orlicí,Pelclova 279 (7,5 tis.dar R)</t>
  </si>
  <si>
    <t>Obchodní akademie,Trutnov,Malé náměstí 158 (100 tis. G)</t>
  </si>
  <si>
    <t>Střední lesnická škola a VOŠ lesnická,Trutnov,Lesnická  9 (110 tis.G)</t>
  </si>
  <si>
    <t>SPŠ a SOU,Trutnov,Školní 101 (570,3 tis. G)</t>
  </si>
  <si>
    <t>Spec.MŠ pro děti s více vadami,Trutnov,Na Struze 124 (110 tis. G)</t>
  </si>
  <si>
    <t>Dětský domov,Dolní Lánov 240 (7 tis. G; 18,9 tis.dar R)</t>
  </si>
  <si>
    <t>Zvláštní škola,Úpice,Nábřeží pplk.A.Bunzla 660 (54 tis. G; 5 tis.dar R)</t>
  </si>
  <si>
    <t>Zvláštní škola a Pomocná škola,Trutnov,Horská 160 (20 tis.G)</t>
  </si>
  <si>
    <t>v tom: (ve sl.4 včetně 60 tis.G z kap.16, 10 tis. G z kap. 14)</t>
  </si>
  <si>
    <t>ÚSP pro tělesně postižené v Hořicích v P. (10 tis. Kč dar R)</t>
  </si>
  <si>
    <t>v tom: (ve sl. 4 vč.daru R 10 tis. Kč)</t>
  </si>
  <si>
    <t>Speciální školy, HK,  Hradecká 1231 (40 tis. G)</t>
  </si>
  <si>
    <t>SOU, OU a PrŠ, Nové Město n.Met. (61 tis. G)</t>
  </si>
  <si>
    <t>OU a Praktická škola,Hostinné,Mládežnická 329 (39,6 tis.G)</t>
  </si>
  <si>
    <t>Dětský domov,Vrchlabí,Žižkova 497 (40 tis. G)</t>
  </si>
  <si>
    <t>v tom: (z toho v sl.7: 5 195,5 tis.Kč z kofinancování)</t>
  </si>
  <si>
    <r>
      <t xml:space="preserve">v tom: (ve sl.4 včetně FR 15 528 tis.; 150 tis.z POV; 60 tis. EVVO;    10 tis.G kap.16; 50 tis.z kap.16; 3 877 tis.G kap.14;48,9 tis. dary R; </t>
    </r>
    <r>
      <rPr>
        <b/>
        <sz val="9"/>
        <rFont val="Arial CE"/>
        <family val="2"/>
      </rPr>
      <t>celkem 19 723,9</t>
    </r>
    <r>
      <rPr>
        <sz val="9"/>
        <rFont val="Arial CE"/>
        <family val="2"/>
      </rPr>
      <t xml:space="preserve"> tis.)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</si>
</sst>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7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44" fontId="6" fillId="0" borderId="3" xfId="19" applyFont="1" applyBorder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3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44" fontId="16" fillId="0" borderId="1" xfId="19" applyFont="1" applyBorder="1" applyAlignment="1">
      <alignment vertical="center" wrapText="1"/>
    </xf>
    <xf numFmtId="0" fontId="5" fillId="0" borderId="5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2"/>
  <sheetViews>
    <sheetView tabSelected="1" workbookViewId="0" topLeftCell="A1">
      <pane xSplit="4" ySplit="5" topLeftCell="H18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199" sqref="O199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6" t="s">
        <v>156</v>
      </c>
      <c r="S1" s="74" t="s">
        <v>129</v>
      </c>
      <c r="T1" s="75"/>
    </row>
    <row r="2" spans="1:20" ht="30" customHeight="1">
      <c r="A2" s="72" t="s">
        <v>116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5" t="s">
        <v>117</v>
      </c>
    </row>
    <row r="4" spans="1:20" ht="60" customHeight="1">
      <c r="A4" s="49" t="s">
        <v>58</v>
      </c>
      <c r="B4" s="48" t="s">
        <v>95</v>
      </c>
      <c r="C4" s="50" t="s">
        <v>0</v>
      </c>
      <c r="D4" s="47" t="s">
        <v>132</v>
      </c>
      <c r="E4" s="47" t="s">
        <v>155</v>
      </c>
      <c r="F4" s="61" t="s">
        <v>135</v>
      </c>
      <c r="G4" s="47" t="s">
        <v>157</v>
      </c>
      <c r="H4" s="47" t="s">
        <v>131</v>
      </c>
      <c r="I4" s="47"/>
      <c r="J4" s="47" t="s">
        <v>158</v>
      </c>
      <c r="K4" s="47" t="s">
        <v>128</v>
      </c>
      <c r="L4" s="47" t="s">
        <v>159</v>
      </c>
      <c r="M4" s="47"/>
      <c r="N4" s="47" t="s">
        <v>162</v>
      </c>
      <c r="O4" s="47" t="s">
        <v>128</v>
      </c>
      <c r="P4" s="47" t="s">
        <v>160</v>
      </c>
      <c r="Q4" s="47"/>
      <c r="R4" s="46" t="s">
        <v>133</v>
      </c>
      <c r="S4" s="47" t="s">
        <v>128</v>
      </c>
      <c r="T4" s="46" t="s">
        <v>161</v>
      </c>
    </row>
    <row r="5" spans="1:20" ht="9.75" customHeight="1" thickBot="1">
      <c r="A5" s="39">
        <v>1</v>
      </c>
      <c r="B5" s="40">
        <v>2</v>
      </c>
      <c r="C5" s="41">
        <v>3</v>
      </c>
      <c r="D5" s="41">
        <v>4</v>
      </c>
      <c r="E5" s="40">
        <v>5</v>
      </c>
      <c r="F5" s="40">
        <v>6</v>
      </c>
      <c r="G5" s="40">
        <v>7</v>
      </c>
      <c r="H5" s="40">
        <v>8</v>
      </c>
      <c r="I5" s="40"/>
      <c r="J5" s="40">
        <v>9</v>
      </c>
      <c r="K5" s="40">
        <v>10</v>
      </c>
      <c r="L5" s="40">
        <v>11</v>
      </c>
      <c r="M5" s="40"/>
      <c r="N5" s="40">
        <v>12</v>
      </c>
      <c r="O5" s="40">
        <v>13</v>
      </c>
      <c r="P5" s="40">
        <v>14</v>
      </c>
      <c r="Q5" s="40"/>
      <c r="R5" s="42">
        <v>15</v>
      </c>
      <c r="S5" s="40">
        <v>16</v>
      </c>
      <c r="T5" s="42">
        <v>17</v>
      </c>
    </row>
    <row r="6" spans="1:20" ht="25.5" customHeight="1">
      <c r="A6" s="31"/>
      <c r="B6" s="38"/>
      <c r="C6" s="71" t="s">
        <v>68</v>
      </c>
      <c r="D6" s="37">
        <f>D8</f>
        <v>42277</v>
      </c>
      <c r="E6" s="37">
        <f>E8</f>
        <v>0</v>
      </c>
      <c r="F6" s="37">
        <f>F8</f>
        <v>0</v>
      </c>
      <c r="G6" s="37">
        <f>G8</f>
        <v>42277</v>
      </c>
      <c r="H6" s="12">
        <f>H8</f>
        <v>0</v>
      </c>
      <c r="I6" s="37"/>
      <c r="J6" s="37">
        <f>J8</f>
        <v>0</v>
      </c>
      <c r="K6" s="37">
        <f>K8</f>
        <v>0</v>
      </c>
      <c r="L6" s="37">
        <f>L8</f>
        <v>0</v>
      </c>
      <c r="M6" s="37"/>
      <c r="N6" s="37">
        <f>N8</f>
        <v>1930</v>
      </c>
      <c r="O6" s="37">
        <f>O8</f>
        <v>0</v>
      </c>
      <c r="P6" s="37">
        <f>P8</f>
        <v>1930</v>
      </c>
      <c r="Q6" s="37"/>
      <c r="R6" s="37">
        <f>R8</f>
        <v>18110</v>
      </c>
      <c r="S6" s="37">
        <f>S8</f>
        <v>0</v>
      </c>
      <c r="T6" s="37">
        <f>T8</f>
        <v>18110</v>
      </c>
    </row>
    <row r="7" spans="1:20" ht="9.75" customHeight="1">
      <c r="A7" s="7"/>
      <c r="B7" s="13"/>
      <c r="C7" s="16" t="s">
        <v>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" customHeight="1">
      <c r="A8" s="7">
        <v>3741</v>
      </c>
      <c r="B8" s="14"/>
      <c r="C8" s="17" t="s">
        <v>69</v>
      </c>
      <c r="D8" s="11">
        <v>42277</v>
      </c>
      <c r="E8" s="11"/>
      <c r="F8" s="11"/>
      <c r="G8" s="11">
        <f>SUM(D8:F8)</f>
        <v>42277</v>
      </c>
      <c r="H8" s="11"/>
      <c r="I8" s="11"/>
      <c r="J8" s="11"/>
      <c r="K8" s="11"/>
      <c r="L8" s="11"/>
      <c r="M8" s="11"/>
      <c r="N8" s="11">
        <v>1930</v>
      </c>
      <c r="O8" s="11"/>
      <c r="P8" s="11">
        <f>N8+O8</f>
        <v>1930</v>
      </c>
      <c r="Q8" s="11"/>
      <c r="R8" s="11">
        <v>18110</v>
      </c>
      <c r="S8" s="11"/>
      <c r="T8" s="11">
        <f>R8+S8</f>
        <v>18110</v>
      </c>
    </row>
    <row r="9" spans="1:20" ht="25.5" customHeight="1">
      <c r="A9" s="9"/>
      <c r="B9" s="8"/>
      <c r="C9" s="71" t="s">
        <v>70</v>
      </c>
      <c r="D9" s="12">
        <f>D11</f>
        <v>383868</v>
      </c>
      <c r="E9" s="12">
        <f>E11</f>
        <v>0</v>
      </c>
      <c r="F9" s="12">
        <f>F11</f>
        <v>0</v>
      </c>
      <c r="G9" s="12">
        <f>G11</f>
        <v>383868</v>
      </c>
      <c r="H9" s="12">
        <f>H11</f>
        <v>0</v>
      </c>
      <c r="I9" s="12"/>
      <c r="J9" s="12">
        <f>J11</f>
        <v>60703.7</v>
      </c>
      <c r="K9" s="12">
        <f>K11</f>
        <v>500</v>
      </c>
      <c r="L9" s="12">
        <f>L11</f>
        <v>61203.7</v>
      </c>
      <c r="M9" s="12"/>
      <c r="N9" s="12">
        <f>N11</f>
        <v>222096.2</v>
      </c>
      <c r="O9" s="37">
        <f>O11</f>
        <v>120</v>
      </c>
      <c r="P9" s="37">
        <f>P11</f>
        <v>222216.2</v>
      </c>
      <c r="Q9" s="12"/>
      <c r="R9" s="12">
        <f>R11</f>
        <v>63073</v>
      </c>
      <c r="S9" s="12">
        <f>S11</f>
        <v>0</v>
      </c>
      <c r="T9" s="12">
        <f>T11</f>
        <v>63073</v>
      </c>
    </row>
    <row r="10" spans="1:20" ht="9.75" customHeight="1">
      <c r="A10" s="7"/>
      <c r="B10" s="13"/>
      <c r="C10" s="16" t="s">
        <v>1</v>
      </c>
      <c r="D10" s="5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2.75">
      <c r="A11" s="7">
        <v>2212</v>
      </c>
      <c r="B11" s="13"/>
      <c r="C11" s="19" t="s">
        <v>121</v>
      </c>
      <c r="D11" s="55">
        <v>383868</v>
      </c>
      <c r="E11" s="63"/>
      <c r="F11" s="63"/>
      <c r="G11" s="11">
        <f>SUM(D11:F11)</f>
        <v>383868</v>
      </c>
      <c r="H11" s="11"/>
      <c r="I11" s="11"/>
      <c r="J11" s="63">
        <v>60703.7</v>
      </c>
      <c r="K11" s="63">
        <v>500</v>
      </c>
      <c r="L11" s="11">
        <f>J11+K11</f>
        <v>61203.7</v>
      </c>
      <c r="M11" s="11"/>
      <c r="N11" s="11">
        <v>222096.2</v>
      </c>
      <c r="O11" s="11">
        <v>120</v>
      </c>
      <c r="P11" s="11">
        <f>N11+O11</f>
        <v>222216.2</v>
      </c>
      <c r="Q11" s="11"/>
      <c r="R11" s="11">
        <v>63073</v>
      </c>
      <c r="S11" s="63"/>
      <c r="T11" s="11">
        <f>R11+S11</f>
        <v>63073</v>
      </c>
    </row>
    <row r="12" spans="1:20" ht="25.5" customHeight="1">
      <c r="A12" s="9"/>
      <c r="B12" s="8"/>
      <c r="C12" s="71" t="s">
        <v>118</v>
      </c>
      <c r="D12" s="12">
        <f>D14</f>
        <v>9695.5</v>
      </c>
      <c r="E12" s="12">
        <f>E14</f>
        <v>1000</v>
      </c>
      <c r="F12" s="12">
        <f>F14</f>
        <v>0</v>
      </c>
      <c r="G12" s="12">
        <f>G14</f>
        <v>10695.5</v>
      </c>
      <c r="H12" s="12">
        <f>H14</f>
        <v>0</v>
      </c>
      <c r="I12" s="12"/>
      <c r="J12" s="12">
        <f>J14</f>
        <v>0</v>
      </c>
      <c r="K12" s="12">
        <f>K14</f>
        <v>0</v>
      </c>
      <c r="L12" s="12">
        <f>L14</f>
        <v>0</v>
      </c>
      <c r="M12" s="12"/>
      <c r="N12" s="12">
        <f>N14</f>
        <v>0</v>
      </c>
      <c r="O12" s="12">
        <v>0</v>
      </c>
      <c r="P12" s="12">
        <v>0</v>
      </c>
      <c r="Q12" s="12"/>
      <c r="R12" s="12">
        <v>0</v>
      </c>
      <c r="S12" s="12">
        <f>S14</f>
        <v>0</v>
      </c>
      <c r="T12" s="12">
        <f>T14</f>
        <v>0</v>
      </c>
    </row>
    <row r="13" spans="1:20" ht="12.75">
      <c r="A13" s="7"/>
      <c r="B13" s="13"/>
      <c r="C13" s="16" t="s">
        <v>199</v>
      </c>
      <c r="D13" s="54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7">
        <v>3639</v>
      </c>
      <c r="B14" s="13"/>
      <c r="C14" s="19" t="s">
        <v>113</v>
      </c>
      <c r="D14" s="55">
        <v>9695.5</v>
      </c>
      <c r="E14" s="62">
        <v>1000</v>
      </c>
      <c r="F14" s="62"/>
      <c r="G14" s="11">
        <f>SUM(D14:F14)</f>
        <v>10695.5</v>
      </c>
      <c r="H14" s="11"/>
      <c r="I14" s="11"/>
      <c r="J14" s="11"/>
      <c r="K14" s="11"/>
      <c r="L14" s="11"/>
      <c r="M14" s="11"/>
      <c r="N14" s="11">
        <v>0</v>
      </c>
      <c r="O14" s="11"/>
      <c r="P14" s="11">
        <v>0</v>
      </c>
      <c r="Q14" s="11"/>
      <c r="R14" s="11">
        <v>0</v>
      </c>
      <c r="S14" s="62"/>
      <c r="T14" s="11">
        <f>R14+S14</f>
        <v>0</v>
      </c>
    </row>
    <row r="15" spans="1:20" ht="12.75">
      <c r="A15" s="7"/>
      <c r="B15" s="8"/>
      <c r="C15" s="44"/>
      <c r="D15" s="5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4"/>
      <c r="T15" s="65"/>
    </row>
    <row r="16" spans="1:20" ht="25.5" customHeight="1">
      <c r="A16" s="7"/>
      <c r="B16" s="8"/>
      <c r="C16" s="71" t="s">
        <v>71</v>
      </c>
      <c r="D16" s="32">
        <f>SUM(D18:D23)</f>
        <v>183410.6</v>
      </c>
      <c r="E16" s="32">
        <f>SUM(E18:E23)</f>
        <v>0</v>
      </c>
      <c r="F16" s="32">
        <f>SUM(F18:F23)</f>
        <v>0</v>
      </c>
      <c r="G16" s="32">
        <f>SUM(G18:G23)</f>
        <v>183410.6</v>
      </c>
      <c r="H16" s="32">
        <f>SUM(H18:H23)</f>
        <v>130</v>
      </c>
      <c r="I16" s="32"/>
      <c r="J16" s="32">
        <f>SUM(J18:J23)</f>
        <v>250</v>
      </c>
      <c r="K16" s="32">
        <f>SUM(K18:K23)</f>
        <v>0</v>
      </c>
      <c r="L16" s="32">
        <f>SUM(L18:L23)</f>
        <v>250</v>
      </c>
      <c r="M16" s="32"/>
      <c r="N16" s="32">
        <f>SUM(N18:N23)</f>
        <v>23260</v>
      </c>
      <c r="O16" s="32">
        <f>SUM(O18:O23)</f>
        <v>0</v>
      </c>
      <c r="P16" s="32">
        <f>SUM(P18:P23)</f>
        <v>23260</v>
      </c>
      <c r="Q16" s="32"/>
      <c r="R16" s="32">
        <v>26377</v>
      </c>
      <c r="S16" s="32">
        <f>SUM(S18:S23)</f>
        <v>0</v>
      </c>
      <c r="T16" s="32">
        <f>SUM(T18:T23)</f>
        <v>26377</v>
      </c>
    </row>
    <row r="17" spans="1:20" ht="9.75" customHeight="1">
      <c r="A17" s="7"/>
      <c r="B17" s="13"/>
      <c r="C17" s="16" t="s">
        <v>1</v>
      </c>
      <c r="D17" s="54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2.75">
      <c r="A18" s="7">
        <v>3526</v>
      </c>
      <c r="B18" s="13">
        <v>7</v>
      </c>
      <c r="C18" s="18" t="s">
        <v>78</v>
      </c>
      <c r="D18" s="57">
        <v>32087</v>
      </c>
      <c r="E18" s="62"/>
      <c r="F18" s="62"/>
      <c r="G18" s="11">
        <f aca="true" t="shared" si="0" ref="G18:G23">SUM(D18:F18)</f>
        <v>32087</v>
      </c>
      <c r="H18" s="11"/>
      <c r="I18" s="11"/>
      <c r="J18" s="11"/>
      <c r="K18" s="11"/>
      <c r="L18" s="11"/>
      <c r="M18" s="11"/>
      <c r="N18" s="11">
        <v>8400</v>
      </c>
      <c r="O18" s="11"/>
      <c r="P18" s="11">
        <f aca="true" t="shared" si="1" ref="P18:P23">N18+O18</f>
        <v>8400</v>
      </c>
      <c r="Q18" s="11"/>
      <c r="R18" s="11">
        <v>12096</v>
      </c>
      <c r="S18" s="62"/>
      <c r="T18" s="11">
        <f aca="true" t="shared" si="2" ref="T18:T23">R18+S18</f>
        <v>12096</v>
      </c>
    </row>
    <row r="19" spans="1:20" ht="12.75">
      <c r="A19" s="7">
        <v>3523</v>
      </c>
      <c r="B19" s="13">
        <v>8</v>
      </c>
      <c r="C19" s="18" t="s">
        <v>79</v>
      </c>
      <c r="D19" s="57">
        <v>4130</v>
      </c>
      <c r="E19" s="62"/>
      <c r="F19" s="62"/>
      <c r="G19" s="11">
        <f t="shared" si="0"/>
        <v>4130</v>
      </c>
      <c r="H19" s="11">
        <v>130</v>
      </c>
      <c r="I19" s="11"/>
      <c r="J19" s="11"/>
      <c r="K19" s="11"/>
      <c r="L19" s="11"/>
      <c r="M19" s="11"/>
      <c r="N19" s="11">
        <v>1470</v>
      </c>
      <c r="O19" s="11"/>
      <c r="P19" s="11">
        <f t="shared" si="1"/>
        <v>1470</v>
      </c>
      <c r="Q19" s="11"/>
      <c r="R19" s="11">
        <v>1250</v>
      </c>
      <c r="S19" s="62"/>
      <c r="T19" s="11">
        <f t="shared" si="2"/>
        <v>1250</v>
      </c>
    </row>
    <row r="20" spans="1:20" ht="12.75">
      <c r="A20" s="7">
        <v>3523</v>
      </c>
      <c r="B20" s="13">
        <v>9</v>
      </c>
      <c r="C20" s="18" t="s">
        <v>77</v>
      </c>
      <c r="D20" s="57">
        <v>740</v>
      </c>
      <c r="E20" s="62"/>
      <c r="F20" s="62"/>
      <c r="G20" s="11">
        <f t="shared" si="0"/>
        <v>740</v>
      </c>
      <c r="H20" s="11"/>
      <c r="I20" s="11"/>
      <c r="J20" s="11"/>
      <c r="K20" s="11"/>
      <c r="L20" s="11"/>
      <c r="M20" s="11"/>
      <c r="N20" s="11"/>
      <c r="O20" s="11"/>
      <c r="P20" s="11">
        <f t="shared" si="1"/>
        <v>0</v>
      </c>
      <c r="Q20" s="11"/>
      <c r="R20" s="11">
        <v>220</v>
      </c>
      <c r="S20" s="62"/>
      <c r="T20" s="11">
        <f t="shared" si="2"/>
        <v>220</v>
      </c>
    </row>
    <row r="21" spans="1:20" ht="12.75">
      <c r="A21" s="7">
        <v>3529</v>
      </c>
      <c r="B21" s="13">
        <v>10</v>
      </c>
      <c r="C21" s="18" t="s">
        <v>59</v>
      </c>
      <c r="D21" s="57">
        <v>7445</v>
      </c>
      <c r="E21" s="62"/>
      <c r="F21" s="62"/>
      <c r="G21" s="11">
        <f t="shared" si="0"/>
        <v>7445</v>
      </c>
      <c r="H21" s="11"/>
      <c r="I21" s="11"/>
      <c r="J21" s="11"/>
      <c r="K21" s="11"/>
      <c r="L21" s="11"/>
      <c r="M21" s="11"/>
      <c r="N21" s="11"/>
      <c r="O21" s="11"/>
      <c r="P21" s="11">
        <f t="shared" si="1"/>
        <v>0</v>
      </c>
      <c r="Q21" s="11"/>
      <c r="R21" s="11">
        <v>200</v>
      </c>
      <c r="S21" s="62"/>
      <c r="T21" s="11">
        <f t="shared" si="2"/>
        <v>200</v>
      </c>
    </row>
    <row r="22" spans="1:20" ht="12.75">
      <c r="A22" s="7">
        <v>3533</v>
      </c>
      <c r="B22" s="13">
        <v>11</v>
      </c>
      <c r="C22" s="18" t="s">
        <v>110</v>
      </c>
      <c r="D22" s="57">
        <v>135468.6</v>
      </c>
      <c r="E22" s="62"/>
      <c r="F22" s="62"/>
      <c r="G22" s="11">
        <f t="shared" si="0"/>
        <v>135468.6</v>
      </c>
      <c r="H22" s="11"/>
      <c r="I22" s="11"/>
      <c r="J22" s="11">
        <v>250</v>
      </c>
      <c r="K22" s="11"/>
      <c r="L22" s="11">
        <f>J22+K22</f>
        <v>250</v>
      </c>
      <c r="M22" s="11"/>
      <c r="N22" s="11">
        <v>13390</v>
      </c>
      <c r="O22" s="11"/>
      <c r="P22" s="11">
        <f t="shared" si="1"/>
        <v>13390</v>
      </c>
      <c r="Q22" s="11"/>
      <c r="R22" s="11">
        <v>12601</v>
      </c>
      <c r="S22" s="62"/>
      <c r="T22" s="11">
        <f t="shared" si="2"/>
        <v>12601</v>
      </c>
    </row>
    <row r="23" spans="1:20" ht="12.75">
      <c r="A23" s="7">
        <v>3539</v>
      </c>
      <c r="B23" s="13">
        <v>14</v>
      </c>
      <c r="C23" s="19" t="s">
        <v>2</v>
      </c>
      <c r="D23" s="55">
        <v>3540</v>
      </c>
      <c r="E23" s="62"/>
      <c r="F23" s="62"/>
      <c r="G23" s="11">
        <f t="shared" si="0"/>
        <v>3540</v>
      </c>
      <c r="H23" s="11"/>
      <c r="I23" s="11"/>
      <c r="J23" s="11"/>
      <c r="K23" s="11"/>
      <c r="L23" s="11"/>
      <c r="M23" s="11"/>
      <c r="N23" s="11"/>
      <c r="O23" s="11"/>
      <c r="P23" s="11">
        <f t="shared" si="1"/>
        <v>0</v>
      </c>
      <c r="Q23" s="11"/>
      <c r="R23" s="11">
        <v>10</v>
      </c>
      <c r="S23" s="62"/>
      <c r="T23" s="11">
        <f t="shared" si="2"/>
        <v>10</v>
      </c>
    </row>
    <row r="24" spans="1:20" ht="25.5" customHeight="1">
      <c r="A24" s="9"/>
      <c r="B24" s="8"/>
      <c r="C24" s="71" t="s">
        <v>72</v>
      </c>
      <c r="D24" s="12">
        <f>SUM(D26:D36)</f>
        <v>85923</v>
      </c>
      <c r="E24" s="12">
        <f>SUM(E26:E36)</f>
        <v>10000</v>
      </c>
      <c r="F24" s="12">
        <f>SUM(F26:F36)</f>
        <v>0</v>
      </c>
      <c r="G24" s="12">
        <f>SUM(G26:G36)</f>
        <v>95923</v>
      </c>
      <c r="H24" s="12">
        <f>SUM(H26:H36)</f>
        <v>320</v>
      </c>
      <c r="I24" s="12"/>
      <c r="J24" s="12">
        <f>SUM(J26:J36)</f>
        <v>0</v>
      </c>
      <c r="K24" s="12">
        <f>SUM(K26:K36)</f>
        <v>0</v>
      </c>
      <c r="L24" s="12">
        <f>SUM(L26:L36)</f>
        <v>0</v>
      </c>
      <c r="M24" s="12"/>
      <c r="N24" s="12">
        <f>SUM(N26:N36)</f>
        <v>5443</v>
      </c>
      <c r="O24" s="12">
        <f>SUM(O26:O36)</f>
        <v>0</v>
      </c>
      <c r="P24" s="12">
        <f>SUM(P26:P36)</f>
        <v>5443</v>
      </c>
      <c r="Q24" s="12"/>
      <c r="R24" s="12">
        <f>SUM(R26:R36)</f>
        <v>5876</v>
      </c>
      <c r="S24" s="12">
        <f>SUM(S26:S36)</f>
        <v>0</v>
      </c>
      <c r="T24" s="12">
        <f>SUM(T26:T36)</f>
        <v>5876</v>
      </c>
    </row>
    <row r="25" spans="1:20" ht="9.75" customHeight="1">
      <c r="A25" s="9"/>
      <c r="B25" s="8"/>
      <c r="C25" s="16" t="s">
        <v>192</v>
      </c>
      <c r="D25" s="5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7">
        <v>3315</v>
      </c>
      <c r="B26" s="13">
        <v>1</v>
      </c>
      <c r="C26" s="19" t="s">
        <v>4</v>
      </c>
      <c r="D26" s="55">
        <v>7040</v>
      </c>
      <c r="E26" s="62">
        <v>500</v>
      </c>
      <c r="F26" s="62"/>
      <c r="G26" s="11">
        <f aca="true" t="shared" si="3" ref="G26:G36">SUM(D26:F26)</f>
        <v>7540</v>
      </c>
      <c r="H26" s="11">
        <v>150</v>
      </c>
      <c r="I26" s="11"/>
      <c r="J26" s="11"/>
      <c r="K26" s="11"/>
      <c r="L26" s="11"/>
      <c r="M26" s="11"/>
      <c r="N26" s="11">
        <v>1056</v>
      </c>
      <c r="O26" s="11"/>
      <c r="P26" s="11">
        <f aca="true" t="shared" si="4" ref="P26:P36">N26+O26</f>
        <v>1056</v>
      </c>
      <c r="Q26" s="11"/>
      <c r="R26" s="11">
        <v>248</v>
      </c>
      <c r="S26" s="62"/>
      <c r="T26" s="11">
        <f aca="true" t="shared" si="5" ref="T26:T36">R26+S26</f>
        <v>248</v>
      </c>
    </row>
    <row r="27" spans="1:20" ht="12.75">
      <c r="A27" s="7">
        <v>3315</v>
      </c>
      <c r="B27" s="13">
        <v>2</v>
      </c>
      <c r="C27" s="19" t="s">
        <v>5</v>
      </c>
      <c r="D27" s="55">
        <v>3840</v>
      </c>
      <c r="E27" s="62">
        <v>700</v>
      </c>
      <c r="F27" s="62"/>
      <c r="G27" s="11">
        <f t="shared" si="3"/>
        <v>4540</v>
      </c>
      <c r="H27" s="11">
        <v>70</v>
      </c>
      <c r="I27" s="11"/>
      <c r="J27" s="11"/>
      <c r="K27" s="11"/>
      <c r="L27" s="11"/>
      <c r="M27" s="11"/>
      <c r="N27" s="11">
        <v>170</v>
      </c>
      <c r="O27" s="11"/>
      <c r="P27" s="11">
        <f t="shared" si="4"/>
        <v>170</v>
      </c>
      <c r="Q27" s="11"/>
      <c r="R27" s="11">
        <v>304</v>
      </c>
      <c r="S27" s="62"/>
      <c r="T27" s="11">
        <f t="shared" si="5"/>
        <v>304</v>
      </c>
    </row>
    <row r="28" spans="1:20" ht="12.75">
      <c r="A28" s="7">
        <v>3315</v>
      </c>
      <c r="B28" s="13">
        <v>3</v>
      </c>
      <c r="C28" s="19" t="s">
        <v>3</v>
      </c>
      <c r="D28" s="55">
        <v>18950</v>
      </c>
      <c r="E28" s="62">
        <v>2870</v>
      </c>
      <c r="F28" s="62"/>
      <c r="G28" s="11">
        <f t="shared" si="3"/>
        <v>21820</v>
      </c>
      <c r="H28" s="11"/>
      <c r="I28" s="11"/>
      <c r="J28" s="11"/>
      <c r="K28" s="11"/>
      <c r="L28" s="11"/>
      <c r="M28" s="11"/>
      <c r="N28" s="11">
        <v>1500</v>
      </c>
      <c r="O28" s="11"/>
      <c r="P28" s="11">
        <f t="shared" si="4"/>
        <v>1500</v>
      </c>
      <c r="Q28" s="11"/>
      <c r="R28" s="11">
        <v>1920</v>
      </c>
      <c r="S28" s="62"/>
      <c r="T28" s="11">
        <f t="shared" si="5"/>
        <v>1920</v>
      </c>
    </row>
    <row r="29" spans="1:20" ht="12.75">
      <c r="A29" s="7">
        <v>3314</v>
      </c>
      <c r="B29" s="13">
        <v>4</v>
      </c>
      <c r="C29" s="19" t="s">
        <v>119</v>
      </c>
      <c r="D29" s="55">
        <v>25765</v>
      </c>
      <c r="E29" s="62">
        <v>2000</v>
      </c>
      <c r="F29" s="62"/>
      <c r="G29" s="11">
        <f t="shared" si="3"/>
        <v>27765</v>
      </c>
      <c r="H29" s="11"/>
      <c r="I29" s="11"/>
      <c r="J29" s="11"/>
      <c r="K29" s="11"/>
      <c r="L29" s="11"/>
      <c r="M29" s="11"/>
      <c r="N29" s="11">
        <v>1813</v>
      </c>
      <c r="O29" s="11"/>
      <c r="P29" s="11">
        <f t="shared" si="4"/>
        <v>1813</v>
      </c>
      <c r="Q29" s="11"/>
      <c r="R29" s="11">
        <v>2400</v>
      </c>
      <c r="S29" s="62"/>
      <c r="T29" s="11">
        <f t="shared" si="5"/>
        <v>2400</v>
      </c>
    </row>
    <row r="30" spans="1:20" ht="12.75">
      <c r="A30" s="7">
        <v>3319</v>
      </c>
      <c r="B30" s="13">
        <v>5</v>
      </c>
      <c r="C30" s="19" t="s">
        <v>136</v>
      </c>
      <c r="D30" s="55">
        <v>3532</v>
      </c>
      <c r="E30" s="62">
        <v>150</v>
      </c>
      <c r="F30" s="62"/>
      <c r="G30" s="11">
        <f t="shared" si="3"/>
        <v>3682</v>
      </c>
      <c r="H30" s="11"/>
      <c r="I30" s="11"/>
      <c r="J30" s="11"/>
      <c r="K30" s="11"/>
      <c r="L30" s="11"/>
      <c r="M30" s="11"/>
      <c r="N30" s="11"/>
      <c r="O30" s="11"/>
      <c r="P30" s="11">
        <f t="shared" si="4"/>
        <v>0</v>
      </c>
      <c r="Q30" s="11"/>
      <c r="R30" s="11">
        <v>98</v>
      </c>
      <c r="S30" s="62"/>
      <c r="T30" s="11">
        <f t="shared" si="5"/>
        <v>98</v>
      </c>
    </row>
    <row r="31" spans="1:20" ht="12.75">
      <c r="A31" s="7">
        <v>3319</v>
      </c>
      <c r="B31" s="13">
        <v>6</v>
      </c>
      <c r="C31" s="19" t="s">
        <v>60</v>
      </c>
      <c r="D31" s="55">
        <v>4470</v>
      </c>
      <c r="E31" s="62">
        <v>180</v>
      </c>
      <c r="F31" s="62"/>
      <c r="G31" s="11">
        <f t="shared" si="3"/>
        <v>4650</v>
      </c>
      <c r="H31" s="11"/>
      <c r="I31" s="11"/>
      <c r="J31" s="11"/>
      <c r="K31" s="11"/>
      <c r="L31" s="11"/>
      <c r="M31" s="11"/>
      <c r="N31" s="11">
        <v>220</v>
      </c>
      <c r="O31" s="11"/>
      <c r="P31" s="11">
        <f t="shared" si="4"/>
        <v>220</v>
      </c>
      <c r="Q31" s="11"/>
      <c r="R31" s="11">
        <v>119</v>
      </c>
      <c r="S31" s="62"/>
      <c r="T31" s="11">
        <f t="shared" si="5"/>
        <v>119</v>
      </c>
    </row>
    <row r="32" spans="1:20" ht="12.75">
      <c r="A32" s="7">
        <v>3319</v>
      </c>
      <c r="B32" s="13">
        <v>7</v>
      </c>
      <c r="C32" s="19" t="s">
        <v>154</v>
      </c>
      <c r="D32" s="55">
        <v>4410</v>
      </c>
      <c r="E32" s="62">
        <v>900</v>
      </c>
      <c r="F32" s="62"/>
      <c r="G32" s="11">
        <f t="shared" si="3"/>
        <v>5310</v>
      </c>
      <c r="H32" s="11"/>
      <c r="I32" s="11"/>
      <c r="J32" s="11"/>
      <c r="K32" s="11"/>
      <c r="L32" s="11"/>
      <c r="M32" s="11"/>
      <c r="N32" s="11">
        <v>600</v>
      </c>
      <c r="O32" s="11"/>
      <c r="P32" s="11">
        <f t="shared" si="4"/>
        <v>600</v>
      </c>
      <c r="Q32" s="11"/>
      <c r="R32" s="11">
        <v>200</v>
      </c>
      <c r="S32" s="62"/>
      <c r="T32" s="11">
        <f t="shared" si="5"/>
        <v>200</v>
      </c>
    </row>
    <row r="33" spans="1:20" ht="12.75">
      <c r="A33" s="7">
        <v>3315</v>
      </c>
      <c r="B33" s="13">
        <v>8</v>
      </c>
      <c r="C33" s="19" t="s">
        <v>120</v>
      </c>
      <c r="D33" s="55">
        <v>5200</v>
      </c>
      <c r="E33" s="62">
        <v>750</v>
      </c>
      <c r="F33" s="62"/>
      <c r="G33" s="11">
        <f t="shared" si="3"/>
        <v>5950</v>
      </c>
      <c r="H33" s="11"/>
      <c r="I33" s="11"/>
      <c r="J33" s="11"/>
      <c r="K33" s="11"/>
      <c r="L33" s="11"/>
      <c r="M33" s="11"/>
      <c r="N33" s="11"/>
      <c r="O33" s="11"/>
      <c r="P33" s="11">
        <f t="shared" si="4"/>
        <v>0</v>
      </c>
      <c r="Q33" s="11"/>
      <c r="R33" s="11">
        <v>150</v>
      </c>
      <c r="S33" s="62"/>
      <c r="T33" s="11">
        <f t="shared" si="5"/>
        <v>150</v>
      </c>
    </row>
    <row r="34" spans="1:20" ht="12.75">
      <c r="A34" s="7">
        <v>3315</v>
      </c>
      <c r="B34" s="13">
        <v>9</v>
      </c>
      <c r="C34" s="19" t="s">
        <v>90</v>
      </c>
      <c r="D34" s="55">
        <v>3000</v>
      </c>
      <c r="E34" s="62">
        <v>700</v>
      </c>
      <c r="F34" s="62"/>
      <c r="G34" s="11">
        <f t="shared" si="3"/>
        <v>3700</v>
      </c>
      <c r="H34" s="11"/>
      <c r="I34" s="11"/>
      <c r="J34" s="11"/>
      <c r="K34" s="11"/>
      <c r="L34" s="11"/>
      <c r="M34" s="11"/>
      <c r="N34" s="11"/>
      <c r="O34" s="11"/>
      <c r="P34" s="11">
        <f t="shared" si="4"/>
        <v>0</v>
      </c>
      <c r="Q34" s="11"/>
      <c r="R34" s="11">
        <v>242</v>
      </c>
      <c r="S34" s="62"/>
      <c r="T34" s="11">
        <f t="shared" si="5"/>
        <v>242</v>
      </c>
    </row>
    <row r="35" spans="1:20" ht="12.75">
      <c r="A35" s="7">
        <v>3315</v>
      </c>
      <c r="B35" s="13">
        <v>10</v>
      </c>
      <c r="C35" s="19" t="s">
        <v>91</v>
      </c>
      <c r="D35" s="55">
        <v>6100</v>
      </c>
      <c r="E35" s="62">
        <v>1000</v>
      </c>
      <c r="F35" s="62"/>
      <c r="G35" s="11">
        <f t="shared" si="3"/>
        <v>7100</v>
      </c>
      <c r="H35" s="11"/>
      <c r="I35" s="11"/>
      <c r="J35" s="11"/>
      <c r="K35" s="11"/>
      <c r="L35" s="11"/>
      <c r="M35" s="11"/>
      <c r="N35" s="11"/>
      <c r="O35" s="11"/>
      <c r="P35" s="11">
        <f t="shared" si="4"/>
        <v>0</v>
      </c>
      <c r="Q35" s="11"/>
      <c r="R35" s="11">
        <v>109</v>
      </c>
      <c r="S35" s="62"/>
      <c r="T35" s="11">
        <f t="shared" si="5"/>
        <v>109</v>
      </c>
    </row>
    <row r="36" spans="1:20" ht="12.75">
      <c r="A36" s="7">
        <v>3315</v>
      </c>
      <c r="B36" s="13">
        <v>11</v>
      </c>
      <c r="C36" s="19" t="s">
        <v>61</v>
      </c>
      <c r="D36" s="55">
        <v>3616</v>
      </c>
      <c r="E36" s="62">
        <v>250</v>
      </c>
      <c r="F36" s="62"/>
      <c r="G36" s="11">
        <f t="shared" si="3"/>
        <v>3866</v>
      </c>
      <c r="H36" s="11">
        <v>100</v>
      </c>
      <c r="I36" s="11"/>
      <c r="J36" s="11"/>
      <c r="K36" s="11"/>
      <c r="L36" s="11"/>
      <c r="M36" s="11"/>
      <c r="N36" s="11">
        <v>84</v>
      </c>
      <c r="O36" s="11"/>
      <c r="P36" s="11">
        <f t="shared" si="4"/>
        <v>84</v>
      </c>
      <c r="Q36" s="11"/>
      <c r="R36" s="11">
        <v>86</v>
      </c>
      <c r="S36" s="62"/>
      <c r="T36" s="11">
        <f t="shared" si="5"/>
        <v>86</v>
      </c>
    </row>
    <row r="37" spans="1:20" ht="25.5" customHeight="1">
      <c r="A37" s="7"/>
      <c r="B37" s="13"/>
      <c r="C37" s="71" t="s">
        <v>73</v>
      </c>
      <c r="D37" s="33">
        <f>SUM(D39:D63)</f>
        <v>334118</v>
      </c>
      <c r="E37" s="33">
        <f>SUM(E39:E63)</f>
        <v>511</v>
      </c>
      <c r="F37" s="33">
        <f>SUM(F39:F63)</f>
        <v>0</v>
      </c>
      <c r="G37" s="33">
        <f>SUM(G39:G63)</f>
        <v>334629</v>
      </c>
      <c r="H37" s="33">
        <f>SUM(H39:H63)</f>
        <v>4823</v>
      </c>
      <c r="I37" s="33"/>
      <c r="J37" s="33">
        <f>SUM(J39:J63)</f>
        <v>0</v>
      </c>
      <c r="K37" s="33">
        <f>SUM(K39:K63)</f>
        <v>0</v>
      </c>
      <c r="L37" s="33">
        <f>SUM(L39:L63)</f>
        <v>0</v>
      </c>
      <c r="M37" s="33"/>
      <c r="N37" s="33">
        <f>SUM(N39:N63)</f>
        <v>97887.2</v>
      </c>
      <c r="O37" s="33">
        <f>SUM(O39:O63)</f>
        <v>-511</v>
      </c>
      <c r="P37" s="33">
        <f>SUM(P39:P63)</f>
        <v>97376.2</v>
      </c>
      <c r="Q37" s="33"/>
      <c r="R37" s="33">
        <f>SUM(R39:R63)</f>
        <v>30739</v>
      </c>
      <c r="S37" s="33">
        <f>SUM(S39:S63)</f>
        <v>0</v>
      </c>
      <c r="T37" s="33">
        <f>SUM(T39:T63)</f>
        <v>30739</v>
      </c>
    </row>
    <row r="38" spans="1:20" ht="9.75" customHeight="1">
      <c r="A38" s="7"/>
      <c r="B38" s="13"/>
      <c r="C38" s="16" t="s">
        <v>194</v>
      </c>
      <c r="D38" s="54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2.75" customHeight="1">
      <c r="A39" s="7">
        <v>4316</v>
      </c>
      <c r="B39" s="13">
        <v>1</v>
      </c>
      <c r="C39" s="18" t="s">
        <v>80</v>
      </c>
      <c r="D39" s="57">
        <v>12288</v>
      </c>
      <c r="E39" s="62"/>
      <c r="F39" s="62"/>
      <c r="G39" s="11">
        <f aca="true" t="shared" si="6" ref="G39:G63">SUM(D39:F39)</f>
        <v>12288</v>
      </c>
      <c r="H39" s="11">
        <v>600</v>
      </c>
      <c r="I39" s="11"/>
      <c r="J39" s="11"/>
      <c r="K39" s="11"/>
      <c r="L39" s="11"/>
      <c r="M39" s="11"/>
      <c r="N39" s="11">
        <v>2100</v>
      </c>
      <c r="O39" s="11"/>
      <c r="P39" s="11">
        <f aca="true" t="shared" si="7" ref="P39:P63">N39+O39</f>
        <v>2100</v>
      </c>
      <c r="Q39" s="11"/>
      <c r="R39" s="11">
        <v>559</v>
      </c>
      <c r="S39" s="62"/>
      <c r="T39" s="11">
        <f aca="true" t="shared" si="8" ref="T39:T63">R39+S39</f>
        <v>559</v>
      </c>
    </row>
    <row r="40" spans="1:20" ht="12.75" customHeight="1">
      <c r="A40" s="7">
        <v>4316</v>
      </c>
      <c r="B40" s="13">
        <v>2</v>
      </c>
      <c r="C40" s="18" t="s">
        <v>62</v>
      </c>
      <c r="D40" s="57">
        <v>15806</v>
      </c>
      <c r="E40" s="62">
        <v>511</v>
      </c>
      <c r="F40" s="62"/>
      <c r="G40" s="11">
        <f t="shared" si="6"/>
        <v>16317</v>
      </c>
      <c r="H40" s="11">
        <f>100+250+511</f>
        <v>861</v>
      </c>
      <c r="I40" s="11"/>
      <c r="J40" s="11"/>
      <c r="K40" s="11"/>
      <c r="L40" s="11"/>
      <c r="M40" s="11"/>
      <c r="N40" s="11">
        <v>6780</v>
      </c>
      <c r="O40" s="11">
        <v>-511</v>
      </c>
      <c r="P40" s="11">
        <f t="shared" si="7"/>
        <v>6269</v>
      </c>
      <c r="Q40" s="11"/>
      <c r="R40" s="11">
        <v>752</v>
      </c>
      <c r="S40" s="62"/>
      <c r="T40" s="11">
        <f t="shared" si="8"/>
        <v>752</v>
      </c>
    </row>
    <row r="41" spans="1:20" ht="12.75" customHeight="1">
      <c r="A41" s="7">
        <v>4316</v>
      </c>
      <c r="B41" s="13">
        <v>3</v>
      </c>
      <c r="C41" s="18" t="s">
        <v>92</v>
      </c>
      <c r="D41" s="57">
        <v>11688</v>
      </c>
      <c r="E41" s="62"/>
      <c r="F41" s="62"/>
      <c r="G41" s="11">
        <f t="shared" si="6"/>
        <v>11688</v>
      </c>
      <c r="H41" s="11"/>
      <c r="I41" s="11"/>
      <c r="J41" s="11"/>
      <c r="K41" s="11"/>
      <c r="L41" s="11"/>
      <c r="M41" s="11"/>
      <c r="N41" s="11">
        <v>5000</v>
      </c>
      <c r="O41" s="11"/>
      <c r="P41" s="11">
        <f t="shared" si="7"/>
        <v>5000</v>
      </c>
      <c r="Q41" s="11"/>
      <c r="R41" s="11">
        <v>330</v>
      </c>
      <c r="S41" s="62"/>
      <c r="T41" s="11">
        <f t="shared" si="8"/>
        <v>330</v>
      </c>
    </row>
    <row r="42" spans="1:20" ht="12.75" customHeight="1">
      <c r="A42" s="7">
        <v>4316</v>
      </c>
      <c r="B42" s="13">
        <v>4</v>
      </c>
      <c r="C42" s="18" t="s">
        <v>63</v>
      </c>
      <c r="D42" s="57">
        <v>10344</v>
      </c>
      <c r="E42" s="62"/>
      <c r="F42" s="62"/>
      <c r="G42" s="11">
        <f t="shared" si="6"/>
        <v>10344</v>
      </c>
      <c r="H42" s="11"/>
      <c r="I42" s="11"/>
      <c r="J42" s="11"/>
      <c r="K42" s="11"/>
      <c r="L42" s="11"/>
      <c r="M42" s="11"/>
      <c r="N42" s="11">
        <v>250</v>
      </c>
      <c r="O42" s="11"/>
      <c r="P42" s="11">
        <f t="shared" si="7"/>
        <v>250</v>
      </c>
      <c r="Q42" s="11"/>
      <c r="R42" s="11">
        <v>1845</v>
      </c>
      <c r="S42" s="62"/>
      <c r="T42" s="11">
        <f t="shared" si="8"/>
        <v>1845</v>
      </c>
    </row>
    <row r="43" spans="1:20" ht="12.75" customHeight="1">
      <c r="A43" s="7">
        <v>4316</v>
      </c>
      <c r="B43" s="13">
        <v>5</v>
      </c>
      <c r="C43" s="18" t="s">
        <v>64</v>
      </c>
      <c r="D43" s="57">
        <v>38960</v>
      </c>
      <c r="E43" s="63"/>
      <c r="F43" s="63"/>
      <c r="G43" s="11">
        <f t="shared" si="6"/>
        <v>38960</v>
      </c>
      <c r="H43" s="11"/>
      <c r="I43" s="11"/>
      <c r="J43" s="11"/>
      <c r="K43" s="11"/>
      <c r="L43" s="11"/>
      <c r="M43" s="11"/>
      <c r="N43" s="11">
        <v>950</v>
      </c>
      <c r="O43" s="11"/>
      <c r="P43" s="11">
        <f t="shared" si="7"/>
        <v>950</v>
      </c>
      <c r="Q43" s="11"/>
      <c r="R43" s="11">
        <v>4450</v>
      </c>
      <c r="S43" s="63"/>
      <c r="T43" s="11">
        <f t="shared" si="8"/>
        <v>4450</v>
      </c>
    </row>
    <row r="44" spans="1:20" ht="12.75" customHeight="1">
      <c r="A44" s="7">
        <v>4316</v>
      </c>
      <c r="B44" s="13">
        <v>6</v>
      </c>
      <c r="C44" s="18" t="s">
        <v>93</v>
      </c>
      <c r="D44" s="57">
        <v>9138</v>
      </c>
      <c r="E44" s="62"/>
      <c r="F44" s="62"/>
      <c r="G44" s="11">
        <f t="shared" si="6"/>
        <v>9138</v>
      </c>
      <c r="H44" s="11">
        <v>342</v>
      </c>
      <c r="I44" s="11"/>
      <c r="J44" s="11"/>
      <c r="K44" s="11"/>
      <c r="L44" s="11"/>
      <c r="M44" s="11"/>
      <c r="N44" s="11">
        <v>440</v>
      </c>
      <c r="O44" s="11"/>
      <c r="P44" s="11">
        <f t="shared" si="7"/>
        <v>440</v>
      </c>
      <c r="Q44" s="11"/>
      <c r="R44" s="11">
        <v>840</v>
      </c>
      <c r="S44" s="62"/>
      <c r="T44" s="11">
        <f t="shared" si="8"/>
        <v>840</v>
      </c>
    </row>
    <row r="45" spans="1:20" ht="12.75" customHeight="1">
      <c r="A45" s="7">
        <v>4316</v>
      </c>
      <c r="B45" s="13">
        <v>7</v>
      </c>
      <c r="C45" s="18" t="s">
        <v>102</v>
      </c>
      <c r="D45" s="57">
        <v>18666</v>
      </c>
      <c r="E45" s="62"/>
      <c r="F45" s="62"/>
      <c r="G45" s="11">
        <f t="shared" si="6"/>
        <v>18666</v>
      </c>
      <c r="H45" s="11">
        <v>450</v>
      </c>
      <c r="I45" s="11"/>
      <c r="J45" s="11"/>
      <c r="K45" s="11"/>
      <c r="L45" s="11"/>
      <c r="M45" s="11"/>
      <c r="N45" s="11">
        <v>750</v>
      </c>
      <c r="O45" s="11"/>
      <c r="P45" s="11">
        <f t="shared" si="7"/>
        <v>750</v>
      </c>
      <c r="Q45" s="11"/>
      <c r="R45" s="11">
        <v>2399</v>
      </c>
      <c r="S45" s="62"/>
      <c r="T45" s="11">
        <f t="shared" si="8"/>
        <v>2399</v>
      </c>
    </row>
    <row r="46" spans="1:20" ht="12.75" customHeight="1">
      <c r="A46" s="7">
        <v>4316</v>
      </c>
      <c r="B46" s="13">
        <v>8</v>
      </c>
      <c r="C46" s="18" t="s">
        <v>65</v>
      </c>
      <c r="D46" s="57">
        <v>7260</v>
      </c>
      <c r="E46" s="62"/>
      <c r="F46" s="62"/>
      <c r="G46" s="11">
        <f t="shared" si="6"/>
        <v>7260</v>
      </c>
      <c r="H46" s="11"/>
      <c r="I46" s="11"/>
      <c r="J46" s="11"/>
      <c r="K46" s="11"/>
      <c r="L46" s="11"/>
      <c r="M46" s="11"/>
      <c r="N46" s="11"/>
      <c r="O46" s="11"/>
      <c r="P46" s="11">
        <f t="shared" si="7"/>
        <v>0</v>
      </c>
      <c r="Q46" s="11"/>
      <c r="R46" s="11">
        <v>228</v>
      </c>
      <c r="S46" s="62"/>
      <c r="T46" s="11">
        <f t="shared" si="8"/>
        <v>228</v>
      </c>
    </row>
    <row r="47" spans="1:20" ht="12.75" customHeight="1">
      <c r="A47" s="7">
        <v>4316</v>
      </c>
      <c r="B47" s="13">
        <v>9</v>
      </c>
      <c r="C47" s="18" t="s">
        <v>81</v>
      </c>
      <c r="D47" s="57">
        <v>14450</v>
      </c>
      <c r="E47" s="62"/>
      <c r="F47" s="62"/>
      <c r="G47" s="11">
        <f t="shared" si="6"/>
        <v>14450</v>
      </c>
      <c r="H47" s="11">
        <f>150+500</f>
        <v>650</v>
      </c>
      <c r="I47" s="11"/>
      <c r="J47" s="11"/>
      <c r="K47" s="11"/>
      <c r="L47" s="11"/>
      <c r="M47" s="11"/>
      <c r="N47" s="11">
        <v>5822</v>
      </c>
      <c r="O47" s="11"/>
      <c r="P47" s="11">
        <f t="shared" si="7"/>
        <v>5822</v>
      </c>
      <c r="Q47" s="11"/>
      <c r="R47" s="11">
        <v>700</v>
      </c>
      <c r="S47" s="62"/>
      <c r="T47" s="11">
        <f t="shared" si="8"/>
        <v>700</v>
      </c>
    </row>
    <row r="48" spans="1:20" ht="12.75" customHeight="1">
      <c r="A48" s="7">
        <v>4316</v>
      </c>
      <c r="B48" s="13">
        <v>10</v>
      </c>
      <c r="C48" s="18" t="s">
        <v>66</v>
      </c>
      <c r="D48" s="57">
        <v>4560</v>
      </c>
      <c r="E48" s="62"/>
      <c r="F48" s="62"/>
      <c r="G48" s="11">
        <f t="shared" si="6"/>
        <v>4560</v>
      </c>
      <c r="H48" s="11"/>
      <c r="I48" s="11"/>
      <c r="J48" s="11"/>
      <c r="K48" s="11"/>
      <c r="L48" s="11"/>
      <c r="M48" s="11"/>
      <c r="N48" s="11">
        <v>1200</v>
      </c>
      <c r="O48" s="11"/>
      <c r="P48" s="11">
        <f t="shared" si="7"/>
        <v>1200</v>
      </c>
      <c r="Q48" s="11"/>
      <c r="R48" s="11">
        <v>330</v>
      </c>
      <c r="S48" s="62"/>
      <c r="T48" s="11">
        <f t="shared" si="8"/>
        <v>330</v>
      </c>
    </row>
    <row r="49" spans="1:20" ht="12.75" customHeight="1">
      <c r="A49" s="7">
        <v>4316</v>
      </c>
      <c r="B49" s="13">
        <v>11</v>
      </c>
      <c r="C49" s="18" t="s">
        <v>67</v>
      </c>
      <c r="D49" s="57">
        <v>11464</v>
      </c>
      <c r="E49" s="62"/>
      <c r="F49" s="62"/>
      <c r="G49" s="11">
        <f t="shared" si="6"/>
        <v>11464</v>
      </c>
      <c r="H49" s="11">
        <v>400</v>
      </c>
      <c r="I49" s="11"/>
      <c r="J49" s="11"/>
      <c r="K49" s="11"/>
      <c r="L49" s="11"/>
      <c r="M49" s="11"/>
      <c r="N49" s="11">
        <v>1020</v>
      </c>
      <c r="O49" s="11"/>
      <c r="P49" s="11">
        <f t="shared" si="7"/>
        <v>1020</v>
      </c>
      <c r="Q49" s="11"/>
      <c r="R49" s="11">
        <v>900</v>
      </c>
      <c r="S49" s="62"/>
      <c r="T49" s="11">
        <f t="shared" si="8"/>
        <v>900</v>
      </c>
    </row>
    <row r="50" spans="1:20" ht="12.75" customHeight="1">
      <c r="A50" s="7">
        <v>4313</v>
      </c>
      <c r="B50" s="13">
        <v>13</v>
      </c>
      <c r="C50" s="18" t="s">
        <v>82</v>
      </c>
      <c r="D50" s="57">
        <v>20508</v>
      </c>
      <c r="E50" s="62"/>
      <c r="F50" s="62"/>
      <c r="G50" s="11">
        <f t="shared" si="6"/>
        <v>20508</v>
      </c>
      <c r="H50" s="11"/>
      <c r="I50" s="11"/>
      <c r="J50" s="11"/>
      <c r="K50" s="11"/>
      <c r="L50" s="11"/>
      <c r="M50" s="11"/>
      <c r="N50" s="11">
        <v>2750</v>
      </c>
      <c r="O50" s="11"/>
      <c r="P50" s="11">
        <f t="shared" si="7"/>
        <v>2750</v>
      </c>
      <c r="Q50" s="11"/>
      <c r="R50" s="11">
        <v>1203</v>
      </c>
      <c r="S50" s="62"/>
      <c r="T50" s="11">
        <f t="shared" si="8"/>
        <v>1203</v>
      </c>
    </row>
    <row r="51" spans="1:20" ht="12.75">
      <c r="A51" s="7">
        <v>4311</v>
      </c>
      <c r="B51" s="13">
        <v>14</v>
      </c>
      <c r="C51" s="19" t="s">
        <v>193</v>
      </c>
      <c r="D51" s="55">
        <v>12586</v>
      </c>
      <c r="E51" s="62"/>
      <c r="F51" s="62"/>
      <c r="G51" s="11">
        <f t="shared" si="6"/>
        <v>12586</v>
      </c>
      <c r="H51" s="11"/>
      <c r="I51" s="11"/>
      <c r="J51" s="11"/>
      <c r="K51" s="11"/>
      <c r="L51" s="11"/>
      <c r="M51" s="11"/>
      <c r="N51" s="11"/>
      <c r="O51" s="11"/>
      <c r="P51" s="11">
        <f t="shared" si="7"/>
        <v>0</v>
      </c>
      <c r="Q51" s="11"/>
      <c r="R51" s="11">
        <v>1298</v>
      </c>
      <c r="S51" s="62"/>
      <c r="T51" s="11">
        <f t="shared" si="8"/>
        <v>1298</v>
      </c>
    </row>
    <row r="52" spans="1:20" ht="12.75">
      <c r="A52" s="7">
        <v>4313</v>
      </c>
      <c r="B52" s="13">
        <v>15</v>
      </c>
      <c r="C52" s="19" t="s">
        <v>83</v>
      </c>
      <c r="D52" s="55">
        <v>13272</v>
      </c>
      <c r="E52" s="62"/>
      <c r="F52" s="62"/>
      <c r="G52" s="11">
        <f t="shared" si="6"/>
        <v>13272</v>
      </c>
      <c r="H52" s="11"/>
      <c r="I52" s="11"/>
      <c r="J52" s="11"/>
      <c r="K52" s="11"/>
      <c r="L52" s="11"/>
      <c r="M52" s="11"/>
      <c r="N52" s="11">
        <v>19511.2</v>
      </c>
      <c r="O52" s="11"/>
      <c r="P52" s="11">
        <f t="shared" si="7"/>
        <v>19511.2</v>
      </c>
      <c r="Q52" s="11"/>
      <c r="R52" s="11">
        <v>1700</v>
      </c>
      <c r="S52" s="62"/>
      <c r="T52" s="11">
        <f t="shared" si="8"/>
        <v>1700</v>
      </c>
    </row>
    <row r="53" spans="1:20" ht="12.75">
      <c r="A53" s="7">
        <v>4313</v>
      </c>
      <c r="B53" s="13">
        <v>16</v>
      </c>
      <c r="C53" s="19" t="s">
        <v>84</v>
      </c>
      <c r="D53" s="55">
        <v>15744</v>
      </c>
      <c r="E53" s="62"/>
      <c r="F53" s="62"/>
      <c r="G53" s="11">
        <f t="shared" si="6"/>
        <v>15744</v>
      </c>
      <c r="H53" s="11"/>
      <c r="I53" s="11"/>
      <c r="J53" s="11"/>
      <c r="K53" s="11"/>
      <c r="L53" s="11"/>
      <c r="M53" s="11"/>
      <c r="N53" s="11">
        <v>350</v>
      </c>
      <c r="O53" s="11"/>
      <c r="P53" s="11">
        <f t="shared" si="7"/>
        <v>350</v>
      </c>
      <c r="Q53" s="11"/>
      <c r="R53" s="11">
        <v>2260</v>
      </c>
      <c r="S53" s="62"/>
      <c r="T53" s="11">
        <f t="shared" si="8"/>
        <v>2260</v>
      </c>
    </row>
    <row r="54" spans="1:20" ht="12.75">
      <c r="A54" s="7">
        <v>4313</v>
      </c>
      <c r="B54" s="13">
        <v>17</v>
      </c>
      <c r="C54" s="19" t="s">
        <v>94</v>
      </c>
      <c r="D54" s="55">
        <v>4444</v>
      </c>
      <c r="E54" s="62"/>
      <c r="F54" s="62"/>
      <c r="G54" s="11">
        <f t="shared" si="6"/>
        <v>4444</v>
      </c>
      <c r="H54" s="11">
        <v>400</v>
      </c>
      <c r="I54" s="11"/>
      <c r="J54" s="11"/>
      <c r="K54" s="11"/>
      <c r="L54" s="11"/>
      <c r="M54" s="11"/>
      <c r="N54" s="11">
        <v>180</v>
      </c>
      <c r="O54" s="11"/>
      <c r="P54" s="11">
        <f t="shared" si="7"/>
        <v>180</v>
      </c>
      <c r="Q54" s="11"/>
      <c r="R54" s="11">
        <v>136</v>
      </c>
      <c r="S54" s="62"/>
      <c r="T54" s="11">
        <f t="shared" si="8"/>
        <v>136</v>
      </c>
    </row>
    <row r="55" spans="1:20" ht="12.75">
      <c r="A55" s="7">
        <v>4311</v>
      </c>
      <c r="B55" s="13">
        <v>18</v>
      </c>
      <c r="C55" s="19" t="s">
        <v>85</v>
      </c>
      <c r="D55" s="55">
        <v>12504</v>
      </c>
      <c r="E55" s="62"/>
      <c r="F55" s="62"/>
      <c r="G55" s="11">
        <f t="shared" si="6"/>
        <v>12504</v>
      </c>
      <c r="H55" s="11"/>
      <c r="I55" s="11"/>
      <c r="J55" s="11"/>
      <c r="K55" s="11"/>
      <c r="L55" s="11"/>
      <c r="M55" s="11"/>
      <c r="N55" s="11">
        <v>32594</v>
      </c>
      <c r="O55" s="11"/>
      <c r="P55" s="11">
        <f t="shared" si="7"/>
        <v>32594</v>
      </c>
      <c r="Q55" s="11"/>
      <c r="R55" s="11">
        <v>719</v>
      </c>
      <c r="S55" s="62"/>
      <c r="T55" s="11">
        <f t="shared" si="8"/>
        <v>719</v>
      </c>
    </row>
    <row r="56" spans="1:20" ht="12.75">
      <c r="A56" s="7">
        <v>4311</v>
      </c>
      <c r="B56" s="13">
        <v>19</v>
      </c>
      <c r="C56" s="19" t="s">
        <v>86</v>
      </c>
      <c r="D56" s="55">
        <v>8580</v>
      </c>
      <c r="E56" s="62"/>
      <c r="F56" s="62"/>
      <c r="G56" s="11">
        <f t="shared" si="6"/>
        <v>8580</v>
      </c>
      <c r="H56" s="11"/>
      <c r="I56" s="11"/>
      <c r="J56" s="11"/>
      <c r="K56" s="11"/>
      <c r="L56" s="11"/>
      <c r="M56" s="11"/>
      <c r="N56" s="11">
        <v>1850</v>
      </c>
      <c r="O56" s="11"/>
      <c r="P56" s="11">
        <f t="shared" si="7"/>
        <v>1850</v>
      </c>
      <c r="Q56" s="11"/>
      <c r="R56" s="11">
        <v>560</v>
      </c>
      <c r="S56" s="62"/>
      <c r="T56" s="11">
        <f t="shared" si="8"/>
        <v>560</v>
      </c>
    </row>
    <row r="57" spans="1:20" ht="12.75">
      <c r="A57" s="7">
        <v>4313</v>
      </c>
      <c r="B57" s="13">
        <v>20</v>
      </c>
      <c r="C57" s="19" t="s">
        <v>103</v>
      </c>
      <c r="D57" s="55">
        <v>20316</v>
      </c>
      <c r="E57" s="62"/>
      <c r="F57" s="62"/>
      <c r="G57" s="11">
        <f t="shared" si="6"/>
        <v>20316</v>
      </c>
      <c r="H57" s="11"/>
      <c r="I57" s="11"/>
      <c r="J57" s="11"/>
      <c r="K57" s="11"/>
      <c r="L57" s="11"/>
      <c r="M57" s="11"/>
      <c r="N57" s="11"/>
      <c r="O57" s="11"/>
      <c r="P57" s="11">
        <f t="shared" si="7"/>
        <v>0</v>
      </c>
      <c r="Q57" s="11"/>
      <c r="R57" s="11">
        <v>2817</v>
      </c>
      <c r="S57" s="62"/>
      <c r="T57" s="11">
        <f t="shared" si="8"/>
        <v>2817</v>
      </c>
    </row>
    <row r="58" spans="1:20" ht="12.75">
      <c r="A58" s="7">
        <v>4313</v>
      </c>
      <c r="B58" s="13">
        <v>21</v>
      </c>
      <c r="C58" s="19" t="s">
        <v>115</v>
      </c>
      <c r="D58" s="55">
        <v>14784</v>
      </c>
      <c r="E58" s="62"/>
      <c r="F58" s="62"/>
      <c r="G58" s="11">
        <f t="shared" si="6"/>
        <v>14784</v>
      </c>
      <c r="H58" s="11"/>
      <c r="I58" s="11"/>
      <c r="J58" s="11"/>
      <c r="K58" s="11"/>
      <c r="L58" s="11"/>
      <c r="M58" s="11"/>
      <c r="N58" s="11">
        <v>4110</v>
      </c>
      <c r="O58" s="11"/>
      <c r="P58" s="11">
        <f t="shared" si="7"/>
        <v>4110</v>
      </c>
      <c r="Q58" s="11"/>
      <c r="R58" s="11">
        <v>1530</v>
      </c>
      <c r="S58" s="62"/>
      <c r="T58" s="11">
        <f t="shared" si="8"/>
        <v>1530</v>
      </c>
    </row>
    <row r="59" spans="1:20" ht="12.75">
      <c r="A59" s="7">
        <v>4316</v>
      </c>
      <c r="B59" s="13">
        <v>24</v>
      </c>
      <c r="C59" s="19" t="s">
        <v>114</v>
      </c>
      <c r="D59" s="55">
        <v>17184</v>
      </c>
      <c r="E59" s="62"/>
      <c r="F59" s="62"/>
      <c r="G59" s="11">
        <f t="shared" si="6"/>
        <v>17184</v>
      </c>
      <c r="H59" s="11"/>
      <c r="I59" s="11"/>
      <c r="J59" s="11"/>
      <c r="K59" s="11"/>
      <c r="L59" s="11"/>
      <c r="M59" s="11"/>
      <c r="N59" s="11">
        <v>600</v>
      </c>
      <c r="O59" s="11"/>
      <c r="P59" s="11">
        <f t="shared" si="7"/>
        <v>600</v>
      </c>
      <c r="Q59" s="11"/>
      <c r="R59" s="11">
        <v>2614</v>
      </c>
      <c r="S59" s="62"/>
      <c r="T59" s="11">
        <f t="shared" si="8"/>
        <v>2614</v>
      </c>
    </row>
    <row r="60" spans="1:20" ht="12.75">
      <c r="A60" s="7">
        <v>4316</v>
      </c>
      <c r="B60" s="13">
        <v>25</v>
      </c>
      <c r="C60" s="19" t="s">
        <v>107</v>
      </c>
      <c r="D60" s="55">
        <v>7498</v>
      </c>
      <c r="E60" s="62"/>
      <c r="F60" s="62"/>
      <c r="G60" s="11">
        <f t="shared" si="6"/>
        <v>7498</v>
      </c>
      <c r="H60" s="11">
        <f>500-250</f>
        <v>250</v>
      </c>
      <c r="I60" s="11"/>
      <c r="J60" s="11"/>
      <c r="K60" s="11"/>
      <c r="L60" s="11"/>
      <c r="M60" s="11"/>
      <c r="N60" s="11">
        <v>3610</v>
      </c>
      <c r="O60" s="11"/>
      <c r="P60" s="11">
        <f t="shared" si="7"/>
        <v>3610</v>
      </c>
      <c r="Q60" s="11"/>
      <c r="R60" s="11">
        <v>338</v>
      </c>
      <c r="S60" s="62"/>
      <c r="T60" s="11">
        <f t="shared" si="8"/>
        <v>338</v>
      </c>
    </row>
    <row r="61" spans="1:20" ht="12.75">
      <c r="A61" s="7">
        <v>4316</v>
      </c>
      <c r="B61" s="13">
        <v>26</v>
      </c>
      <c r="C61" s="19" t="s">
        <v>104</v>
      </c>
      <c r="D61" s="55">
        <v>15082</v>
      </c>
      <c r="E61" s="62"/>
      <c r="F61" s="62"/>
      <c r="G61" s="11">
        <f t="shared" si="6"/>
        <v>15082</v>
      </c>
      <c r="H61" s="11">
        <v>270</v>
      </c>
      <c r="I61" s="11"/>
      <c r="J61" s="11"/>
      <c r="K61" s="11"/>
      <c r="L61" s="11"/>
      <c r="M61" s="11"/>
      <c r="N61" s="11">
        <v>1100</v>
      </c>
      <c r="O61" s="11"/>
      <c r="P61" s="11">
        <f t="shared" si="7"/>
        <v>1100</v>
      </c>
      <c r="Q61" s="11"/>
      <c r="R61" s="11">
        <v>1768</v>
      </c>
      <c r="S61" s="62"/>
      <c r="T61" s="11">
        <f t="shared" si="8"/>
        <v>1768</v>
      </c>
    </row>
    <row r="62" spans="1:20" ht="12.75">
      <c r="A62" s="7">
        <v>4316</v>
      </c>
      <c r="B62" s="13">
        <v>27</v>
      </c>
      <c r="C62" s="19" t="s">
        <v>106</v>
      </c>
      <c r="D62" s="55">
        <v>5892</v>
      </c>
      <c r="E62" s="62"/>
      <c r="F62" s="62"/>
      <c r="G62" s="11">
        <f t="shared" si="6"/>
        <v>5892</v>
      </c>
      <c r="H62" s="11"/>
      <c r="I62" s="11"/>
      <c r="J62" s="11"/>
      <c r="K62" s="11"/>
      <c r="L62" s="11"/>
      <c r="M62" s="11"/>
      <c r="N62" s="11">
        <v>1000</v>
      </c>
      <c r="O62" s="11"/>
      <c r="P62" s="11">
        <f t="shared" si="7"/>
        <v>1000</v>
      </c>
      <c r="Q62" s="11"/>
      <c r="R62" s="11">
        <v>262</v>
      </c>
      <c r="S62" s="62"/>
      <c r="T62" s="11">
        <f t="shared" si="8"/>
        <v>262</v>
      </c>
    </row>
    <row r="63" spans="1:20" ht="12.75">
      <c r="A63" s="7">
        <v>4316</v>
      </c>
      <c r="B63" s="13">
        <v>28</v>
      </c>
      <c r="C63" s="19" t="s">
        <v>105</v>
      </c>
      <c r="D63" s="55">
        <v>11100</v>
      </c>
      <c r="E63" s="62"/>
      <c r="F63" s="62"/>
      <c r="G63" s="11">
        <f t="shared" si="6"/>
        <v>11100</v>
      </c>
      <c r="H63" s="11">
        <v>600</v>
      </c>
      <c r="I63" s="11"/>
      <c r="J63" s="11"/>
      <c r="K63" s="11"/>
      <c r="L63" s="11"/>
      <c r="M63" s="11"/>
      <c r="N63" s="11">
        <v>5920</v>
      </c>
      <c r="O63" s="11"/>
      <c r="P63" s="11">
        <f t="shared" si="7"/>
        <v>5920</v>
      </c>
      <c r="Q63" s="11"/>
      <c r="R63" s="11">
        <v>201</v>
      </c>
      <c r="S63" s="62"/>
      <c r="T63" s="11">
        <f t="shared" si="8"/>
        <v>201</v>
      </c>
    </row>
    <row r="64" spans="1:22" ht="25.5" customHeight="1">
      <c r="A64" s="7"/>
      <c r="B64" s="13"/>
      <c r="C64" s="34" t="s">
        <v>74</v>
      </c>
      <c r="D64" s="33">
        <f>SUM(D66:D191)</f>
        <v>303060.89999999997</v>
      </c>
      <c r="E64" s="33">
        <f>SUM(E66:E191)</f>
        <v>380.3</v>
      </c>
      <c r="F64" s="33">
        <f>SUM(F66:F191)</f>
        <v>0</v>
      </c>
      <c r="G64" s="33">
        <f>SUM(G66:G191)</f>
        <v>303441.19999999995</v>
      </c>
      <c r="H64" s="33">
        <f>SUM(H66:H191)</f>
        <v>15908.3</v>
      </c>
      <c r="I64" s="33"/>
      <c r="J64" s="33">
        <f>SUM(J66:J191)</f>
        <v>100</v>
      </c>
      <c r="K64" s="33">
        <f>SUM(K66:K191)</f>
        <v>0</v>
      </c>
      <c r="L64" s="33">
        <f>SUM(L66:L191)</f>
        <v>100</v>
      </c>
      <c r="M64" s="33"/>
      <c r="N64" s="33">
        <f>SUM(N66:N191)</f>
        <v>84669.8</v>
      </c>
      <c r="O64" s="33">
        <f>SUM(O66:O191)</f>
        <v>374.8</v>
      </c>
      <c r="P64" s="33">
        <f>SUM(P66:P191)</f>
        <v>85044.6</v>
      </c>
      <c r="Q64" s="33"/>
      <c r="R64" s="33">
        <f>SUM(R66:R191)</f>
        <v>43414.399999999994</v>
      </c>
      <c r="S64" s="33">
        <f>SUM(S66:S191)</f>
        <v>0</v>
      </c>
      <c r="T64" s="33">
        <f>SUM(T66:T191)</f>
        <v>43414.399999999994</v>
      </c>
      <c r="V64" s="45"/>
    </row>
    <row r="65" spans="1:20" ht="34.5" customHeight="1">
      <c r="A65" s="7"/>
      <c r="B65" s="13"/>
      <c r="C65" s="70" t="s">
        <v>200</v>
      </c>
      <c r="D65" s="5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2.75">
      <c r="A66" s="7">
        <v>3121</v>
      </c>
      <c r="B66" s="13">
        <v>1</v>
      </c>
      <c r="C66" s="20" t="s">
        <v>163</v>
      </c>
      <c r="D66" s="11">
        <v>3313.8</v>
      </c>
      <c r="E66" s="62"/>
      <c r="F66" s="62"/>
      <c r="G66" s="11">
        <f aca="true" t="shared" si="9" ref="G66:G129">SUM(D66:F66)</f>
        <v>3313.8</v>
      </c>
      <c r="H66" s="11">
        <f>250+100</f>
        <v>350</v>
      </c>
      <c r="I66" s="11"/>
      <c r="J66" s="11"/>
      <c r="K66" s="11"/>
      <c r="L66" s="11"/>
      <c r="M66" s="11"/>
      <c r="N66" s="11">
        <v>50</v>
      </c>
      <c r="O66" s="11"/>
      <c r="P66" s="11">
        <f aca="true" t="shared" si="10" ref="P66:P97">N66+O66</f>
        <v>50</v>
      </c>
      <c r="Q66" s="11"/>
      <c r="R66" s="11">
        <v>209.8</v>
      </c>
      <c r="S66" s="62"/>
      <c r="T66" s="11">
        <f aca="true" t="shared" si="11" ref="T66:T97">R66+S66</f>
        <v>209.8</v>
      </c>
    </row>
    <row r="67" spans="1:20" ht="12.75">
      <c r="A67" s="7">
        <v>3121</v>
      </c>
      <c r="B67" s="13">
        <v>2</v>
      </c>
      <c r="C67" s="20" t="s">
        <v>148</v>
      </c>
      <c r="D67" s="11">
        <v>3514.5</v>
      </c>
      <c r="E67" s="62"/>
      <c r="F67" s="62"/>
      <c r="G67" s="11">
        <f t="shared" si="9"/>
        <v>3514.5</v>
      </c>
      <c r="H67" s="11">
        <v>500</v>
      </c>
      <c r="I67" s="11"/>
      <c r="J67" s="11"/>
      <c r="K67" s="11"/>
      <c r="L67" s="11"/>
      <c r="M67" s="11"/>
      <c r="N67" s="11"/>
      <c r="O67" s="11"/>
      <c r="P67" s="11">
        <f t="shared" si="10"/>
        <v>0</v>
      </c>
      <c r="Q67" s="11"/>
      <c r="R67" s="11">
        <v>221.2</v>
      </c>
      <c r="S67" s="62"/>
      <c r="T67" s="11">
        <f t="shared" si="11"/>
        <v>221.2</v>
      </c>
    </row>
    <row r="68" spans="1:20" ht="12.75">
      <c r="A68" s="7">
        <v>3121</v>
      </c>
      <c r="B68" s="13">
        <v>3</v>
      </c>
      <c r="C68" s="20" t="s">
        <v>164</v>
      </c>
      <c r="D68" s="11">
        <v>1433.1</v>
      </c>
      <c r="E68" s="62"/>
      <c r="F68" s="62"/>
      <c r="G68" s="11">
        <f t="shared" si="9"/>
        <v>1433.1</v>
      </c>
      <c r="H68" s="11"/>
      <c r="I68" s="11"/>
      <c r="J68" s="11"/>
      <c r="K68" s="11"/>
      <c r="L68" s="11"/>
      <c r="M68" s="11"/>
      <c r="N68" s="11">
        <v>100</v>
      </c>
      <c r="O68" s="11"/>
      <c r="P68" s="11">
        <f t="shared" si="10"/>
        <v>100</v>
      </c>
      <c r="Q68" s="11"/>
      <c r="R68" s="11">
        <v>215.9</v>
      </c>
      <c r="S68" s="62"/>
      <c r="T68" s="11">
        <f t="shared" si="11"/>
        <v>215.9</v>
      </c>
    </row>
    <row r="69" spans="1:20" ht="12.75">
      <c r="A69" s="7">
        <v>3122</v>
      </c>
      <c r="B69" s="13">
        <v>4</v>
      </c>
      <c r="C69" s="20" t="s">
        <v>165</v>
      </c>
      <c r="D69" s="11">
        <v>4068.7</v>
      </c>
      <c r="E69" s="62"/>
      <c r="F69" s="69"/>
      <c r="G69" s="11">
        <f t="shared" si="9"/>
        <v>4068.7</v>
      </c>
      <c r="H69" s="11">
        <v>119</v>
      </c>
      <c r="I69" s="11"/>
      <c r="J69" s="11"/>
      <c r="K69" s="11"/>
      <c r="L69" s="11"/>
      <c r="M69" s="11"/>
      <c r="N69" s="11"/>
      <c r="O69" s="11"/>
      <c r="P69" s="11">
        <f t="shared" si="10"/>
        <v>0</v>
      </c>
      <c r="Q69" s="11"/>
      <c r="R69" s="11">
        <v>950.7</v>
      </c>
      <c r="S69" s="62"/>
      <c r="T69" s="11">
        <f t="shared" si="11"/>
        <v>950.7</v>
      </c>
    </row>
    <row r="70" spans="1:20" ht="12.75">
      <c r="A70" s="7">
        <v>3122</v>
      </c>
      <c r="B70" s="13">
        <v>5</v>
      </c>
      <c r="C70" s="20" t="s">
        <v>166</v>
      </c>
      <c r="D70" s="11">
        <v>2436.9</v>
      </c>
      <c r="E70" s="62"/>
      <c r="F70" s="62"/>
      <c r="G70" s="11">
        <f t="shared" si="9"/>
        <v>2436.9</v>
      </c>
      <c r="H70" s="11"/>
      <c r="I70" s="11"/>
      <c r="J70" s="11"/>
      <c r="K70" s="11"/>
      <c r="L70" s="11"/>
      <c r="M70" s="11"/>
      <c r="N70" s="11"/>
      <c r="O70" s="11"/>
      <c r="P70" s="11">
        <f t="shared" si="10"/>
        <v>0</v>
      </c>
      <c r="Q70" s="11"/>
      <c r="R70" s="11">
        <v>98.7</v>
      </c>
      <c r="S70" s="62"/>
      <c r="T70" s="11">
        <f t="shared" si="11"/>
        <v>98.7</v>
      </c>
    </row>
    <row r="71" spans="1:20" ht="12.75">
      <c r="A71" s="7">
        <v>3122</v>
      </c>
      <c r="B71" s="13">
        <v>6</v>
      </c>
      <c r="C71" s="20" t="s">
        <v>6</v>
      </c>
      <c r="D71" s="11">
        <v>2199.8</v>
      </c>
      <c r="E71" s="62"/>
      <c r="F71" s="62"/>
      <c r="G71" s="11">
        <f t="shared" si="9"/>
        <v>2199.8</v>
      </c>
      <c r="H71" s="11"/>
      <c r="I71" s="11"/>
      <c r="J71" s="11"/>
      <c r="K71" s="11"/>
      <c r="L71" s="11"/>
      <c r="M71" s="11"/>
      <c r="N71" s="11"/>
      <c r="O71" s="11"/>
      <c r="P71" s="11">
        <f t="shared" si="10"/>
        <v>0</v>
      </c>
      <c r="Q71" s="11"/>
      <c r="R71" s="11">
        <v>279.7</v>
      </c>
      <c r="S71" s="62"/>
      <c r="T71" s="11">
        <f t="shared" si="11"/>
        <v>279.7</v>
      </c>
    </row>
    <row r="72" spans="1:20" ht="12.75">
      <c r="A72" s="7">
        <v>3122</v>
      </c>
      <c r="B72" s="13">
        <v>7</v>
      </c>
      <c r="C72" s="20" t="s">
        <v>167</v>
      </c>
      <c r="D72" s="11">
        <v>3272.5</v>
      </c>
      <c r="E72" s="62">
        <v>98</v>
      </c>
      <c r="F72" s="69"/>
      <c r="G72" s="11">
        <f t="shared" si="9"/>
        <v>3370.5</v>
      </c>
      <c r="H72" s="11">
        <f>600+98</f>
        <v>698</v>
      </c>
      <c r="I72" s="11"/>
      <c r="J72" s="11"/>
      <c r="K72" s="11"/>
      <c r="L72" s="11"/>
      <c r="M72" s="11"/>
      <c r="N72" s="11">
        <v>3864</v>
      </c>
      <c r="O72" s="11"/>
      <c r="P72" s="11">
        <f t="shared" si="10"/>
        <v>3864</v>
      </c>
      <c r="Q72" s="11"/>
      <c r="R72" s="11">
        <v>477.6</v>
      </c>
      <c r="S72" s="62"/>
      <c r="T72" s="11">
        <f t="shared" si="11"/>
        <v>477.6</v>
      </c>
    </row>
    <row r="73" spans="1:20" ht="12.75">
      <c r="A73" s="7">
        <v>3123</v>
      </c>
      <c r="B73" s="13">
        <v>8</v>
      </c>
      <c r="C73" s="20" t="s">
        <v>168</v>
      </c>
      <c r="D73" s="11">
        <v>8485</v>
      </c>
      <c r="E73" s="62"/>
      <c r="F73" s="62"/>
      <c r="G73" s="11">
        <f t="shared" si="9"/>
        <v>8485</v>
      </c>
      <c r="H73" s="11">
        <v>200</v>
      </c>
      <c r="I73" s="11"/>
      <c r="J73" s="11"/>
      <c r="K73" s="11"/>
      <c r="L73" s="11"/>
      <c r="M73" s="11"/>
      <c r="N73" s="11"/>
      <c r="O73" s="11"/>
      <c r="P73" s="11">
        <f t="shared" si="10"/>
        <v>0</v>
      </c>
      <c r="Q73" s="11"/>
      <c r="R73" s="11">
        <v>1440</v>
      </c>
      <c r="S73" s="62"/>
      <c r="T73" s="11">
        <f t="shared" si="11"/>
        <v>1440</v>
      </c>
    </row>
    <row r="74" spans="1:20" ht="12.75">
      <c r="A74" s="7">
        <v>3123</v>
      </c>
      <c r="B74" s="13">
        <v>9</v>
      </c>
      <c r="C74" s="20" t="s">
        <v>169</v>
      </c>
      <c r="D74" s="11">
        <v>5137.5</v>
      </c>
      <c r="E74" s="62"/>
      <c r="F74" s="62"/>
      <c r="G74" s="11">
        <f t="shared" si="9"/>
        <v>5137.5</v>
      </c>
      <c r="H74" s="11"/>
      <c r="I74" s="11"/>
      <c r="J74" s="11"/>
      <c r="K74" s="11"/>
      <c r="L74" s="11"/>
      <c r="M74" s="11"/>
      <c r="N74" s="11">
        <v>12371.8</v>
      </c>
      <c r="O74" s="11"/>
      <c r="P74" s="11">
        <f t="shared" si="10"/>
        <v>12371.8</v>
      </c>
      <c r="Q74" s="11"/>
      <c r="R74" s="11">
        <v>1173.9</v>
      </c>
      <c r="S74" s="62"/>
      <c r="T74" s="11">
        <f t="shared" si="11"/>
        <v>1173.9</v>
      </c>
    </row>
    <row r="75" spans="1:20" ht="12.75">
      <c r="A75" s="7">
        <v>3122</v>
      </c>
      <c r="B75" s="13">
        <v>10</v>
      </c>
      <c r="C75" s="20" t="s">
        <v>122</v>
      </c>
      <c r="D75" s="11">
        <v>3518.2</v>
      </c>
      <c r="E75" s="62">
        <v>-17.7</v>
      </c>
      <c r="F75" s="62"/>
      <c r="G75" s="11">
        <f t="shared" si="9"/>
        <v>3500.5</v>
      </c>
      <c r="H75" s="11">
        <f>700+1350-17.7</f>
        <v>2032.3</v>
      </c>
      <c r="I75" s="11"/>
      <c r="J75" s="11"/>
      <c r="K75" s="11"/>
      <c r="L75" s="11"/>
      <c r="M75" s="11"/>
      <c r="N75" s="11">
        <v>8050</v>
      </c>
      <c r="O75" s="11">
        <v>17.7</v>
      </c>
      <c r="P75" s="11">
        <f t="shared" si="10"/>
        <v>8067.7</v>
      </c>
      <c r="Q75" s="11"/>
      <c r="R75" s="11">
        <v>231.6</v>
      </c>
      <c r="S75" s="62"/>
      <c r="T75" s="11">
        <f t="shared" si="11"/>
        <v>231.6</v>
      </c>
    </row>
    <row r="76" spans="1:20" ht="12.75">
      <c r="A76" s="7">
        <v>3123</v>
      </c>
      <c r="B76" s="13">
        <v>11</v>
      </c>
      <c r="C76" s="20" t="s">
        <v>124</v>
      </c>
      <c r="D76" s="11">
        <v>3166.8</v>
      </c>
      <c r="E76" s="62"/>
      <c r="F76" s="62"/>
      <c r="G76" s="11">
        <f t="shared" si="9"/>
        <v>3166.8</v>
      </c>
      <c r="H76" s="11"/>
      <c r="I76" s="11"/>
      <c r="J76" s="11"/>
      <c r="K76" s="11"/>
      <c r="L76" s="11"/>
      <c r="M76" s="11"/>
      <c r="N76" s="11"/>
      <c r="O76" s="11"/>
      <c r="P76" s="11">
        <f t="shared" si="10"/>
        <v>0</v>
      </c>
      <c r="Q76" s="11"/>
      <c r="R76" s="11">
        <v>832</v>
      </c>
      <c r="S76" s="62"/>
      <c r="T76" s="11">
        <f t="shared" si="11"/>
        <v>832</v>
      </c>
    </row>
    <row r="77" spans="1:20" ht="12.75">
      <c r="A77" s="7">
        <v>3122</v>
      </c>
      <c r="B77" s="13">
        <v>12</v>
      </c>
      <c r="C77" s="20" t="s">
        <v>170</v>
      </c>
      <c r="D77" s="11">
        <v>1343.9</v>
      </c>
      <c r="E77" s="62"/>
      <c r="F77" s="62"/>
      <c r="G77" s="11">
        <f t="shared" si="9"/>
        <v>1343.9</v>
      </c>
      <c r="H77" s="11"/>
      <c r="I77" s="11"/>
      <c r="J77" s="11"/>
      <c r="K77" s="11"/>
      <c r="L77" s="11"/>
      <c r="M77" s="11"/>
      <c r="N77" s="11">
        <v>90</v>
      </c>
      <c r="O77" s="11"/>
      <c r="P77" s="11">
        <f t="shared" si="10"/>
        <v>90</v>
      </c>
      <c r="Q77" s="11"/>
      <c r="R77" s="11">
        <v>80.3</v>
      </c>
      <c r="S77" s="62"/>
      <c r="T77" s="11">
        <f t="shared" si="11"/>
        <v>80.3</v>
      </c>
    </row>
    <row r="78" spans="1:20" ht="12.75">
      <c r="A78" s="7">
        <v>3122</v>
      </c>
      <c r="B78" s="13">
        <v>13</v>
      </c>
      <c r="C78" s="20" t="s">
        <v>7</v>
      </c>
      <c r="D78" s="11">
        <v>1347.9</v>
      </c>
      <c r="E78" s="62"/>
      <c r="F78" s="62"/>
      <c r="G78" s="11">
        <f t="shared" si="9"/>
        <v>1347.9</v>
      </c>
      <c r="H78" s="11"/>
      <c r="I78" s="11"/>
      <c r="J78" s="11"/>
      <c r="K78" s="11"/>
      <c r="L78" s="11"/>
      <c r="M78" s="11"/>
      <c r="N78" s="11"/>
      <c r="O78" s="11"/>
      <c r="P78" s="11">
        <f t="shared" si="10"/>
        <v>0</v>
      </c>
      <c r="Q78" s="11"/>
      <c r="R78" s="11">
        <v>108.8</v>
      </c>
      <c r="S78" s="62"/>
      <c r="T78" s="11">
        <f t="shared" si="11"/>
        <v>108.8</v>
      </c>
    </row>
    <row r="79" spans="1:20" ht="12.75">
      <c r="A79" s="7">
        <v>3122</v>
      </c>
      <c r="B79" s="13">
        <v>14</v>
      </c>
      <c r="C79" s="20" t="s">
        <v>171</v>
      </c>
      <c r="D79" s="11">
        <v>4708.8</v>
      </c>
      <c r="E79" s="62"/>
      <c r="F79" s="62"/>
      <c r="G79" s="11">
        <f t="shared" si="9"/>
        <v>4708.8</v>
      </c>
      <c r="H79" s="11"/>
      <c r="I79" s="11"/>
      <c r="J79" s="11"/>
      <c r="K79" s="11"/>
      <c r="L79" s="11"/>
      <c r="M79" s="11"/>
      <c r="N79" s="11"/>
      <c r="O79" s="11"/>
      <c r="P79" s="11">
        <f t="shared" si="10"/>
        <v>0</v>
      </c>
      <c r="Q79" s="11"/>
      <c r="R79" s="11">
        <v>1190.8</v>
      </c>
      <c r="S79" s="62"/>
      <c r="T79" s="11">
        <f t="shared" si="11"/>
        <v>1190.8</v>
      </c>
    </row>
    <row r="80" spans="1:20" ht="12.75">
      <c r="A80" s="7">
        <v>3123</v>
      </c>
      <c r="B80" s="13">
        <v>16</v>
      </c>
      <c r="C80" s="20" t="s">
        <v>172</v>
      </c>
      <c r="D80" s="11">
        <v>4184.3</v>
      </c>
      <c r="E80" s="62"/>
      <c r="F80" s="62"/>
      <c r="G80" s="11">
        <f t="shared" si="9"/>
        <v>4184.3</v>
      </c>
      <c r="H80" s="11"/>
      <c r="I80" s="11"/>
      <c r="J80" s="11"/>
      <c r="K80" s="11"/>
      <c r="L80" s="11"/>
      <c r="M80" s="11"/>
      <c r="N80" s="11">
        <v>45</v>
      </c>
      <c r="O80" s="11"/>
      <c r="P80" s="11">
        <f t="shared" si="10"/>
        <v>45</v>
      </c>
      <c r="Q80" s="11"/>
      <c r="R80" s="11">
        <v>777.1</v>
      </c>
      <c r="S80" s="62"/>
      <c r="T80" s="11">
        <f t="shared" si="11"/>
        <v>777.1</v>
      </c>
    </row>
    <row r="81" spans="1:20" ht="12.75">
      <c r="A81" s="7">
        <v>3123</v>
      </c>
      <c r="B81" s="15">
        <v>17</v>
      </c>
      <c r="C81" s="21" t="s">
        <v>8</v>
      </c>
      <c r="D81" s="11">
        <v>5718.1</v>
      </c>
      <c r="E81" s="65"/>
      <c r="F81" s="65"/>
      <c r="G81" s="11">
        <f t="shared" si="9"/>
        <v>5718.1</v>
      </c>
      <c r="H81" s="51"/>
      <c r="I81" s="51"/>
      <c r="J81" s="51"/>
      <c r="K81" s="51"/>
      <c r="L81" s="51"/>
      <c r="M81" s="51"/>
      <c r="N81" s="51">
        <v>4850</v>
      </c>
      <c r="O81" s="51">
        <v>56.1</v>
      </c>
      <c r="P81" s="11">
        <f t="shared" si="10"/>
        <v>4906.1</v>
      </c>
      <c r="Q81" s="51"/>
      <c r="R81" s="11">
        <v>689</v>
      </c>
      <c r="S81" s="65"/>
      <c r="T81" s="11">
        <f t="shared" si="11"/>
        <v>689</v>
      </c>
    </row>
    <row r="82" spans="1:20" ht="12.75">
      <c r="A82" s="7">
        <v>3123</v>
      </c>
      <c r="B82" s="13">
        <v>18</v>
      </c>
      <c r="C82" s="20" t="s">
        <v>173</v>
      </c>
      <c r="D82" s="11">
        <v>2347.1</v>
      </c>
      <c r="E82" s="62"/>
      <c r="F82" s="62"/>
      <c r="G82" s="11">
        <f t="shared" si="9"/>
        <v>2347.1</v>
      </c>
      <c r="H82" s="11"/>
      <c r="I82" s="11"/>
      <c r="J82" s="11"/>
      <c r="K82" s="11"/>
      <c r="L82" s="11"/>
      <c r="M82" s="11"/>
      <c r="N82" s="11"/>
      <c r="O82" s="11"/>
      <c r="P82" s="11">
        <f t="shared" si="10"/>
        <v>0</v>
      </c>
      <c r="Q82" s="11"/>
      <c r="R82" s="11">
        <v>44.6</v>
      </c>
      <c r="S82" s="62"/>
      <c r="T82" s="11">
        <f t="shared" si="11"/>
        <v>44.6</v>
      </c>
    </row>
    <row r="83" spans="1:20" ht="12.75">
      <c r="A83" s="7">
        <v>3125</v>
      </c>
      <c r="B83" s="13">
        <v>19</v>
      </c>
      <c r="C83" s="20" t="s">
        <v>142</v>
      </c>
      <c r="D83" s="11">
        <v>4519.8</v>
      </c>
      <c r="E83" s="62"/>
      <c r="F83" s="62"/>
      <c r="G83" s="11">
        <f t="shared" si="9"/>
        <v>4519.8</v>
      </c>
      <c r="H83" s="11"/>
      <c r="I83" s="11"/>
      <c r="J83" s="11">
        <v>100</v>
      </c>
      <c r="K83" s="11"/>
      <c r="L83" s="11">
        <f>J83+K83</f>
        <v>100</v>
      </c>
      <c r="M83" s="11"/>
      <c r="N83" s="11"/>
      <c r="O83" s="11"/>
      <c r="P83" s="11">
        <f t="shared" si="10"/>
        <v>0</v>
      </c>
      <c r="Q83" s="11"/>
      <c r="R83" s="11">
        <v>1405</v>
      </c>
      <c r="S83" s="62"/>
      <c r="T83" s="11">
        <f t="shared" si="11"/>
        <v>1405</v>
      </c>
    </row>
    <row r="84" spans="1:20" ht="12.75">
      <c r="A84" s="7">
        <v>3114</v>
      </c>
      <c r="B84" s="13">
        <v>20</v>
      </c>
      <c r="C84" s="20" t="s">
        <v>195</v>
      </c>
      <c r="D84" s="11">
        <v>2651.8</v>
      </c>
      <c r="E84" s="62"/>
      <c r="F84" s="62"/>
      <c r="G84" s="11">
        <f t="shared" si="9"/>
        <v>2651.8</v>
      </c>
      <c r="H84" s="11">
        <v>100</v>
      </c>
      <c r="I84" s="11"/>
      <c r="J84" s="11"/>
      <c r="K84" s="11"/>
      <c r="L84" s="11"/>
      <c r="M84" s="11"/>
      <c r="N84" s="11"/>
      <c r="O84" s="11"/>
      <c r="P84" s="11">
        <f t="shared" si="10"/>
        <v>0</v>
      </c>
      <c r="Q84" s="11"/>
      <c r="R84" s="11">
        <v>658.8</v>
      </c>
      <c r="S84" s="62"/>
      <c r="T84" s="11">
        <f t="shared" si="11"/>
        <v>658.8</v>
      </c>
    </row>
    <row r="85" spans="1:20" ht="12.75">
      <c r="A85" s="7">
        <v>3116</v>
      </c>
      <c r="B85" s="13">
        <v>21</v>
      </c>
      <c r="C85" s="22" t="s">
        <v>174</v>
      </c>
      <c r="D85" s="11">
        <v>6790.7</v>
      </c>
      <c r="E85" s="62"/>
      <c r="F85" s="62"/>
      <c r="G85" s="11">
        <f t="shared" si="9"/>
        <v>6790.7</v>
      </c>
      <c r="H85" s="11">
        <v>1114</v>
      </c>
      <c r="I85" s="11"/>
      <c r="J85" s="11"/>
      <c r="K85" s="11"/>
      <c r="L85" s="11"/>
      <c r="M85" s="11"/>
      <c r="N85" s="11">
        <v>380</v>
      </c>
      <c r="O85" s="11"/>
      <c r="P85" s="11">
        <f t="shared" si="10"/>
        <v>380</v>
      </c>
      <c r="Q85" s="11"/>
      <c r="R85" s="11">
        <v>946.8</v>
      </c>
      <c r="S85" s="62"/>
      <c r="T85" s="11">
        <f t="shared" si="11"/>
        <v>946.8</v>
      </c>
    </row>
    <row r="86" spans="1:20" ht="12.75">
      <c r="A86" s="7">
        <v>4322</v>
      </c>
      <c r="B86" s="13">
        <v>22</v>
      </c>
      <c r="C86" s="20" t="s">
        <v>175</v>
      </c>
      <c r="D86" s="11">
        <v>2872.2</v>
      </c>
      <c r="E86" s="62"/>
      <c r="F86" s="62"/>
      <c r="G86" s="11">
        <f t="shared" si="9"/>
        <v>2872.2</v>
      </c>
      <c r="H86" s="11"/>
      <c r="I86" s="11"/>
      <c r="J86" s="11"/>
      <c r="K86" s="11"/>
      <c r="L86" s="11"/>
      <c r="M86" s="11"/>
      <c r="N86" s="11"/>
      <c r="O86" s="11"/>
      <c r="P86" s="11">
        <f t="shared" si="10"/>
        <v>0</v>
      </c>
      <c r="Q86" s="11"/>
      <c r="R86" s="11">
        <v>183.9</v>
      </c>
      <c r="S86" s="62"/>
      <c r="T86" s="11">
        <f t="shared" si="11"/>
        <v>183.9</v>
      </c>
    </row>
    <row r="87" spans="1:20" ht="12.75">
      <c r="A87" s="7">
        <v>3114</v>
      </c>
      <c r="B87" s="13">
        <v>24</v>
      </c>
      <c r="C87" s="20" t="s">
        <v>9</v>
      </c>
      <c r="D87" s="11">
        <v>530</v>
      </c>
      <c r="E87" s="62"/>
      <c r="F87" s="62"/>
      <c r="G87" s="11">
        <f t="shared" si="9"/>
        <v>530</v>
      </c>
      <c r="H87" s="11"/>
      <c r="I87" s="11"/>
      <c r="J87" s="11"/>
      <c r="K87" s="11"/>
      <c r="L87" s="11"/>
      <c r="M87" s="11"/>
      <c r="N87" s="11"/>
      <c r="O87" s="11"/>
      <c r="P87" s="11">
        <f t="shared" si="10"/>
        <v>0</v>
      </c>
      <c r="Q87" s="11"/>
      <c r="R87" s="11">
        <v>0</v>
      </c>
      <c r="S87" s="62"/>
      <c r="T87" s="11">
        <f t="shared" si="11"/>
        <v>0</v>
      </c>
    </row>
    <row r="88" spans="1:20" ht="12.75">
      <c r="A88" s="7">
        <v>3114</v>
      </c>
      <c r="B88" s="13">
        <v>25</v>
      </c>
      <c r="C88" s="20" t="s">
        <v>143</v>
      </c>
      <c r="D88" s="11">
        <v>804.8</v>
      </c>
      <c r="E88" s="62"/>
      <c r="F88" s="62"/>
      <c r="G88" s="11">
        <f t="shared" si="9"/>
        <v>804.8</v>
      </c>
      <c r="H88" s="11"/>
      <c r="I88" s="11"/>
      <c r="J88" s="11"/>
      <c r="K88" s="11"/>
      <c r="L88" s="11"/>
      <c r="M88" s="11"/>
      <c r="N88" s="11"/>
      <c r="O88" s="11"/>
      <c r="P88" s="11">
        <f t="shared" si="10"/>
        <v>0</v>
      </c>
      <c r="Q88" s="11"/>
      <c r="R88" s="11">
        <v>0</v>
      </c>
      <c r="S88" s="62"/>
      <c r="T88" s="11">
        <f t="shared" si="11"/>
        <v>0</v>
      </c>
    </row>
    <row r="89" spans="1:20" ht="12.75">
      <c r="A89" s="7">
        <v>3114</v>
      </c>
      <c r="B89" s="13">
        <v>26</v>
      </c>
      <c r="C89" s="20" t="s">
        <v>10</v>
      </c>
      <c r="D89" s="11">
        <v>392</v>
      </c>
      <c r="E89" s="62"/>
      <c r="F89" s="62"/>
      <c r="G89" s="11">
        <f t="shared" si="9"/>
        <v>392</v>
      </c>
      <c r="H89" s="11"/>
      <c r="I89" s="11"/>
      <c r="J89" s="11"/>
      <c r="K89" s="11"/>
      <c r="L89" s="11"/>
      <c r="M89" s="11"/>
      <c r="N89" s="11"/>
      <c r="O89" s="11"/>
      <c r="P89" s="11">
        <f t="shared" si="10"/>
        <v>0</v>
      </c>
      <c r="Q89" s="11"/>
      <c r="R89" s="11">
        <v>0.4</v>
      </c>
      <c r="S89" s="62"/>
      <c r="T89" s="11">
        <f t="shared" si="11"/>
        <v>0.4</v>
      </c>
    </row>
    <row r="90" spans="1:20" ht="12.75">
      <c r="A90" s="7">
        <v>3114</v>
      </c>
      <c r="B90" s="13">
        <v>27</v>
      </c>
      <c r="C90" s="20" t="s">
        <v>11</v>
      </c>
      <c r="D90" s="11">
        <v>269</v>
      </c>
      <c r="E90" s="62"/>
      <c r="F90" s="62"/>
      <c r="G90" s="11">
        <f t="shared" si="9"/>
        <v>269</v>
      </c>
      <c r="H90" s="11"/>
      <c r="I90" s="11"/>
      <c r="J90" s="11"/>
      <c r="K90" s="11"/>
      <c r="L90" s="11"/>
      <c r="M90" s="11"/>
      <c r="N90" s="11"/>
      <c r="O90" s="11"/>
      <c r="P90" s="11">
        <f t="shared" si="10"/>
        <v>0</v>
      </c>
      <c r="Q90" s="11"/>
      <c r="R90" s="11">
        <v>0</v>
      </c>
      <c r="S90" s="62"/>
      <c r="T90" s="11">
        <f t="shared" si="11"/>
        <v>0</v>
      </c>
    </row>
    <row r="91" spans="1:20" ht="12.75">
      <c r="A91" s="7">
        <v>3112</v>
      </c>
      <c r="B91" s="13">
        <v>28</v>
      </c>
      <c r="C91" s="20" t="s">
        <v>12</v>
      </c>
      <c r="D91" s="11">
        <v>327.9</v>
      </c>
      <c r="E91" s="62"/>
      <c r="F91" s="62"/>
      <c r="G91" s="11">
        <f t="shared" si="9"/>
        <v>327.9</v>
      </c>
      <c r="H91" s="11"/>
      <c r="I91" s="11"/>
      <c r="J91" s="11"/>
      <c r="K91" s="11"/>
      <c r="L91" s="11"/>
      <c r="M91" s="11"/>
      <c r="N91" s="11"/>
      <c r="O91" s="11"/>
      <c r="P91" s="11">
        <f t="shared" si="10"/>
        <v>0</v>
      </c>
      <c r="Q91" s="11"/>
      <c r="R91" s="11">
        <v>28.1</v>
      </c>
      <c r="S91" s="62"/>
      <c r="T91" s="11">
        <f t="shared" si="11"/>
        <v>28.1</v>
      </c>
    </row>
    <row r="92" spans="1:20" ht="12.75">
      <c r="A92" s="7">
        <v>3112</v>
      </c>
      <c r="B92" s="13">
        <v>29</v>
      </c>
      <c r="C92" s="20" t="s">
        <v>55</v>
      </c>
      <c r="D92" s="11">
        <v>484.7</v>
      </c>
      <c r="E92" s="62"/>
      <c r="F92" s="62"/>
      <c r="G92" s="11">
        <f t="shared" si="9"/>
        <v>484.7</v>
      </c>
      <c r="H92" s="11"/>
      <c r="I92" s="11"/>
      <c r="J92" s="11"/>
      <c r="K92" s="11"/>
      <c r="L92" s="11"/>
      <c r="M92" s="11"/>
      <c r="N92" s="11"/>
      <c r="O92" s="11"/>
      <c r="P92" s="11">
        <f t="shared" si="10"/>
        <v>0</v>
      </c>
      <c r="Q92" s="11"/>
      <c r="R92" s="11">
        <v>10.1</v>
      </c>
      <c r="S92" s="62"/>
      <c r="T92" s="11">
        <f t="shared" si="11"/>
        <v>10.1</v>
      </c>
    </row>
    <row r="93" spans="1:20" ht="12.75">
      <c r="A93" s="7">
        <v>3112</v>
      </c>
      <c r="B93" s="13">
        <v>30</v>
      </c>
      <c r="C93" s="20" t="s">
        <v>13</v>
      </c>
      <c r="D93" s="11">
        <v>794.9</v>
      </c>
      <c r="E93" s="62"/>
      <c r="F93" s="62"/>
      <c r="G93" s="11">
        <f t="shared" si="9"/>
        <v>794.9</v>
      </c>
      <c r="H93" s="11"/>
      <c r="I93" s="11"/>
      <c r="J93" s="11"/>
      <c r="K93" s="11"/>
      <c r="L93" s="11"/>
      <c r="M93" s="11"/>
      <c r="N93" s="11"/>
      <c r="O93" s="11"/>
      <c r="P93" s="11">
        <f t="shared" si="10"/>
        <v>0</v>
      </c>
      <c r="Q93" s="11"/>
      <c r="R93" s="11">
        <v>231</v>
      </c>
      <c r="S93" s="62"/>
      <c r="T93" s="11">
        <f t="shared" si="11"/>
        <v>231</v>
      </c>
    </row>
    <row r="94" spans="1:20" ht="12.75">
      <c r="A94" s="7">
        <v>3112</v>
      </c>
      <c r="B94" s="13">
        <v>31</v>
      </c>
      <c r="C94" s="22" t="s">
        <v>14</v>
      </c>
      <c r="D94" s="11">
        <v>134</v>
      </c>
      <c r="E94" s="62"/>
      <c r="F94" s="62"/>
      <c r="G94" s="11">
        <f t="shared" si="9"/>
        <v>134</v>
      </c>
      <c r="H94" s="11"/>
      <c r="I94" s="11"/>
      <c r="J94" s="11"/>
      <c r="K94" s="11"/>
      <c r="L94" s="11"/>
      <c r="M94" s="11"/>
      <c r="N94" s="11"/>
      <c r="O94" s="11"/>
      <c r="P94" s="11">
        <f t="shared" si="10"/>
        <v>0</v>
      </c>
      <c r="Q94" s="11"/>
      <c r="R94" s="11">
        <v>5.1</v>
      </c>
      <c r="S94" s="62"/>
      <c r="T94" s="11">
        <f t="shared" si="11"/>
        <v>5.1</v>
      </c>
    </row>
    <row r="95" spans="1:20" ht="12.75">
      <c r="A95" s="7">
        <v>3145</v>
      </c>
      <c r="B95" s="13">
        <v>32</v>
      </c>
      <c r="C95" s="20" t="s">
        <v>141</v>
      </c>
      <c r="D95" s="11">
        <v>4491.8</v>
      </c>
      <c r="E95" s="62"/>
      <c r="F95" s="62"/>
      <c r="G95" s="11">
        <f t="shared" si="9"/>
        <v>4491.8</v>
      </c>
      <c r="H95" s="11">
        <v>1400</v>
      </c>
      <c r="I95" s="11"/>
      <c r="J95" s="11"/>
      <c r="K95" s="11"/>
      <c r="L95" s="11"/>
      <c r="M95" s="11"/>
      <c r="N95" s="11">
        <v>10000</v>
      </c>
      <c r="O95" s="11"/>
      <c r="P95" s="11">
        <f t="shared" si="10"/>
        <v>10000</v>
      </c>
      <c r="Q95" s="11"/>
      <c r="R95" s="11">
        <v>668.6</v>
      </c>
      <c r="S95" s="62"/>
      <c r="T95" s="11">
        <f t="shared" si="11"/>
        <v>668.6</v>
      </c>
    </row>
    <row r="96" spans="1:20" ht="12.75">
      <c r="A96" s="7">
        <v>3146</v>
      </c>
      <c r="B96" s="13">
        <v>33</v>
      </c>
      <c r="C96" s="22" t="s">
        <v>153</v>
      </c>
      <c r="D96" s="11">
        <v>753</v>
      </c>
      <c r="E96" s="62"/>
      <c r="F96" s="62"/>
      <c r="G96" s="11">
        <f t="shared" si="9"/>
        <v>753</v>
      </c>
      <c r="H96" s="11"/>
      <c r="I96" s="11"/>
      <c r="J96" s="11"/>
      <c r="K96" s="11"/>
      <c r="L96" s="11"/>
      <c r="M96" s="11"/>
      <c r="N96" s="11"/>
      <c r="O96" s="11"/>
      <c r="P96" s="11">
        <f t="shared" si="10"/>
        <v>0</v>
      </c>
      <c r="Q96" s="11"/>
      <c r="R96" s="11">
        <v>5</v>
      </c>
      <c r="S96" s="62"/>
      <c r="T96" s="11">
        <f t="shared" si="11"/>
        <v>5</v>
      </c>
    </row>
    <row r="97" spans="1:20" ht="12.75">
      <c r="A97" s="7">
        <v>3142</v>
      </c>
      <c r="B97" s="13">
        <v>35</v>
      </c>
      <c r="C97" s="22" t="s">
        <v>125</v>
      </c>
      <c r="D97" s="11">
        <v>2511.2</v>
      </c>
      <c r="E97" s="62"/>
      <c r="F97" s="62"/>
      <c r="G97" s="11">
        <f t="shared" si="9"/>
        <v>2511.2</v>
      </c>
      <c r="H97" s="11"/>
      <c r="I97" s="11"/>
      <c r="J97" s="11"/>
      <c r="K97" s="11"/>
      <c r="L97" s="11"/>
      <c r="M97" s="11"/>
      <c r="N97" s="11">
        <v>7675</v>
      </c>
      <c r="O97" s="11"/>
      <c r="P97" s="11">
        <f t="shared" si="10"/>
        <v>7675</v>
      </c>
      <c r="Q97" s="11"/>
      <c r="R97" s="11">
        <v>1401.5</v>
      </c>
      <c r="S97" s="62"/>
      <c r="T97" s="11">
        <f t="shared" si="11"/>
        <v>1401.5</v>
      </c>
    </row>
    <row r="98" spans="1:20" ht="12.75">
      <c r="A98" s="7">
        <v>3121</v>
      </c>
      <c r="B98" s="13">
        <v>38</v>
      </c>
      <c r="C98" s="22" t="s">
        <v>15</v>
      </c>
      <c r="D98" s="11">
        <v>1823</v>
      </c>
      <c r="E98" s="62">
        <v>300</v>
      </c>
      <c r="F98" s="62"/>
      <c r="G98" s="11">
        <f t="shared" si="9"/>
        <v>2123</v>
      </c>
      <c r="H98" s="11">
        <f>50+300</f>
        <v>350</v>
      </c>
      <c r="I98" s="11"/>
      <c r="J98" s="11"/>
      <c r="K98" s="11"/>
      <c r="L98" s="11"/>
      <c r="M98" s="11"/>
      <c r="N98" s="11"/>
      <c r="O98" s="11"/>
      <c r="P98" s="11">
        <f aca="true" t="shared" si="12" ref="P98:P129">N98+O98</f>
        <v>0</v>
      </c>
      <c r="Q98" s="11"/>
      <c r="R98" s="11">
        <v>61.3</v>
      </c>
      <c r="S98" s="62"/>
      <c r="T98" s="11">
        <f aca="true" t="shared" si="13" ref="T98:T129">R98+S98</f>
        <v>61.3</v>
      </c>
    </row>
    <row r="99" spans="1:20" ht="12.75">
      <c r="A99" s="7">
        <v>3121</v>
      </c>
      <c r="B99" s="13">
        <v>39</v>
      </c>
      <c r="C99" s="22" t="s">
        <v>176</v>
      </c>
      <c r="D99" s="11">
        <v>2375.5</v>
      </c>
      <c r="E99" s="62"/>
      <c r="F99" s="62"/>
      <c r="G99" s="11">
        <f t="shared" si="9"/>
        <v>2375.5</v>
      </c>
      <c r="H99" s="11"/>
      <c r="I99" s="11"/>
      <c r="J99" s="11"/>
      <c r="K99" s="11"/>
      <c r="L99" s="11"/>
      <c r="M99" s="11"/>
      <c r="N99" s="11"/>
      <c r="O99" s="11"/>
      <c r="P99" s="11">
        <f t="shared" si="12"/>
        <v>0</v>
      </c>
      <c r="Q99" s="11"/>
      <c r="R99" s="11">
        <v>214.5</v>
      </c>
      <c r="S99" s="62"/>
      <c r="T99" s="11">
        <f t="shared" si="13"/>
        <v>214.5</v>
      </c>
    </row>
    <row r="100" spans="1:20" ht="12.75">
      <c r="A100" s="7">
        <v>3121</v>
      </c>
      <c r="B100" s="13">
        <v>40</v>
      </c>
      <c r="C100" s="22" t="s">
        <v>16</v>
      </c>
      <c r="D100" s="11">
        <v>2713.6</v>
      </c>
      <c r="E100" s="62"/>
      <c r="F100" s="62"/>
      <c r="G100" s="11">
        <f t="shared" si="9"/>
        <v>2713.6</v>
      </c>
      <c r="H100" s="11"/>
      <c r="I100" s="11"/>
      <c r="J100" s="11"/>
      <c r="K100" s="11"/>
      <c r="L100" s="11"/>
      <c r="M100" s="11"/>
      <c r="N100" s="11">
        <v>2700</v>
      </c>
      <c r="O100" s="11">
        <v>99</v>
      </c>
      <c r="P100" s="11">
        <f t="shared" si="12"/>
        <v>2799</v>
      </c>
      <c r="Q100" s="11"/>
      <c r="R100" s="11">
        <v>240.2</v>
      </c>
      <c r="S100" s="62"/>
      <c r="T100" s="11">
        <f t="shared" si="13"/>
        <v>240.2</v>
      </c>
    </row>
    <row r="101" spans="1:20" ht="12.75">
      <c r="A101" s="7">
        <v>3122</v>
      </c>
      <c r="B101" s="13">
        <v>41</v>
      </c>
      <c r="C101" s="22" t="s">
        <v>17</v>
      </c>
      <c r="D101" s="11">
        <v>1751</v>
      </c>
      <c r="E101" s="62"/>
      <c r="F101" s="62"/>
      <c r="G101" s="11">
        <f t="shared" si="9"/>
        <v>1751</v>
      </c>
      <c r="H101" s="11"/>
      <c r="I101" s="11"/>
      <c r="J101" s="11"/>
      <c r="K101" s="11"/>
      <c r="L101" s="11"/>
      <c r="M101" s="11"/>
      <c r="N101" s="11"/>
      <c r="O101" s="11">
        <v>150</v>
      </c>
      <c r="P101" s="11">
        <f t="shared" si="12"/>
        <v>150</v>
      </c>
      <c r="Q101" s="11"/>
      <c r="R101" s="11">
        <v>245.3</v>
      </c>
      <c r="S101" s="62"/>
      <c r="T101" s="11">
        <f t="shared" si="13"/>
        <v>245.3</v>
      </c>
    </row>
    <row r="102" spans="1:20" ht="12.75">
      <c r="A102" s="7">
        <v>3122</v>
      </c>
      <c r="B102" s="13">
        <v>42</v>
      </c>
      <c r="C102" s="22" t="s">
        <v>96</v>
      </c>
      <c r="D102" s="11">
        <v>5051.7</v>
      </c>
      <c r="E102" s="62"/>
      <c r="F102" s="62"/>
      <c r="G102" s="11">
        <f t="shared" si="9"/>
        <v>5051.7</v>
      </c>
      <c r="H102" s="11"/>
      <c r="I102" s="11"/>
      <c r="J102" s="11"/>
      <c r="K102" s="11"/>
      <c r="L102" s="11"/>
      <c r="M102" s="11"/>
      <c r="N102" s="11">
        <v>6500</v>
      </c>
      <c r="O102" s="11"/>
      <c r="P102" s="11">
        <f t="shared" si="12"/>
        <v>6500</v>
      </c>
      <c r="Q102" s="11"/>
      <c r="R102" s="11">
        <v>998.2</v>
      </c>
      <c r="S102" s="62"/>
      <c r="T102" s="11">
        <f t="shared" si="13"/>
        <v>998.2</v>
      </c>
    </row>
    <row r="103" spans="1:20" ht="12.75">
      <c r="A103" s="7">
        <v>3122</v>
      </c>
      <c r="B103" s="13">
        <v>43</v>
      </c>
      <c r="C103" s="22" t="s">
        <v>18</v>
      </c>
      <c r="D103" s="11">
        <v>2533.2</v>
      </c>
      <c r="E103" s="62"/>
      <c r="F103" s="62"/>
      <c r="G103" s="11">
        <f t="shared" si="9"/>
        <v>2533.2</v>
      </c>
      <c r="H103" s="11">
        <v>355</v>
      </c>
      <c r="I103" s="11"/>
      <c r="J103" s="11"/>
      <c r="K103" s="11"/>
      <c r="L103" s="11"/>
      <c r="M103" s="11"/>
      <c r="N103" s="11"/>
      <c r="O103" s="11"/>
      <c r="P103" s="11">
        <f t="shared" si="12"/>
        <v>0</v>
      </c>
      <c r="Q103" s="11"/>
      <c r="R103" s="11">
        <v>477</v>
      </c>
      <c r="S103" s="62"/>
      <c r="T103" s="11">
        <f t="shared" si="13"/>
        <v>477</v>
      </c>
    </row>
    <row r="104" spans="1:20" ht="12.75">
      <c r="A104" s="7">
        <v>3123</v>
      </c>
      <c r="B104" s="13">
        <v>44</v>
      </c>
      <c r="C104" s="22" t="s">
        <v>19</v>
      </c>
      <c r="D104" s="11">
        <v>3105.8</v>
      </c>
      <c r="E104" s="62"/>
      <c r="F104" s="62"/>
      <c r="G104" s="11">
        <f t="shared" si="9"/>
        <v>3105.8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2"/>
        <v>0</v>
      </c>
      <c r="Q104" s="11"/>
      <c r="R104" s="11">
        <v>1131.4</v>
      </c>
      <c r="S104" s="62"/>
      <c r="T104" s="11">
        <f t="shared" si="13"/>
        <v>1131.4</v>
      </c>
    </row>
    <row r="105" spans="1:20" ht="12.75">
      <c r="A105" s="7">
        <v>3127</v>
      </c>
      <c r="B105" s="13">
        <v>45</v>
      </c>
      <c r="C105" s="22" t="s">
        <v>196</v>
      </c>
      <c r="D105" s="11">
        <v>8465.6</v>
      </c>
      <c r="E105" s="62"/>
      <c r="F105" s="62"/>
      <c r="G105" s="11">
        <f t="shared" si="9"/>
        <v>8465.6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2"/>
        <v>0</v>
      </c>
      <c r="Q105" s="11"/>
      <c r="R105" s="11">
        <v>668.1</v>
      </c>
      <c r="S105" s="62"/>
      <c r="T105" s="11">
        <f t="shared" si="13"/>
        <v>668.1</v>
      </c>
    </row>
    <row r="106" spans="1:20" ht="12.75">
      <c r="A106" s="7">
        <v>3116</v>
      </c>
      <c r="B106" s="13">
        <v>46</v>
      </c>
      <c r="C106" s="22" t="s">
        <v>20</v>
      </c>
      <c r="D106" s="11">
        <v>2308.1</v>
      </c>
      <c r="E106" s="62"/>
      <c r="F106" s="62"/>
      <c r="G106" s="11">
        <f t="shared" si="9"/>
        <v>2308.1</v>
      </c>
      <c r="H106" s="11">
        <v>70</v>
      </c>
      <c r="I106" s="11"/>
      <c r="J106" s="11"/>
      <c r="K106" s="11"/>
      <c r="L106" s="11"/>
      <c r="M106" s="11"/>
      <c r="N106" s="11">
        <v>4200</v>
      </c>
      <c r="O106" s="11"/>
      <c r="P106" s="11">
        <f t="shared" si="12"/>
        <v>4200</v>
      </c>
      <c r="Q106" s="11"/>
      <c r="R106" s="11">
        <v>210</v>
      </c>
      <c r="S106" s="62"/>
      <c r="T106" s="11">
        <f t="shared" si="13"/>
        <v>210</v>
      </c>
    </row>
    <row r="107" spans="1:20" ht="12.75">
      <c r="A107" s="7">
        <v>3116</v>
      </c>
      <c r="B107" s="13">
        <v>47</v>
      </c>
      <c r="C107" s="22" t="s">
        <v>177</v>
      </c>
      <c r="D107" s="11">
        <v>2269.2</v>
      </c>
      <c r="E107" s="62"/>
      <c r="F107" s="62"/>
      <c r="G107" s="11">
        <f t="shared" si="9"/>
        <v>2269.2</v>
      </c>
      <c r="H107" s="11"/>
      <c r="I107" s="11"/>
      <c r="J107" s="11"/>
      <c r="K107" s="11"/>
      <c r="L107" s="11"/>
      <c r="M107" s="11"/>
      <c r="N107" s="11">
        <v>2050</v>
      </c>
      <c r="O107" s="11"/>
      <c r="P107" s="11">
        <f t="shared" si="12"/>
        <v>2050</v>
      </c>
      <c r="Q107" s="11"/>
      <c r="R107" s="11">
        <v>70.8</v>
      </c>
      <c r="S107" s="62"/>
      <c r="T107" s="11">
        <f t="shared" si="13"/>
        <v>70.8</v>
      </c>
    </row>
    <row r="108" spans="1:20" ht="12.75">
      <c r="A108" s="7">
        <v>4322</v>
      </c>
      <c r="B108" s="13">
        <v>49</v>
      </c>
      <c r="C108" s="22" t="s">
        <v>178</v>
      </c>
      <c r="D108" s="11">
        <v>2082.9</v>
      </c>
      <c r="E108" s="62"/>
      <c r="F108" s="62"/>
      <c r="G108" s="11">
        <f t="shared" si="9"/>
        <v>2082.9</v>
      </c>
      <c r="H108" s="11"/>
      <c r="I108" s="11"/>
      <c r="J108" s="11"/>
      <c r="K108" s="11"/>
      <c r="L108" s="11"/>
      <c r="M108" s="11"/>
      <c r="N108" s="11"/>
      <c r="O108" s="11"/>
      <c r="P108" s="11">
        <f t="shared" si="12"/>
        <v>0</v>
      </c>
      <c r="Q108" s="11"/>
      <c r="R108" s="11">
        <v>177.2</v>
      </c>
      <c r="S108" s="62"/>
      <c r="T108" s="11">
        <f t="shared" si="13"/>
        <v>177.2</v>
      </c>
    </row>
    <row r="109" spans="1:20" ht="12.75">
      <c r="A109" s="7">
        <v>3149</v>
      </c>
      <c r="B109" s="13">
        <v>51</v>
      </c>
      <c r="C109" s="22" t="s">
        <v>112</v>
      </c>
      <c r="D109" s="11">
        <v>51</v>
      </c>
      <c r="E109" s="62"/>
      <c r="F109" s="62"/>
      <c r="G109" s="11">
        <f t="shared" si="9"/>
        <v>51</v>
      </c>
      <c r="H109" s="11">
        <v>50</v>
      </c>
      <c r="I109" s="11"/>
      <c r="J109" s="11"/>
      <c r="K109" s="11"/>
      <c r="L109" s="11"/>
      <c r="M109" s="11"/>
      <c r="N109" s="11"/>
      <c r="O109" s="11"/>
      <c r="P109" s="11">
        <f t="shared" si="12"/>
        <v>0</v>
      </c>
      <c r="Q109" s="11"/>
      <c r="R109" s="11">
        <v>1.3</v>
      </c>
      <c r="S109" s="62"/>
      <c r="T109" s="11">
        <f t="shared" si="13"/>
        <v>1.3</v>
      </c>
    </row>
    <row r="110" spans="1:20" ht="12.75">
      <c r="A110" s="7">
        <v>3149</v>
      </c>
      <c r="B110" s="13">
        <v>52</v>
      </c>
      <c r="C110" s="22" t="s">
        <v>179</v>
      </c>
      <c r="D110" s="11">
        <v>2955</v>
      </c>
      <c r="E110" s="62"/>
      <c r="F110" s="62"/>
      <c r="G110" s="11">
        <f t="shared" si="9"/>
        <v>2955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2"/>
        <v>0</v>
      </c>
      <c r="Q110" s="11"/>
      <c r="R110" s="11">
        <v>17.7</v>
      </c>
      <c r="S110" s="62"/>
      <c r="T110" s="11">
        <f t="shared" si="13"/>
        <v>17.7</v>
      </c>
    </row>
    <row r="111" spans="1:20" ht="12.75">
      <c r="A111" s="7">
        <v>3123</v>
      </c>
      <c r="B111" s="13">
        <v>53</v>
      </c>
      <c r="C111" s="22" t="s">
        <v>98</v>
      </c>
      <c r="D111" s="11">
        <v>2901.5</v>
      </c>
      <c r="E111" s="62"/>
      <c r="F111" s="62"/>
      <c r="G111" s="11">
        <f t="shared" si="9"/>
        <v>2901.5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2"/>
        <v>0</v>
      </c>
      <c r="Q111" s="11"/>
      <c r="R111" s="11">
        <v>512.5</v>
      </c>
      <c r="S111" s="62"/>
      <c r="T111" s="11">
        <f t="shared" si="13"/>
        <v>512.5</v>
      </c>
    </row>
    <row r="112" spans="1:20" ht="12.75">
      <c r="A112" s="7">
        <v>3123</v>
      </c>
      <c r="B112" s="13">
        <v>54</v>
      </c>
      <c r="C112" s="22" t="s">
        <v>21</v>
      </c>
      <c r="D112" s="11">
        <v>2658.5</v>
      </c>
      <c r="E112" s="62"/>
      <c r="F112" s="62"/>
      <c r="G112" s="11">
        <f t="shared" si="9"/>
        <v>2658.5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2"/>
        <v>0</v>
      </c>
      <c r="Q112" s="11"/>
      <c r="R112" s="11">
        <v>241</v>
      </c>
      <c r="S112" s="62"/>
      <c r="T112" s="11">
        <f t="shared" si="13"/>
        <v>241</v>
      </c>
    </row>
    <row r="113" spans="1:20" ht="12.75">
      <c r="A113" s="7">
        <v>3123</v>
      </c>
      <c r="B113" s="13">
        <v>55</v>
      </c>
      <c r="C113" s="22" t="s">
        <v>88</v>
      </c>
      <c r="D113" s="11">
        <v>2285.6</v>
      </c>
      <c r="E113" s="62"/>
      <c r="F113" s="62"/>
      <c r="G113" s="11">
        <f t="shared" si="9"/>
        <v>2285.6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2"/>
        <v>0</v>
      </c>
      <c r="Q113" s="11"/>
      <c r="R113" s="11">
        <v>733.3</v>
      </c>
      <c r="S113" s="62"/>
      <c r="T113" s="11">
        <f t="shared" si="13"/>
        <v>733.3</v>
      </c>
    </row>
    <row r="114" spans="1:20" ht="12.75">
      <c r="A114" s="7">
        <v>3123</v>
      </c>
      <c r="B114" s="13">
        <v>57</v>
      </c>
      <c r="C114" s="22" t="s">
        <v>146</v>
      </c>
      <c r="D114" s="11">
        <v>10088.9</v>
      </c>
      <c r="E114" s="62"/>
      <c r="F114" s="62"/>
      <c r="G114" s="11">
        <f t="shared" si="9"/>
        <v>10088.9</v>
      </c>
      <c r="H114" s="11">
        <v>664</v>
      </c>
      <c r="I114" s="11"/>
      <c r="J114" s="11"/>
      <c r="K114" s="11"/>
      <c r="L114" s="11"/>
      <c r="M114" s="11"/>
      <c r="N114" s="11"/>
      <c r="O114" s="11"/>
      <c r="P114" s="11">
        <f t="shared" si="12"/>
        <v>0</v>
      </c>
      <c r="Q114" s="11"/>
      <c r="R114" s="11">
        <v>1854.5</v>
      </c>
      <c r="S114" s="62"/>
      <c r="T114" s="11">
        <f t="shared" si="13"/>
        <v>1854.5</v>
      </c>
    </row>
    <row r="115" spans="1:20" ht="12.75">
      <c r="A115" s="7">
        <v>3114</v>
      </c>
      <c r="B115" s="13">
        <v>58</v>
      </c>
      <c r="C115" s="22" t="s">
        <v>144</v>
      </c>
      <c r="D115" s="11">
        <v>1032</v>
      </c>
      <c r="E115" s="62"/>
      <c r="F115" s="62"/>
      <c r="G115" s="11">
        <f t="shared" si="9"/>
        <v>1032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2"/>
        <v>0</v>
      </c>
      <c r="Q115" s="11"/>
      <c r="R115" s="11">
        <v>160.2</v>
      </c>
      <c r="S115" s="62"/>
      <c r="T115" s="11">
        <f t="shared" si="13"/>
        <v>160.2</v>
      </c>
    </row>
    <row r="116" spans="1:20" ht="12.75">
      <c r="A116" s="7">
        <v>3114</v>
      </c>
      <c r="B116" s="13">
        <v>59</v>
      </c>
      <c r="C116" s="22" t="s">
        <v>99</v>
      </c>
      <c r="D116" s="11">
        <v>617.8</v>
      </c>
      <c r="E116" s="62"/>
      <c r="F116" s="62"/>
      <c r="G116" s="11">
        <f t="shared" si="9"/>
        <v>617.8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2"/>
        <v>0</v>
      </c>
      <c r="Q116" s="11"/>
      <c r="R116" s="11">
        <v>69.9</v>
      </c>
      <c r="S116" s="62"/>
      <c r="T116" s="11">
        <f t="shared" si="13"/>
        <v>69.9</v>
      </c>
    </row>
    <row r="117" spans="1:20" ht="12.75">
      <c r="A117" s="7">
        <v>3114</v>
      </c>
      <c r="B117" s="13">
        <v>61</v>
      </c>
      <c r="C117" s="22" t="s">
        <v>22</v>
      </c>
      <c r="D117" s="11">
        <v>399</v>
      </c>
      <c r="E117" s="62"/>
      <c r="F117" s="62"/>
      <c r="G117" s="11">
        <f t="shared" si="9"/>
        <v>399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2"/>
        <v>0</v>
      </c>
      <c r="Q117" s="11"/>
      <c r="R117" s="11">
        <v>0</v>
      </c>
      <c r="S117" s="62"/>
      <c r="T117" s="11">
        <f t="shared" si="13"/>
        <v>0</v>
      </c>
    </row>
    <row r="118" spans="1:20" ht="12.75">
      <c r="A118" s="7">
        <v>3114</v>
      </c>
      <c r="B118" s="13">
        <v>62</v>
      </c>
      <c r="C118" s="22" t="s">
        <v>23</v>
      </c>
      <c r="D118" s="11">
        <v>762</v>
      </c>
      <c r="E118" s="62"/>
      <c r="F118" s="62"/>
      <c r="G118" s="11">
        <f t="shared" si="9"/>
        <v>762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2"/>
        <v>0</v>
      </c>
      <c r="Q118" s="11"/>
      <c r="R118" s="11">
        <v>0</v>
      </c>
      <c r="S118" s="62"/>
      <c r="T118" s="11">
        <f t="shared" si="13"/>
        <v>0</v>
      </c>
    </row>
    <row r="119" spans="1:20" ht="12.75">
      <c r="A119" s="7">
        <v>3114</v>
      </c>
      <c r="B119" s="13">
        <v>63</v>
      </c>
      <c r="C119" s="22" t="s">
        <v>24</v>
      </c>
      <c r="D119" s="11">
        <v>1054.2</v>
      </c>
      <c r="E119" s="62"/>
      <c r="F119" s="62"/>
      <c r="G119" s="11">
        <f t="shared" si="9"/>
        <v>1054.2</v>
      </c>
      <c r="H119" s="11"/>
      <c r="I119" s="11"/>
      <c r="J119" s="11"/>
      <c r="K119" s="11"/>
      <c r="L119" s="11"/>
      <c r="M119" s="11"/>
      <c r="N119" s="11"/>
      <c r="O119" s="11"/>
      <c r="P119" s="11">
        <f t="shared" si="12"/>
        <v>0</v>
      </c>
      <c r="Q119" s="11"/>
      <c r="R119" s="11">
        <v>6.7</v>
      </c>
      <c r="S119" s="62"/>
      <c r="T119" s="11">
        <f t="shared" si="13"/>
        <v>6.7</v>
      </c>
    </row>
    <row r="120" spans="1:20" ht="12.75">
      <c r="A120" s="7">
        <v>3114</v>
      </c>
      <c r="B120" s="13">
        <v>64</v>
      </c>
      <c r="C120" s="22" t="s">
        <v>123</v>
      </c>
      <c r="D120" s="11">
        <v>421.5</v>
      </c>
      <c r="E120" s="62"/>
      <c r="F120" s="62"/>
      <c r="G120" s="11">
        <f t="shared" si="9"/>
        <v>421.5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2"/>
        <v>0</v>
      </c>
      <c r="Q120" s="11"/>
      <c r="R120" s="11">
        <v>0</v>
      </c>
      <c r="S120" s="62"/>
      <c r="T120" s="11">
        <f t="shared" si="13"/>
        <v>0</v>
      </c>
    </row>
    <row r="121" spans="1:20" ht="12.75">
      <c r="A121" s="7">
        <v>3146</v>
      </c>
      <c r="B121" s="13">
        <v>66</v>
      </c>
      <c r="C121" s="22" t="s">
        <v>180</v>
      </c>
      <c r="D121" s="11">
        <v>582</v>
      </c>
      <c r="E121" s="62"/>
      <c r="F121" s="62"/>
      <c r="G121" s="11">
        <f t="shared" si="9"/>
        <v>582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2"/>
        <v>0</v>
      </c>
      <c r="Q121" s="11"/>
      <c r="R121" s="11">
        <v>0</v>
      </c>
      <c r="S121" s="62"/>
      <c r="T121" s="11">
        <f t="shared" si="13"/>
        <v>0</v>
      </c>
    </row>
    <row r="122" spans="1:20" ht="12.75">
      <c r="A122" s="7">
        <v>3121</v>
      </c>
      <c r="B122" s="13">
        <v>67</v>
      </c>
      <c r="C122" s="22" t="s">
        <v>25</v>
      </c>
      <c r="D122" s="11">
        <v>3009.3</v>
      </c>
      <c r="E122" s="62"/>
      <c r="F122" s="62"/>
      <c r="G122" s="11">
        <f t="shared" si="9"/>
        <v>3009.3</v>
      </c>
      <c r="H122" s="11">
        <v>200</v>
      </c>
      <c r="I122" s="11"/>
      <c r="J122" s="11"/>
      <c r="K122" s="11"/>
      <c r="L122" s="11"/>
      <c r="M122" s="11"/>
      <c r="N122" s="11">
        <v>150</v>
      </c>
      <c r="O122" s="11"/>
      <c r="P122" s="11">
        <f t="shared" si="12"/>
        <v>150</v>
      </c>
      <c r="Q122" s="11"/>
      <c r="R122" s="11">
        <v>506</v>
      </c>
      <c r="S122" s="62"/>
      <c r="T122" s="11">
        <f t="shared" si="13"/>
        <v>506</v>
      </c>
    </row>
    <row r="123" spans="1:20" ht="12.75">
      <c r="A123" s="7">
        <v>3121</v>
      </c>
      <c r="B123" s="13">
        <v>68</v>
      </c>
      <c r="C123" s="22" t="s">
        <v>26</v>
      </c>
      <c r="D123" s="11">
        <v>2107.9</v>
      </c>
      <c r="E123" s="62"/>
      <c r="F123" s="62"/>
      <c r="G123" s="11">
        <f t="shared" si="9"/>
        <v>2107.9</v>
      </c>
      <c r="H123" s="11"/>
      <c r="I123" s="11"/>
      <c r="J123" s="11"/>
      <c r="K123" s="11"/>
      <c r="L123" s="11"/>
      <c r="M123" s="11"/>
      <c r="N123" s="11">
        <v>80</v>
      </c>
      <c r="O123" s="11"/>
      <c r="P123" s="11">
        <f t="shared" si="12"/>
        <v>80</v>
      </c>
      <c r="Q123" s="11"/>
      <c r="R123" s="11">
        <v>382.4</v>
      </c>
      <c r="S123" s="62"/>
      <c r="T123" s="11">
        <f t="shared" si="13"/>
        <v>382.4</v>
      </c>
    </row>
    <row r="124" spans="1:20" ht="12.75">
      <c r="A124" s="7">
        <v>3122</v>
      </c>
      <c r="B124" s="13">
        <v>69</v>
      </c>
      <c r="C124" s="23" t="s">
        <v>54</v>
      </c>
      <c r="D124" s="11">
        <v>2946.5</v>
      </c>
      <c r="E124" s="62"/>
      <c r="F124" s="62"/>
      <c r="G124" s="11">
        <f t="shared" si="9"/>
        <v>2946.5</v>
      </c>
      <c r="H124" s="11">
        <v>165</v>
      </c>
      <c r="I124" s="11"/>
      <c r="J124" s="11"/>
      <c r="K124" s="11"/>
      <c r="L124" s="11"/>
      <c r="M124" s="11"/>
      <c r="N124" s="11"/>
      <c r="O124" s="11"/>
      <c r="P124" s="11">
        <f t="shared" si="12"/>
        <v>0</v>
      </c>
      <c r="Q124" s="11"/>
      <c r="R124" s="11">
        <v>251</v>
      </c>
      <c r="S124" s="62"/>
      <c r="T124" s="11">
        <f t="shared" si="13"/>
        <v>251</v>
      </c>
    </row>
    <row r="125" spans="1:20" ht="12.75">
      <c r="A125" s="7">
        <v>3122</v>
      </c>
      <c r="B125" s="15">
        <v>70</v>
      </c>
      <c r="C125" s="24" t="s">
        <v>27</v>
      </c>
      <c r="D125" s="11">
        <v>1946</v>
      </c>
      <c r="E125" s="65"/>
      <c r="F125" s="65"/>
      <c r="G125" s="11">
        <f t="shared" si="9"/>
        <v>1946</v>
      </c>
      <c r="H125" s="51">
        <v>100</v>
      </c>
      <c r="I125" s="51"/>
      <c r="J125" s="51"/>
      <c r="K125" s="51"/>
      <c r="L125" s="51"/>
      <c r="M125" s="51"/>
      <c r="N125" s="51">
        <v>110</v>
      </c>
      <c r="O125" s="51"/>
      <c r="P125" s="11">
        <f t="shared" si="12"/>
        <v>110</v>
      </c>
      <c r="Q125" s="51"/>
      <c r="R125" s="11">
        <v>185.1</v>
      </c>
      <c r="S125" s="65"/>
      <c r="T125" s="11">
        <f t="shared" si="13"/>
        <v>185.1</v>
      </c>
    </row>
    <row r="126" spans="1:20" ht="12.75">
      <c r="A126" s="7">
        <v>3122</v>
      </c>
      <c r="B126" s="13">
        <v>71</v>
      </c>
      <c r="C126" s="23" t="s">
        <v>181</v>
      </c>
      <c r="D126" s="11">
        <v>2614.1</v>
      </c>
      <c r="E126" s="62"/>
      <c r="F126" s="62"/>
      <c r="G126" s="11">
        <f t="shared" si="9"/>
        <v>2614.1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2"/>
        <v>0</v>
      </c>
      <c r="Q126" s="11"/>
      <c r="R126" s="11">
        <v>70.5</v>
      </c>
      <c r="S126" s="62"/>
      <c r="T126" s="11">
        <f t="shared" si="13"/>
        <v>70.5</v>
      </c>
    </row>
    <row r="127" spans="1:20" ht="12.75">
      <c r="A127" s="7">
        <v>3122</v>
      </c>
      <c r="B127" s="13">
        <v>72</v>
      </c>
      <c r="C127" s="22" t="s">
        <v>97</v>
      </c>
      <c r="D127" s="11">
        <v>4800.4</v>
      </c>
      <c r="E127" s="62"/>
      <c r="F127" s="62"/>
      <c r="G127" s="11">
        <f t="shared" si="9"/>
        <v>4800.4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2"/>
        <v>0</v>
      </c>
      <c r="Q127" s="11"/>
      <c r="R127" s="11">
        <v>602.1</v>
      </c>
      <c r="S127" s="62"/>
      <c r="T127" s="11">
        <f t="shared" si="13"/>
        <v>602.1</v>
      </c>
    </row>
    <row r="128" spans="1:20" ht="12.75">
      <c r="A128" s="7">
        <v>3145</v>
      </c>
      <c r="B128" s="13">
        <v>73</v>
      </c>
      <c r="C128" s="22" t="s">
        <v>140</v>
      </c>
      <c r="D128" s="11">
        <v>1639.3</v>
      </c>
      <c r="E128" s="62"/>
      <c r="F128" s="62"/>
      <c r="G128" s="11">
        <f t="shared" si="9"/>
        <v>1639.3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2"/>
        <v>0</v>
      </c>
      <c r="Q128" s="11"/>
      <c r="R128" s="11">
        <v>82.2</v>
      </c>
      <c r="S128" s="62"/>
      <c r="T128" s="11">
        <f t="shared" si="13"/>
        <v>82.2</v>
      </c>
    </row>
    <row r="129" spans="1:20" ht="12.75">
      <c r="A129" s="7">
        <v>4322</v>
      </c>
      <c r="B129" s="13">
        <v>74</v>
      </c>
      <c r="C129" s="22" t="s">
        <v>28</v>
      </c>
      <c r="D129" s="11">
        <v>1514</v>
      </c>
      <c r="E129" s="62"/>
      <c r="F129" s="62"/>
      <c r="G129" s="11">
        <f t="shared" si="9"/>
        <v>1514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2"/>
        <v>0</v>
      </c>
      <c r="Q129" s="11"/>
      <c r="R129" s="11">
        <v>66.2</v>
      </c>
      <c r="S129" s="62"/>
      <c r="T129" s="11">
        <f t="shared" si="13"/>
        <v>66.2</v>
      </c>
    </row>
    <row r="130" spans="1:20" ht="12.75">
      <c r="A130" s="7">
        <v>3123</v>
      </c>
      <c r="B130" s="13">
        <v>78</v>
      </c>
      <c r="C130" s="22" t="s">
        <v>126</v>
      </c>
      <c r="D130" s="11">
        <v>3316.6</v>
      </c>
      <c r="E130" s="62"/>
      <c r="F130" s="62"/>
      <c r="G130" s="11">
        <f aca="true" t="shared" si="14" ref="G130:G190">SUM(D130:F130)</f>
        <v>3316.6</v>
      </c>
      <c r="H130" s="11"/>
      <c r="I130" s="11"/>
      <c r="J130" s="11"/>
      <c r="K130" s="11"/>
      <c r="L130" s="11"/>
      <c r="M130" s="11"/>
      <c r="N130" s="11"/>
      <c r="O130" s="11"/>
      <c r="P130" s="11">
        <f aca="true" t="shared" si="15" ref="P130:P161">N130+O130</f>
        <v>0</v>
      </c>
      <c r="Q130" s="11"/>
      <c r="R130" s="11">
        <v>735.1</v>
      </c>
      <c r="S130" s="62"/>
      <c r="T130" s="11">
        <f aca="true" t="shared" si="16" ref="T130:T161">R130+S130</f>
        <v>735.1</v>
      </c>
    </row>
    <row r="131" spans="1:20" ht="12.75">
      <c r="A131" s="7">
        <v>3114</v>
      </c>
      <c r="B131" s="13">
        <v>79</v>
      </c>
      <c r="C131" s="22" t="s">
        <v>182</v>
      </c>
      <c r="D131" s="11">
        <v>304.3</v>
      </c>
      <c r="E131" s="62"/>
      <c r="F131" s="62"/>
      <c r="G131" s="11">
        <f t="shared" si="14"/>
        <v>304.3</v>
      </c>
      <c r="H131" s="11">
        <v>40</v>
      </c>
      <c r="I131" s="11"/>
      <c r="J131" s="11"/>
      <c r="K131" s="11"/>
      <c r="L131" s="11"/>
      <c r="M131" s="11"/>
      <c r="N131" s="11"/>
      <c r="O131" s="11"/>
      <c r="P131" s="11">
        <f t="shared" si="15"/>
        <v>0</v>
      </c>
      <c r="Q131" s="11"/>
      <c r="R131" s="11">
        <v>14.5</v>
      </c>
      <c r="S131" s="62"/>
      <c r="T131" s="11">
        <f t="shared" si="16"/>
        <v>14.5</v>
      </c>
    </row>
    <row r="132" spans="1:20" ht="12.75">
      <c r="A132" s="7">
        <v>4322</v>
      </c>
      <c r="B132" s="13">
        <v>80</v>
      </c>
      <c r="C132" s="22" t="s">
        <v>139</v>
      </c>
      <c r="D132" s="11">
        <v>1743.5</v>
      </c>
      <c r="E132" s="62"/>
      <c r="F132" s="62"/>
      <c r="G132" s="11">
        <f t="shared" si="14"/>
        <v>1743.5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5"/>
        <v>0</v>
      </c>
      <c r="Q132" s="11"/>
      <c r="R132" s="11">
        <v>140</v>
      </c>
      <c r="S132" s="62"/>
      <c r="T132" s="11">
        <f t="shared" si="16"/>
        <v>140</v>
      </c>
    </row>
    <row r="133" spans="1:20" ht="12.75">
      <c r="A133" s="7">
        <v>3114</v>
      </c>
      <c r="B133" s="13">
        <v>81</v>
      </c>
      <c r="C133" s="22" t="s">
        <v>183</v>
      </c>
      <c r="D133" s="11">
        <v>1325.5</v>
      </c>
      <c r="E133" s="62"/>
      <c r="F133" s="62"/>
      <c r="G133" s="11">
        <f t="shared" si="14"/>
        <v>1325.5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5"/>
        <v>0</v>
      </c>
      <c r="Q133" s="11"/>
      <c r="R133" s="11">
        <v>0</v>
      </c>
      <c r="S133" s="62"/>
      <c r="T133" s="11">
        <f t="shared" si="16"/>
        <v>0</v>
      </c>
    </row>
    <row r="134" spans="1:20" ht="12.75">
      <c r="A134" s="7">
        <v>3116</v>
      </c>
      <c r="B134" s="13">
        <v>83</v>
      </c>
      <c r="C134" s="22" t="s">
        <v>184</v>
      </c>
      <c r="D134" s="11">
        <v>2274.6</v>
      </c>
      <c r="E134" s="62"/>
      <c r="F134" s="62"/>
      <c r="G134" s="11">
        <f t="shared" si="14"/>
        <v>2274.6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15"/>
        <v>0</v>
      </c>
      <c r="Q134" s="11"/>
      <c r="R134" s="11">
        <v>106</v>
      </c>
      <c r="S134" s="62"/>
      <c r="T134" s="11">
        <f t="shared" si="16"/>
        <v>106</v>
      </c>
    </row>
    <row r="135" spans="1:20" ht="12.75">
      <c r="A135" s="7">
        <v>3146</v>
      </c>
      <c r="B135" s="13">
        <v>84</v>
      </c>
      <c r="C135" s="22" t="s">
        <v>151</v>
      </c>
      <c r="D135" s="11">
        <v>432</v>
      </c>
      <c r="E135" s="62"/>
      <c r="F135" s="62"/>
      <c r="G135" s="11">
        <f t="shared" si="14"/>
        <v>432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5"/>
        <v>0</v>
      </c>
      <c r="Q135" s="11"/>
      <c r="R135" s="11">
        <v>0</v>
      </c>
      <c r="S135" s="62"/>
      <c r="T135" s="11">
        <f t="shared" si="16"/>
        <v>0</v>
      </c>
    </row>
    <row r="136" spans="1:20" ht="12.75">
      <c r="A136" s="7">
        <v>3121</v>
      </c>
      <c r="B136" s="13">
        <v>90</v>
      </c>
      <c r="C136" s="22" t="s">
        <v>89</v>
      </c>
      <c r="D136" s="11">
        <v>2134.3</v>
      </c>
      <c r="E136" s="62"/>
      <c r="F136" s="62"/>
      <c r="G136" s="11">
        <f t="shared" si="14"/>
        <v>2134.3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5"/>
        <v>0</v>
      </c>
      <c r="Q136" s="11"/>
      <c r="R136" s="11">
        <v>33.2</v>
      </c>
      <c r="S136" s="62"/>
      <c r="T136" s="11">
        <f t="shared" si="16"/>
        <v>33.2</v>
      </c>
    </row>
    <row r="137" spans="1:20" ht="12.75">
      <c r="A137" s="7">
        <v>3121</v>
      </c>
      <c r="B137" s="13">
        <v>91</v>
      </c>
      <c r="C137" s="22" t="s">
        <v>137</v>
      </c>
      <c r="D137" s="11">
        <v>2241.5</v>
      </c>
      <c r="E137" s="62"/>
      <c r="F137" s="62"/>
      <c r="G137" s="11">
        <f t="shared" si="14"/>
        <v>2241.5</v>
      </c>
      <c r="H137" s="11"/>
      <c r="I137" s="11"/>
      <c r="J137" s="11"/>
      <c r="K137" s="11"/>
      <c r="L137" s="11"/>
      <c r="M137" s="11"/>
      <c r="N137" s="11"/>
      <c r="O137" s="11"/>
      <c r="P137" s="11">
        <f t="shared" si="15"/>
        <v>0</v>
      </c>
      <c r="Q137" s="11"/>
      <c r="R137" s="11">
        <v>424.4</v>
      </c>
      <c r="S137" s="62"/>
      <c r="T137" s="11">
        <f t="shared" si="16"/>
        <v>424.4</v>
      </c>
    </row>
    <row r="138" spans="1:20" ht="12.75">
      <c r="A138" s="7">
        <v>3121</v>
      </c>
      <c r="B138" s="13">
        <v>92</v>
      </c>
      <c r="C138" s="22" t="s">
        <v>147</v>
      </c>
      <c r="D138" s="11">
        <v>2631.2</v>
      </c>
      <c r="E138" s="62"/>
      <c r="F138" s="62"/>
      <c r="G138" s="11">
        <f t="shared" si="14"/>
        <v>2631.2</v>
      </c>
      <c r="H138" s="11">
        <f>360-360</f>
        <v>0</v>
      </c>
      <c r="I138" s="11"/>
      <c r="J138" s="11"/>
      <c r="K138" s="11"/>
      <c r="L138" s="11"/>
      <c r="M138" s="11"/>
      <c r="N138" s="11">
        <v>550</v>
      </c>
      <c r="O138" s="11"/>
      <c r="P138" s="11">
        <f t="shared" si="15"/>
        <v>550</v>
      </c>
      <c r="Q138" s="11"/>
      <c r="R138" s="11">
        <v>232.4</v>
      </c>
      <c r="S138" s="62"/>
      <c r="T138" s="11">
        <f t="shared" si="16"/>
        <v>232.4</v>
      </c>
    </row>
    <row r="139" spans="1:20" ht="12.75">
      <c r="A139" s="7">
        <v>3122</v>
      </c>
      <c r="B139" s="13">
        <v>93</v>
      </c>
      <c r="C139" s="22" t="s">
        <v>149</v>
      </c>
      <c r="D139" s="11">
        <v>2642.5</v>
      </c>
      <c r="E139" s="62"/>
      <c r="F139" s="62"/>
      <c r="G139" s="11">
        <f t="shared" si="14"/>
        <v>2642.5</v>
      </c>
      <c r="H139" s="11">
        <v>1000</v>
      </c>
      <c r="I139" s="11"/>
      <c r="J139" s="11"/>
      <c r="K139" s="11"/>
      <c r="L139" s="11"/>
      <c r="M139" s="11"/>
      <c r="N139" s="11"/>
      <c r="O139" s="11"/>
      <c r="P139" s="11">
        <f t="shared" si="15"/>
        <v>0</v>
      </c>
      <c r="Q139" s="11"/>
      <c r="R139" s="11">
        <v>450.1</v>
      </c>
      <c r="S139" s="62"/>
      <c r="T139" s="11">
        <f t="shared" si="16"/>
        <v>450.1</v>
      </c>
    </row>
    <row r="140" spans="1:20" ht="12.75">
      <c r="A140" s="7">
        <v>3122</v>
      </c>
      <c r="B140" s="13">
        <v>94</v>
      </c>
      <c r="C140" s="22" t="s">
        <v>127</v>
      </c>
      <c r="D140" s="11">
        <v>3937.3</v>
      </c>
      <c r="E140" s="62"/>
      <c r="F140" s="62"/>
      <c r="G140" s="11">
        <f t="shared" si="14"/>
        <v>3937.3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5"/>
        <v>0</v>
      </c>
      <c r="Q140" s="11"/>
      <c r="R140" s="11">
        <v>711</v>
      </c>
      <c r="S140" s="62"/>
      <c r="T140" s="11">
        <f t="shared" si="16"/>
        <v>711</v>
      </c>
    </row>
    <row r="141" spans="1:20" ht="12.75">
      <c r="A141" s="7">
        <v>3122</v>
      </c>
      <c r="B141" s="13">
        <v>95</v>
      </c>
      <c r="C141" s="22" t="s">
        <v>29</v>
      </c>
      <c r="D141" s="11">
        <v>2838.2</v>
      </c>
      <c r="E141" s="62"/>
      <c r="F141" s="62"/>
      <c r="G141" s="11">
        <f t="shared" si="14"/>
        <v>2838.2</v>
      </c>
      <c r="H141" s="11">
        <v>850</v>
      </c>
      <c r="I141" s="11"/>
      <c r="J141" s="11"/>
      <c r="K141" s="11"/>
      <c r="L141" s="11"/>
      <c r="M141" s="11"/>
      <c r="N141" s="11"/>
      <c r="O141" s="11"/>
      <c r="P141" s="11">
        <f t="shared" si="15"/>
        <v>0</v>
      </c>
      <c r="Q141" s="11"/>
      <c r="R141" s="11">
        <v>350.9</v>
      </c>
      <c r="S141" s="62"/>
      <c r="T141" s="11">
        <f t="shared" si="16"/>
        <v>350.9</v>
      </c>
    </row>
    <row r="142" spans="1:20" ht="12.75">
      <c r="A142" s="7">
        <v>3122</v>
      </c>
      <c r="B142" s="13">
        <v>96</v>
      </c>
      <c r="C142" s="22" t="s">
        <v>130</v>
      </c>
      <c r="D142" s="11">
        <v>2012.1</v>
      </c>
      <c r="E142" s="62"/>
      <c r="F142" s="62"/>
      <c r="G142" s="11">
        <f t="shared" si="14"/>
        <v>2012.1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5"/>
        <v>0</v>
      </c>
      <c r="Q142" s="11"/>
      <c r="R142" s="11">
        <v>352.1</v>
      </c>
      <c r="S142" s="62"/>
      <c r="T142" s="11">
        <f t="shared" si="16"/>
        <v>352.1</v>
      </c>
    </row>
    <row r="143" spans="1:20" ht="12.75">
      <c r="A143" s="7">
        <v>3123</v>
      </c>
      <c r="B143" s="13">
        <v>97</v>
      </c>
      <c r="C143" s="22" t="s">
        <v>150</v>
      </c>
      <c r="D143" s="11">
        <v>3961.1</v>
      </c>
      <c r="E143" s="62"/>
      <c r="F143" s="62"/>
      <c r="G143" s="11">
        <f t="shared" si="14"/>
        <v>3961.1</v>
      </c>
      <c r="H143" s="11"/>
      <c r="I143" s="11"/>
      <c r="J143" s="11"/>
      <c r="K143" s="11"/>
      <c r="L143" s="11"/>
      <c r="M143" s="11"/>
      <c r="N143" s="11">
        <v>590</v>
      </c>
      <c r="O143" s="11"/>
      <c r="P143" s="11">
        <f t="shared" si="15"/>
        <v>590</v>
      </c>
      <c r="Q143" s="11"/>
      <c r="R143" s="11">
        <v>395.9</v>
      </c>
      <c r="S143" s="62"/>
      <c r="T143" s="11">
        <f t="shared" si="16"/>
        <v>395.9</v>
      </c>
    </row>
    <row r="144" spans="1:20" ht="12.75">
      <c r="A144" s="7">
        <v>3123</v>
      </c>
      <c r="B144" s="13">
        <v>98</v>
      </c>
      <c r="C144" s="22" t="s">
        <v>30</v>
      </c>
      <c r="D144" s="11">
        <v>2735.9</v>
      </c>
      <c r="E144" s="62"/>
      <c r="F144" s="62"/>
      <c r="G144" s="11">
        <f t="shared" si="14"/>
        <v>2735.9</v>
      </c>
      <c r="H144" s="11"/>
      <c r="I144" s="11"/>
      <c r="J144" s="11"/>
      <c r="K144" s="11"/>
      <c r="L144" s="11"/>
      <c r="M144" s="11"/>
      <c r="N144" s="11">
        <v>2300</v>
      </c>
      <c r="O144" s="11"/>
      <c r="P144" s="11">
        <f t="shared" si="15"/>
        <v>2300</v>
      </c>
      <c r="Q144" s="11"/>
      <c r="R144" s="11">
        <v>490.9</v>
      </c>
      <c r="S144" s="62"/>
      <c r="T144" s="11">
        <f t="shared" si="16"/>
        <v>490.9</v>
      </c>
    </row>
    <row r="145" spans="1:20" ht="12.75">
      <c r="A145" s="7">
        <v>3123</v>
      </c>
      <c r="B145" s="13">
        <v>99</v>
      </c>
      <c r="C145" s="22" t="s">
        <v>75</v>
      </c>
      <c r="D145" s="11">
        <v>3437.3</v>
      </c>
      <c r="E145" s="62"/>
      <c r="F145" s="62"/>
      <c r="G145" s="11">
        <f t="shared" si="14"/>
        <v>3437.3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5"/>
        <v>0</v>
      </c>
      <c r="Q145" s="11"/>
      <c r="R145" s="11">
        <v>290</v>
      </c>
      <c r="S145" s="62"/>
      <c r="T145" s="11">
        <f t="shared" si="16"/>
        <v>290</v>
      </c>
    </row>
    <row r="146" spans="1:20" ht="12.75">
      <c r="A146" s="7">
        <v>3123</v>
      </c>
      <c r="B146" s="13">
        <v>100</v>
      </c>
      <c r="C146" s="22" t="s">
        <v>31</v>
      </c>
      <c r="D146" s="11">
        <v>3680.9</v>
      </c>
      <c r="E146" s="62"/>
      <c r="F146" s="62"/>
      <c r="G146" s="11">
        <f t="shared" si="14"/>
        <v>3680.9</v>
      </c>
      <c r="H146" s="11">
        <v>800</v>
      </c>
      <c r="I146" s="11"/>
      <c r="J146" s="11"/>
      <c r="K146" s="11"/>
      <c r="L146" s="11"/>
      <c r="M146" s="11"/>
      <c r="N146" s="11">
        <v>520</v>
      </c>
      <c r="O146" s="11"/>
      <c r="P146" s="11">
        <f t="shared" si="15"/>
        <v>520</v>
      </c>
      <c r="Q146" s="11"/>
      <c r="R146" s="11">
        <v>364.9</v>
      </c>
      <c r="S146" s="62"/>
      <c r="T146" s="11">
        <f t="shared" si="16"/>
        <v>364.9</v>
      </c>
    </row>
    <row r="147" spans="1:20" ht="12.75">
      <c r="A147" s="7">
        <v>3125</v>
      </c>
      <c r="B147" s="13">
        <v>101</v>
      </c>
      <c r="C147" s="22" t="s">
        <v>32</v>
      </c>
      <c r="D147" s="11">
        <v>1946.5</v>
      </c>
      <c r="E147" s="62"/>
      <c r="F147" s="62"/>
      <c r="G147" s="11">
        <f t="shared" si="14"/>
        <v>1946.5</v>
      </c>
      <c r="H147" s="11"/>
      <c r="I147" s="11"/>
      <c r="J147" s="11"/>
      <c r="K147" s="11"/>
      <c r="L147" s="11"/>
      <c r="M147" s="11"/>
      <c r="N147" s="11"/>
      <c r="O147" s="11"/>
      <c r="P147" s="11">
        <f t="shared" si="15"/>
        <v>0</v>
      </c>
      <c r="Q147" s="11"/>
      <c r="R147" s="11">
        <v>185.8</v>
      </c>
      <c r="S147" s="62"/>
      <c r="T147" s="11">
        <f t="shared" si="16"/>
        <v>185.8</v>
      </c>
    </row>
    <row r="148" spans="1:20" ht="12.75">
      <c r="A148" s="7">
        <v>3147</v>
      </c>
      <c r="B148" s="13">
        <v>102</v>
      </c>
      <c r="C148" s="22" t="s">
        <v>76</v>
      </c>
      <c r="D148" s="11">
        <v>2236.7</v>
      </c>
      <c r="E148" s="62"/>
      <c r="F148" s="62"/>
      <c r="G148" s="11">
        <f t="shared" si="14"/>
        <v>2236.7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5"/>
        <v>0</v>
      </c>
      <c r="Q148" s="11"/>
      <c r="R148" s="11">
        <v>496.7</v>
      </c>
      <c r="S148" s="62"/>
      <c r="T148" s="11">
        <f t="shared" si="16"/>
        <v>496.7</v>
      </c>
    </row>
    <row r="149" spans="1:20" ht="12.75">
      <c r="A149" s="7">
        <v>3114</v>
      </c>
      <c r="B149" s="13">
        <v>106</v>
      </c>
      <c r="C149" s="22" t="s">
        <v>33</v>
      </c>
      <c r="D149" s="11">
        <v>185</v>
      </c>
      <c r="E149" s="62"/>
      <c r="F149" s="62"/>
      <c r="G149" s="11">
        <f t="shared" si="14"/>
        <v>185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5"/>
        <v>0</v>
      </c>
      <c r="Q149" s="11"/>
      <c r="R149" s="11">
        <v>1.8</v>
      </c>
      <c r="S149" s="62"/>
      <c r="T149" s="11">
        <f t="shared" si="16"/>
        <v>1.8</v>
      </c>
    </row>
    <row r="150" spans="1:20" ht="12.75">
      <c r="A150" s="7">
        <v>3146</v>
      </c>
      <c r="B150" s="13">
        <v>108</v>
      </c>
      <c r="C150" s="22" t="s">
        <v>34</v>
      </c>
      <c r="D150" s="11">
        <v>553</v>
      </c>
      <c r="E150" s="62"/>
      <c r="F150" s="62"/>
      <c r="G150" s="11">
        <f t="shared" si="14"/>
        <v>553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5"/>
        <v>0</v>
      </c>
      <c r="Q150" s="11"/>
      <c r="R150" s="11">
        <v>4.8</v>
      </c>
      <c r="S150" s="62"/>
      <c r="T150" s="11">
        <f t="shared" si="16"/>
        <v>4.8</v>
      </c>
    </row>
    <row r="151" spans="1:20" ht="12.75">
      <c r="A151" s="7">
        <v>3121</v>
      </c>
      <c r="B151" s="13">
        <v>109</v>
      </c>
      <c r="C151" s="22" t="s">
        <v>35</v>
      </c>
      <c r="D151" s="11">
        <v>2070.5</v>
      </c>
      <c r="E151" s="62"/>
      <c r="F151" s="62"/>
      <c r="G151" s="11">
        <f t="shared" si="14"/>
        <v>2070.5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5"/>
        <v>0</v>
      </c>
      <c r="Q151" s="11"/>
      <c r="R151" s="11">
        <v>94</v>
      </c>
      <c r="S151" s="62"/>
      <c r="T151" s="11">
        <f t="shared" si="16"/>
        <v>94</v>
      </c>
    </row>
    <row r="152" spans="1:20" ht="12.75" customHeight="1">
      <c r="A152" s="7">
        <v>3121</v>
      </c>
      <c r="B152" s="13">
        <v>110</v>
      </c>
      <c r="C152" s="22" t="s">
        <v>36</v>
      </c>
      <c r="D152" s="11">
        <v>4096</v>
      </c>
      <c r="E152" s="62"/>
      <c r="F152" s="62"/>
      <c r="G152" s="11">
        <f t="shared" si="14"/>
        <v>4096</v>
      </c>
      <c r="H152" s="11"/>
      <c r="I152" s="11"/>
      <c r="J152" s="11"/>
      <c r="K152" s="11"/>
      <c r="L152" s="11"/>
      <c r="M152" s="11"/>
      <c r="N152" s="11"/>
      <c r="O152" s="11">
        <v>52</v>
      </c>
      <c r="P152" s="11">
        <f t="shared" si="15"/>
        <v>52</v>
      </c>
      <c r="Q152" s="11"/>
      <c r="R152" s="11">
        <v>154.2</v>
      </c>
      <c r="S152" s="62"/>
      <c r="T152" s="11">
        <f t="shared" si="16"/>
        <v>154.2</v>
      </c>
    </row>
    <row r="153" spans="1:20" ht="12.75" customHeight="1">
      <c r="A153" s="7">
        <v>3121</v>
      </c>
      <c r="B153" s="13">
        <v>111</v>
      </c>
      <c r="C153" s="22" t="s">
        <v>56</v>
      </c>
      <c r="D153" s="11">
        <v>1952.9</v>
      </c>
      <c r="E153" s="62"/>
      <c r="F153" s="62"/>
      <c r="G153" s="11">
        <f t="shared" si="14"/>
        <v>1952.9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15"/>
        <v>0</v>
      </c>
      <c r="Q153" s="11"/>
      <c r="R153" s="11">
        <v>687.2</v>
      </c>
      <c r="S153" s="62"/>
      <c r="T153" s="11">
        <f t="shared" si="16"/>
        <v>687.2</v>
      </c>
    </row>
    <row r="154" spans="1:20" ht="12.75">
      <c r="A154" s="7">
        <v>3121</v>
      </c>
      <c r="B154" s="13">
        <v>112</v>
      </c>
      <c r="C154" s="22" t="s">
        <v>37</v>
      </c>
      <c r="D154" s="11">
        <v>2061.5</v>
      </c>
      <c r="E154" s="62"/>
      <c r="F154" s="62"/>
      <c r="G154" s="11">
        <f t="shared" si="14"/>
        <v>2061.5</v>
      </c>
      <c r="H154" s="11"/>
      <c r="I154" s="11"/>
      <c r="J154" s="11"/>
      <c r="K154" s="11"/>
      <c r="L154" s="11"/>
      <c r="M154" s="11"/>
      <c r="N154" s="11"/>
      <c r="O154" s="11"/>
      <c r="P154" s="11">
        <f t="shared" si="15"/>
        <v>0</v>
      </c>
      <c r="Q154" s="11"/>
      <c r="R154" s="11">
        <v>176</v>
      </c>
      <c r="S154" s="62"/>
      <c r="T154" s="11">
        <f t="shared" si="16"/>
        <v>176</v>
      </c>
    </row>
    <row r="155" spans="1:20" ht="12.75">
      <c r="A155" s="7">
        <v>3121</v>
      </c>
      <c r="B155" s="13">
        <v>113</v>
      </c>
      <c r="C155" s="22" t="s">
        <v>100</v>
      </c>
      <c r="D155" s="11">
        <v>3450.9</v>
      </c>
      <c r="E155" s="62"/>
      <c r="F155" s="62"/>
      <c r="G155" s="11">
        <f t="shared" si="14"/>
        <v>3450.9</v>
      </c>
      <c r="H155" s="11"/>
      <c r="I155" s="11"/>
      <c r="J155" s="11"/>
      <c r="K155" s="11"/>
      <c r="L155" s="11"/>
      <c r="M155" s="11"/>
      <c r="N155" s="11"/>
      <c r="O155" s="11"/>
      <c r="P155" s="11">
        <f t="shared" si="15"/>
        <v>0</v>
      </c>
      <c r="Q155" s="11"/>
      <c r="R155" s="11">
        <v>57.7</v>
      </c>
      <c r="S155" s="62"/>
      <c r="T155" s="11">
        <f t="shared" si="16"/>
        <v>57.7</v>
      </c>
    </row>
    <row r="156" spans="1:20" ht="12.75">
      <c r="A156" s="7">
        <v>3122</v>
      </c>
      <c r="B156" s="13">
        <v>114</v>
      </c>
      <c r="C156" s="22" t="s">
        <v>185</v>
      </c>
      <c r="D156" s="11">
        <v>1505.2</v>
      </c>
      <c r="E156" s="62"/>
      <c r="F156" s="62"/>
      <c r="G156" s="11">
        <f t="shared" si="14"/>
        <v>1505.2</v>
      </c>
      <c r="H156" s="11"/>
      <c r="I156" s="11"/>
      <c r="J156" s="11"/>
      <c r="K156" s="11"/>
      <c r="L156" s="11"/>
      <c r="M156" s="11"/>
      <c r="N156" s="11"/>
      <c r="O156" s="11"/>
      <c r="P156" s="11">
        <f t="shared" si="15"/>
        <v>0</v>
      </c>
      <c r="Q156" s="11"/>
      <c r="R156" s="11">
        <v>242.6</v>
      </c>
      <c r="S156" s="62"/>
      <c r="T156" s="11">
        <f t="shared" si="16"/>
        <v>242.6</v>
      </c>
    </row>
    <row r="157" spans="1:20" ht="12.75">
      <c r="A157" s="7">
        <v>3122</v>
      </c>
      <c r="B157" s="13">
        <v>115</v>
      </c>
      <c r="C157" s="22" t="s">
        <v>138</v>
      </c>
      <c r="D157" s="11">
        <v>3268.3</v>
      </c>
      <c r="E157" s="62"/>
      <c r="F157" s="62"/>
      <c r="G157" s="11">
        <f t="shared" si="14"/>
        <v>3268.3</v>
      </c>
      <c r="H157" s="11">
        <f>655+150</f>
        <v>805</v>
      </c>
      <c r="I157" s="11"/>
      <c r="J157" s="11"/>
      <c r="K157" s="11"/>
      <c r="L157" s="11"/>
      <c r="M157" s="11"/>
      <c r="N157" s="11"/>
      <c r="O157" s="11"/>
      <c r="P157" s="11">
        <f t="shared" si="15"/>
        <v>0</v>
      </c>
      <c r="Q157" s="11"/>
      <c r="R157" s="11">
        <v>331.7</v>
      </c>
      <c r="S157" s="62"/>
      <c r="T157" s="11">
        <f t="shared" si="16"/>
        <v>331.7</v>
      </c>
    </row>
    <row r="158" spans="1:20" ht="12.75">
      <c r="A158" s="7">
        <v>3122</v>
      </c>
      <c r="B158" s="13">
        <v>116</v>
      </c>
      <c r="C158" s="22" t="s">
        <v>186</v>
      </c>
      <c r="D158" s="11">
        <v>4748</v>
      </c>
      <c r="E158" s="62"/>
      <c r="F158" s="62"/>
      <c r="G158" s="11">
        <f t="shared" si="14"/>
        <v>4748</v>
      </c>
      <c r="H158" s="11"/>
      <c r="I158" s="11"/>
      <c r="J158" s="11"/>
      <c r="K158" s="11"/>
      <c r="L158" s="11"/>
      <c r="M158" s="11"/>
      <c r="N158" s="11">
        <v>900</v>
      </c>
      <c r="O158" s="11"/>
      <c r="P158" s="11">
        <f t="shared" si="15"/>
        <v>900</v>
      </c>
      <c r="Q158" s="11"/>
      <c r="R158" s="11">
        <v>587.2</v>
      </c>
      <c r="S158" s="62"/>
      <c r="T158" s="11">
        <f t="shared" si="16"/>
        <v>587.2</v>
      </c>
    </row>
    <row r="159" spans="1:20" ht="12.75">
      <c r="A159" s="7">
        <v>3122</v>
      </c>
      <c r="B159" s="13">
        <v>117</v>
      </c>
      <c r="C159" s="22" t="s">
        <v>38</v>
      </c>
      <c r="D159" s="11">
        <v>1902</v>
      </c>
      <c r="E159" s="62"/>
      <c r="F159" s="62"/>
      <c r="G159" s="11">
        <f t="shared" si="14"/>
        <v>1902</v>
      </c>
      <c r="H159" s="11">
        <v>96</v>
      </c>
      <c r="I159" s="11"/>
      <c r="J159" s="11"/>
      <c r="K159" s="11"/>
      <c r="L159" s="11"/>
      <c r="M159" s="11"/>
      <c r="N159" s="11"/>
      <c r="O159" s="11"/>
      <c r="P159" s="11">
        <f t="shared" si="15"/>
        <v>0</v>
      </c>
      <c r="Q159" s="11"/>
      <c r="R159" s="11">
        <v>133</v>
      </c>
      <c r="S159" s="62"/>
      <c r="T159" s="11">
        <f t="shared" si="16"/>
        <v>133</v>
      </c>
    </row>
    <row r="160" spans="1:20" ht="12.75">
      <c r="A160" s="7">
        <v>3123</v>
      </c>
      <c r="B160" s="13">
        <v>118</v>
      </c>
      <c r="C160" s="22" t="s">
        <v>39</v>
      </c>
      <c r="D160" s="11">
        <v>3627</v>
      </c>
      <c r="E160" s="62"/>
      <c r="F160" s="62"/>
      <c r="G160" s="11">
        <f t="shared" si="14"/>
        <v>3627</v>
      </c>
      <c r="H160" s="11"/>
      <c r="I160" s="11"/>
      <c r="J160" s="11"/>
      <c r="K160" s="11"/>
      <c r="L160" s="11"/>
      <c r="M160" s="11"/>
      <c r="N160" s="11"/>
      <c r="O160" s="11"/>
      <c r="P160" s="11">
        <f t="shared" si="15"/>
        <v>0</v>
      </c>
      <c r="Q160" s="11"/>
      <c r="R160" s="11">
        <v>795</v>
      </c>
      <c r="S160" s="62"/>
      <c r="T160" s="11">
        <f t="shared" si="16"/>
        <v>795</v>
      </c>
    </row>
    <row r="161" spans="1:20" ht="12.75">
      <c r="A161" s="7">
        <v>3123</v>
      </c>
      <c r="B161" s="13">
        <v>119</v>
      </c>
      <c r="C161" s="22" t="s">
        <v>187</v>
      </c>
      <c r="D161" s="11">
        <v>6993</v>
      </c>
      <c r="E161" s="62"/>
      <c r="F161" s="62"/>
      <c r="G161" s="11">
        <f t="shared" si="14"/>
        <v>6993</v>
      </c>
      <c r="H161" s="11">
        <v>1500</v>
      </c>
      <c r="I161" s="11"/>
      <c r="J161" s="11"/>
      <c r="K161" s="11"/>
      <c r="L161" s="11"/>
      <c r="M161" s="11"/>
      <c r="N161" s="11">
        <v>14814</v>
      </c>
      <c r="O161" s="11"/>
      <c r="P161" s="11">
        <f t="shared" si="15"/>
        <v>14814</v>
      </c>
      <c r="Q161" s="11"/>
      <c r="R161" s="11">
        <v>839.2</v>
      </c>
      <c r="S161" s="62"/>
      <c r="T161" s="11">
        <f t="shared" si="16"/>
        <v>839.2</v>
      </c>
    </row>
    <row r="162" spans="1:20" ht="12.75">
      <c r="A162" s="7">
        <v>3123</v>
      </c>
      <c r="B162" s="13">
        <v>120</v>
      </c>
      <c r="C162" s="22" t="s">
        <v>40</v>
      </c>
      <c r="D162" s="11">
        <v>1206.8</v>
      </c>
      <c r="E162" s="62"/>
      <c r="F162" s="62"/>
      <c r="G162" s="11">
        <f t="shared" si="14"/>
        <v>1206.8</v>
      </c>
      <c r="H162" s="11"/>
      <c r="I162" s="11"/>
      <c r="J162" s="11"/>
      <c r="K162" s="11"/>
      <c r="L162" s="11"/>
      <c r="M162" s="11"/>
      <c r="N162" s="11"/>
      <c r="O162" s="11"/>
      <c r="P162" s="11">
        <f aca="true" t="shared" si="17" ref="P162:P190">N162+O162</f>
        <v>0</v>
      </c>
      <c r="Q162" s="11"/>
      <c r="R162" s="11">
        <v>147.6</v>
      </c>
      <c r="S162" s="62"/>
      <c r="T162" s="11">
        <f aca="true" t="shared" si="18" ref="T162:T190">R162+S162</f>
        <v>147.6</v>
      </c>
    </row>
    <row r="163" spans="1:20" ht="12.75">
      <c r="A163" s="7">
        <v>3123</v>
      </c>
      <c r="B163" s="13">
        <v>121</v>
      </c>
      <c r="C163" s="22" t="s">
        <v>41</v>
      </c>
      <c r="D163" s="11">
        <v>2745.3</v>
      </c>
      <c r="E163" s="62"/>
      <c r="F163" s="62"/>
      <c r="G163" s="11">
        <f t="shared" si="14"/>
        <v>2745.3</v>
      </c>
      <c r="H163" s="11"/>
      <c r="I163" s="11"/>
      <c r="J163" s="11"/>
      <c r="K163" s="11"/>
      <c r="L163" s="11"/>
      <c r="M163" s="11"/>
      <c r="N163" s="11"/>
      <c r="O163" s="11"/>
      <c r="P163" s="11">
        <f t="shared" si="17"/>
        <v>0</v>
      </c>
      <c r="Q163" s="11"/>
      <c r="R163" s="11">
        <v>683</v>
      </c>
      <c r="S163" s="62"/>
      <c r="T163" s="11">
        <f t="shared" si="18"/>
        <v>683</v>
      </c>
    </row>
    <row r="164" spans="1:20" ht="12.75">
      <c r="A164" s="7">
        <v>3123</v>
      </c>
      <c r="B164" s="13">
        <v>122</v>
      </c>
      <c r="C164" s="22" t="s">
        <v>101</v>
      </c>
      <c r="D164" s="11">
        <v>6556.1</v>
      </c>
      <c r="E164" s="62"/>
      <c r="F164" s="62"/>
      <c r="G164" s="11">
        <f t="shared" si="14"/>
        <v>6556.1</v>
      </c>
      <c r="H164" s="11">
        <f>1300+500</f>
        <v>1800</v>
      </c>
      <c r="I164" s="11"/>
      <c r="J164" s="11"/>
      <c r="K164" s="11"/>
      <c r="L164" s="11"/>
      <c r="M164" s="11"/>
      <c r="N164" s="11">
        <v>430</v>
      </c>
      <c r="O164" s="11"/>
      <c r="P164" s="11">
        <f t="shared" si="17"/>
        <v>430</v>
      </c>
      <c r="Q164" s="11"/>
      <c r="R164" s="11">
        <v>435.4</v>
      </c>
      <c r="S164" s="62"/>
      <c r="T164" s="11">
        <f t="shared" si="18"/>
        <v>435.4</v>
      </c>
    </row>
    <row r="165" spans="1:20" ht="12.75">
      <c r="A165" s="7">
        <v>3124</v>
      </c>
      <c r="B165" s="13">
        <v>123</v>
      </c>
      <c r="C165" s="22" t="s">
        <v>197</v>
      </c>
      <c r="D165" s="11">
        <v>2685.2</v>
      </c>
      <c r="E165" s="62"/>
      <c r="F165" s="62"/>
      <c r="G165" s="11">
        <f t="shared" si="14"/>
        <v>2685.2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349.5</v>
      </c>
      <c r="S165" s="62"/>
      <c r="T165" s="11">
        <f t="shared" si="18"/>
        <v>349.5</v>
      </c>
    </row>
    <row r="166" spans="1:20" ht="12.75">
      <c r="A166" s="7">
        <v>3112</v>
      </c>
      <c r="B166" s="13">
        <v>125</v>
      </c>
      <c r="C166" s="22" t="s">
        <v>188</v>
      </c>
      <c r="D166" s="11">
        <v>964.2</v>
      </c>
      <c r="E166" s="62"/>
      <c r="F166" s="62"/>
      <c r="G166" s="11">
        <f t="shared" si="14"/>
        <v>964.2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47.1</v>
      </c>
      <c r="S166" s="62"/>
      <c r="T166" s="11">
        <f t="shared" si="18"/>
        <v>47.1</v>
      </c>
    </row>
    <row r="167" spans="1:20" ht="12.75">
      <c r="A167" s="7">
        <v>3114</v>
      </c>
      <c r="B167" s="13">
        <v>126</v>
      </c>
      <c r="C167" s="22" t="s">
        <v>87</v>
      </c>
      <c r="D167" s="11">
        <v>625</v>
      </c>
      <c r="E167" s="62"/>
      <c r="F167" s="62"/>
      <c r="G167" s="11">
        <f t="shared" si="14"/>
        <v>625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0</v>
      </c>
      <c r="S167" s="62"/>
      <c r="T167" s="11">
        <f t="shared" si="18"/>
        <v>0</v>
      </c>
    </row>
    <row r="168" spans="1:20" ht="12.75">
      <c r="A168" s="7">
        <v>4322</v>
      </c>
      <c r="B168" s="13">
        <v>127</v>
      </c>
      <c r="C168" s="22" t="s">
        <v>198</v>
      </c>
      <c r="D168" s="11">
        <v>1771.3</v>
      </c>
      <c r="E168" s="62"/>
      <c r="F168" s="62"/>
      <c r="G168" s="11">
        <f t="shared" si="14"/>
        <v>1771.3</v>
      </c>
      <c r="H168" s="11"/>
      <c r="I168" s="11"/>
      <c r="J168" s="11"/>
      <c r="K168" s="11"/>
      <c r="L168" s="11"/>
      <c r="M168" s="11"/>
      <c r="N168" s="11">
        <v>100</v>
      </c>
      <c r="O168" s="11"/>
      <c r="P168" s="11">
        <f t="shared" si="17"/>
        <v>100</v>
      </c>
      <c r="Q168" s="11"/>
      <c r="R168" s="11">
        <v>59</v>
      </c>
      <c r="S168" s="62"/>
      <c r="T168" s="11">
        <f t="shared" si="18"/>
        <v>59</v>
      </c>
    </row>
    <row r="169" spans="1:20" ht="12.75">
      <c r="A169" s="7">
        <v>4322</v>
      </c>
      <c r="B169" s="13">
        <v>128</v>
      </c>
      <c r="C169" s="22" t="s">
        <v>189</v>
      </c>
      <c r="D169" s="11">
        <v>2205.2</v>
      </c>
      <c r="E169" s="62"/>
      <c r="F169" s="62"/>
      <c r="G169" s="11">
        <f t="shared" si="14"/>
        <v>2205.2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158.1</v>
      </c>
      <c r="S169" s="62"/>
      <c r="T169" s="11">
        <f t="shared" si="18"/>
        <v>158.1</v>
      </c>
    </row>
    <row r="170" spans="1:20" ht="12.75">
      <c r="A170" s="7">
        <v>3147</v>
      </c>
      <c r="B170" s="13">
        <v>129</v>
      </c>
      <c r="C170" s="22" t="s">
        <v>42</v>
      </c>
      <c r="D170" s="11">
        <v>1250</v>
      </c>
      <c r="E170" s="62"/>
      <c r="F170" s="62"/>
      <c r="G170" s="11">
        <f t="shared" si="14"/>
        <v>1250</v>
      </c>
      <c r="H170" s="11"/>
      <c r="I170" s="11"/>
      <c r="J170" s="11"/>
      <c r="K170" s="11"/>
      <c r="L170" s="11"/>
      <c r="M170" s="11"/>
      <c r="N170" s="11">
        <v>850</v>
      </c>
      <c r="O170" s="11"/>
      <c r="P170" s="11">
        <f t="shared" si="17"/>
        <v>850</v>
      </c>
      <c r="Q170" s="11"/>
      <c r="R170" s="11">
        <v>117.3</v>
      </c>
      <c r="S170" s="62"/>
      <c r="T170" s="11">
        <f t="shared" si="18"/>
        <v>117.3</v>
      </c>
    </row>
    <row r="171" spans="1:20" ht="12.75">
      <c r="A171" s="7">
        <v>3114</v>
      </c>
      <c r="B171" s="13">
        <v>130</v>
      </c>
      <c r="C171" s="22" t="s">
        <v>57</v>
      </c>
      <c r="D171" s="11">
        <v>1093.7</v>
      </c>
      <c r="E171" s="62"/>
      <c r="F171" s="62"/>
      <c r="G171" s="11">
        <f t="shared" si="14"/>
        <v>1093.7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11.5</v>
      </c>
      <c r="S171" s="62"/>
      <c r="T171" s="11">
        <f t="shared" si="18"/>
        <v>11.5</v>
      </c>
    </row>
    <row r="172" spans="1:20" ht="12.75">
      <c r="A172" s="7">
        <v>3114</v>
      </c>
      <c r="B172" s="13">
        <v>131</v>
      </c>
      <c r="C172" s="22" t="s">
        <v>190</v>
      </c>
      <c r="D172" s="11">
        <v>385</v>
      </c>
      <c r="E172" s="62"/>
      <c r="F172" s="62"/>
      <c r="G172" s="11">
        <f t="shared" si="14"/>
        <v>385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62"/>
      <c r="T172" s="11">
        <f t="shared" si="18"/>
        <v>0</v>
      </c>
    </row>
    <row r="173" spans="1:20" ht="12.75">
      <c r="A173" s="7">
        <v>3114</v>
      </c>
      <c r="B173" s="13">
        <v>132</v>
      </c>
      <c r="C173" s="22" t="s">
        <v>191</v>
      </c>
      <c r="D173" s="11">
        <v>2030</v>
      </c>
      <c r="E173" s="62"/>
      <c r="F173" s="62"/>
      <c r="G173" s="11">
        <f t="shared" si="14"/>
        <v>2030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62"/>
      <c r="T173" s="11">
        <f t="shared" si="18"/>
        <v>0</v>
      </c>
    </row>
    <row r="174" spans="1:20" ht="12.75">
      <c r="A174" s="7">
        <v>3114</v>
      </c>
      <c r="B174" s="13">
        <v>133</v>
      </c>
      <c r="C174" s="22" t="s">
        <v>145</v>
      </c>
      <c r="D174" s="11">
        <v>469.3</v>
      </c>
      <c r="E174" s="62"/>
      <c r="F174" s="62"/>
      <c r="G174" s="11">
        <f t="shared" si="14"/>
        <v>469.3</v>
      </c>
      <c r="H174" s="11"/>
      <c r="I174" s="11"/>
      <c r="J174" s="11"/>
      <c r="K174" s="11"/>
      <c r="L174" s="11"/>
      <c r="M174" s="11"/>
      <c r="N174" s="11"/>
      <c r="O174" s="11"/>
      <c r="P174" s="11">
        <f t="shared" si="17"/>
        <v>0</v>
      </c>
      <c r="Q174" s="11"/>
      <c r="R174" s="11">
        <v>0</v>
      </c>
      <c r="S174" s="62"/>
      <c r="T174" s="11">
        <f t="shared" si="18"/>
        <v>0</v>
      </c>
    </row>
    <row r="175" spans="1:20" ht="12.75">
      <c r="A175" s="7">
        <v>3112</v>
      </c>
      <c r="B175" s="13">
        <v>134</v>
      </c>
      <c r="C175" s="25" t="s">
        <v>43</v>
      </c>
      <c r="D175" s="11">
        <v>103</v>
      </c>
      <c r="E175" s="62"/>
      <c r="F175" s="62"/>
      <c r="G175" s="11">
        <f t="shared" si="14"/>
        <v>103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7"/>
        <v>0</v>
      </c>
      <c r="Q175" s="11"/>
      <c r="R175" s="11">
        <v>0</v>
      </c>
      <c r="S175" s="62"/>
      <c r="T175" s="11">
        <f t="shared" si="18"/>
        <v>0</v>
      </c>
    </row>
    <row r="176" spans="1:20" ht="12.75">
      <c r="A176" s="7">
        <v>3114</v>
      </c>
      <c r="B176" s="13">
        <v>135</v>
      </c>
      <c r="C176" s="26" t="s">
        <v>53</v>
      </c>
      <c r="D176" s="11">
        <v>178</v>
      </c>
      <c r="E176" s="62"/>
      <c r="F176" s="62"/>
      <c r="G176" s="11">
        <f t="shared" si="14"/>
        <v>178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0</v>
      </c>
      <c r="S176" s="62"/>
      <c r="T176" s="11">
        <f t="shared" si="18"/>
        <v>0</v>
      </c>
    </row>
    <row r="177" spans="1:20" ht="12.75">
      <c r="A177" s="7">
        <v>3114</v>
      </c>
      <c r="B177" s="13">
        <v>136</v>
      </c>
      <c r="C177" s="25" t="s">
        <v>44</v>
      </c>
      <c r="D177" s="11">
        <v>926</v>
      </c>
      <c r="E177" s="62"/>
      <c r="F177" s="62"/>
      <c r="G177" s="11">
        <f t="shared" si="14"/>
        <v>926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0</v>
      </c>
      <c r="S177" s="62"/>
      <c r="T177" s="11">
        <f t="shared" si="18"/>
        <v>0</v>
      </c>
    </row>
    <row r="178" spans="1:20" ht="12.75" customHeight="1">
      <c r="A178" s="7">
        <v>3114</v>
      </c>
      <c r="B178" s="13">
        <v>137</v>
      </c>
      <c r="C178" s="22" t="s">
        <v>45</v>
      </c>
      <c r="D178" s="11">
        <v>295</v>
      </c>
      <c r="E178" s="62"/>
      <c r="F178" s="62"/>
      <c r="G178" s="11">
        <f t="shared" si="14"/>
        <v>295</v>
      </c>
      <c r="H178" s="11"/>
      <c r="I178" s="11"/>
      <c r="J178" s="11"/>
      <c r="K178" s="11"/>
      <c r="L178" s="11"/>
      <c r="M178" s="11"/>
      <c r="N178" s="11"/>
      <c r="O178" s="11"/>
      <c r="P178" s="11">
        <f t="shared" si="17"/>
        <v>0</v>
      </c>
      <c r="Q178" s="11"/>
      <c r="R178" s="11">
        <v>0</v>
      </c>
      <c r="S178" s="62"/>
      <c r="T178" s="11">
        <f t="shared" si="18"/>
        <v>0</v>
      </c>
    </row>
    <row r="179" spans="1:20" ht="12.75" customHeight="1">
      <c r="A179" s="7">
        <v>3114</v>
      </c>
      <c r="B179" s="13">
        <v>138</v>
      </c>
      <c r="C179" s="25" t="s">
        <v>46</v>
      </c>
      <c r="D179" s="11">
        <v>57</v>
      </c>
      <c r="E179" s="62"/>
      <c r="F179" s="62"/>
      <c r="G179" s="11">
        <f t="shared" si="14"/>
        <v>57</v>
      </c>
      <c r="H179" s="11"/>
      <c r="I179" s="11"/>
      <c r="J179" s="11"/>
      <c r="K179" s="11"/>
      <c r="L179" s="11"/>
      <c r="M179" s="11"/>
      <c r="N179" s="11"/>
      <c r="O179" s="11"/>
      <c r="P179" s="11">
        <f t="shared" si="17"/>
        <v>0</v>
      </c>
      <c r="Q179" s="11"/>
      <c r="R179" s="11">
        <v>0</v>
      </c>
      <c r="S179" s="62"/>
      <c r="T179" s="11">
        <f t="shared" si="18"/>
        <v>0</v>
      </c>
    </row>
    <row r="180" spans="1:20" ht="12.75">
      <c r="A180" s="7">
        <v>3114</v>
      </c>
      <c r="B180" s="13">
        <v>139</v>
      </c>
      <c r="C180" s="22" t="s">
        <v>47</v>
      </c>
      <c r="D180" s="11">
        <v>743</v>
      </c>
      <c r="E180" s="62"/>
      <c r="F180" s="62"/>
      <c r="G180" s="11">
        <f t="shared" si="14"/>
        <v>743</v>
      </c>
      <c r="H180" s="11"/>
      <c r="I180" s="11"/>
      <c r="J180" s="11"/>
      <c r="K180" s="11"/>
      <c r="L180" s="11"/>
      <c r="M180" s="11"/>
      <c r="N180" s="11"/>
      <c r="O180" s="11"/>
      <c r="P180" s="11">
        <f t="shared" si="17"/>
        <v>0</v>
      </c>
      <c r="Q180" s="11"/>
      <c r="R180" s="11">
        <v>0</v>
      </c>
      <c r="S180" s="62"/>
      <c r="T180" s="11">
        <f t="shared" si="18"/>
        <v>0</v>
      </c>
    </row>
    <row r="181" spans="1:20" ht="12.75">
      <c r="A181" s="7">
        <v>3146</v>
      </c>
      <c r="B181" s="15">
        <v>141</v>
      </c>
      <c r="C181" s="24" t="s">
        <v>152</v>
      </c>
      <c r="D181" s="11">
        <v>474</v>
      </c>
      <c r="E181" s="65"/>
      <c r="F181" s="65"/>
      <c r="G181" s="11">
        <f t="shared" si="14"/>
        <v>474</v>
      </c>
      <c r="H181" s="51"/>
      <c r="I181" s="51"/>
      <c r="J181" s="51"/>
      <c r="K181" s="51"/>
      <c r="L181" s="51"/>
      <c r="M181" s="51"/>
      <c r="N181" s="51"/>
      <c r="O181" s="51"/>
      <c r="P181" s="11">
        <f t="shared" si="17"/>
        <v>0</v>
      </c>
      <c r="Q181" s="51"/>
      <c r="R181" s="11">
        <v>0</v>
      </c>
      <c r="S181" s="65"/>
      <c r="T181" s="11">
        <f t="shared" si="18"/>
        <v>0</v>
      </c>
    </row>
    <row r="182" spans="1:20" ht="12.75">
      <c r="A182" s="7">
        <v>3123</v>
      </c>
      <c r="B182" s="13">
        <v>144</v>
      </c>
      <c r="C182" s="27" t="s">
        <v>134</v>
      </c>
      <c r="D182" s="11">
        <v>8331.2</v>
      </c>
      <c r="E182" s="62"/>
      <c r="F182" s="62"/>
      <c r="G182" s="11">
        <f t="shared" si="14"/>
        <v>8331.2</v>
      </c>
      <c r="H182" s="11"/>
      <c r="I182" s="11"/>
      <c r="J182" s="11"/>
      <c r="K182" s="11"/>
      <c r="L182" s="11"/>
      <c r="M182" s="11"/>
      <c r="N182" s="11"/>
      <c r="O182" s="11"/>
      <c r="P182" s="11">
        <f t="shared" si="17"/>
        <v>0</v>
      </c>
      <c r="Q182" s="11"/>
      <c r="R182" s="11">
        <v>4753.9</v>
      </c>
      <c r="S182" s="62"/>
      <c r="T182" s="11">
        <f t="shared" si="18"/>
        <v>4753.9</v>
      </c>
    </row>
    <row r="183" spans="1:20" ht="12.75">
      <c r="A183" s="7">
        <v>3123</v>
      </c>
      <c r="B183" s="13">
        <v>145</v>
      </c>
      <c r="C183" s="27" t="s">
        <v>48</v>
      </c>
      <c r="D183" s="11">
        <v>3500.9</v>
      </c>
      <c r="E183" s="62"/>
      <c r="F183" s="62"/>
      <c r="G183" s="11">
        <f t="shared" si="14"/>
        <v>3500.9</v>
      </c>
      <c r="H183" s="11"/>
      <c r="I183" s="11"/>
      <c r="J183" s="11"/>
      <c r="K183" s="11"/>
      <c r="L183" s="11"/>
      <c r="M183" s="11"/>
      <c r="N183" s="11"/>
      <c r="O183" s="11"/>
      <c r="P183" s="11">
        <f t="shared" si="17"/>
        <v>0</v>
      </c>
      <c r="Q183" s="11"/>
      <c r="R183" s="11">
        <v>482.5</v>
      </c>
      <c r="S183" s="62"/>
      <c r="T183" s="11">
        <f t="shared" si="18"/>
        <v>482.5</v>
      </c>
    </row>
    <row r="184" spans="1:20" ht="12.75">
      <c r="A184" s="7">
        <v>3123</v>
      </c>
      <c r="B184" s="13">
        <v>146</v>
      </c>
      <c r="C184" s="27" t="s">
        <v>49</v>
      </c>
      <c r="D184" s="11">
        <v>1733.4</v>
      </c>
      <c r="E184" s="62"/>
      <c r="F184" s="62"/>
      <c r="G184" s="11">
        <f t="shared" si="14"/>
        <v>1733.4</v>
      </c>
      <c r="H184" s="11"/>
      <c r="I184" s="11"/>
      <c r="J184" s="11"/>
      <c r="K184" s="11"/>
      <c r="L184" s="11"/>
      <c r="M184" s="11"/>
      <c r="N184" s="11"/>
      <c r="O184" s="11"/>
      <c r="P184" s="11">
        <f t="shared" si="17"/>
        <v>0</v>
      </c>
      <c r="Q184" s="11"/>
      <c r="R184" s="11">
        <v>197.5</v>
      </c>
      <c r="S184" s="62"/>
      <c r="T184" s="11">
        <f t="shared" si="18"/>
        <v>197.5</v>
      </c>
    </row>
    <row r="185" spans="1:20" ht="12.75">
      <c r="A185" s="7">
        <v>3123</v>
      </c>
      <c r="B185" s="13">
        <v>147</v>
      </c>
      <c r="C185" s="27" t="s">
        <v>50</v>
      </c>
      <c r="D185" s="11">
        <v>3607.6</v>
      </c>
      <c r="E185" s="62"/>
      <c r="F185" s="62"/>
      <c r="G185" s="11">
        <f t="shared" si="14"/>
        <v>3607.6</v>
      </c>
      <c r="H185" s="11">
        <v>550</v>
      </c>
      <c r="I185" s="11"/>
      <c r="J185" s="11"/>
      <c r="K185" s="11"/>
      <c r="L185" s="11"/>
      <c r="M185" s="11"/>
      <c r="N185" s="11">
        <v>350</v>
      </c>
      <c r="O185" s="11"/>
      <c r="P185" s="11">
        <f t="shared" si="17"/>
        <v>350</v>
      </c>
      <c r="Q185" s="11"/>
      <c r="R185" s="11">
        <v>538.2</v>
      </c>
      <c r="S185" s="62"/>
      <c r="T185" s="11">
        <f t="shared" si="18"/>
        <v>538.2</v>
      </c>
    </row>
    <row r="186" spans="1:20" ht="12.75">
      <c r="A186" s="7">
        <v>3123</v>
      </c>
      <c r="B186" s="13">
        <v>149</v>
      </c>
      <c r="C186" s="27" t="s">
        <v>51</v>
      </c>
      <c r="D186" s="11">
        <v>2770.5</v>
      </c>
      <c r="E186" s="62"/>
      <c r="F186" s="62"/>
      <c r="G186" s="11">
        <f t="shared" si="14"/>
        <v>2770.5</v>
      </c>
      <c r="H186" s="11"/>
      <c r="I186" s="11"/>
      <c r="J186" s="11"/>
      <c r="K186" s="11"/>
      <c r="L186" s="11"/>
      <c r="M186" s="11"/>
      <c r="N186" s="11"/>
      <c r="O186" s="11"/>
      <c r="P186" s="11">
        <f t="shared" si="17"/>
        <v>0</v>
      </c>
      <c r="Q186" s="11"/>
      <c r="R186" s="11">
        <v>353.1</v>
      </c>
      <c r="S186" s="62"/>
      <c r="T186" s="11">
        <f t="shared" si="18"/>
        <v>353.1</v>
      </c>
    </row>
    <row r="187" spans="1:20" ht="12.75">
      <c r="A187" s="9">
        <v>3123</v>
      </c>
      <c r="B187" s="8">
        <v>150</v>
      </c>
      <c r="C187" s="28" t="s">
        <v>52</v>
      </c>
      <c r="D187" s="11">
        <v>2651.8</v>
      </c>
      <c r="E187" s="66"/>
      <c r="F187" s="66"/>
      <c r="G187" s="11">
        <f t="shared" si="14"/>
        <v>2651.8</v>
      </c>
      <c r="H187" s="52"/>
      <c r="I187" s="52"/>
      <c r="J187" s="52"/>
      <c r="K187" s="52"/>
      <c r="L187" s="52"/>
      <c r="M187" s="52"/>
      <c r="N187" s="52"/>
      <c r="O187" s="52"/>
      <c r="P187" s="11">
        <f t="shared" si="17"/>
        <v>0</v>
      </c>
      <c r="Q187" s="52"/>
      <c r="R187" s="11">
        <v>382.1</v>
      </c>
      <c r="S187" s="66"/>
      <c r="T187" s="11">
        <f t="shared" si="18"/>
        <v>382.1</v>
      </c>
    </row>
    <row r="188" spans="1:20" ht="12.75">
      <c r="A188" s="7">
        <v>3114</v>
      </c>
      <c r="B188" s="13">
        <v>151</v>
      </c>
      <c r="C188" s="27" t="s">
        <v>109</v>
      </c>
      <c r="D188" s="11">
        <v>378.4</v>
      </c>
      <c r="E188" s="62"/>
      <c r="F188" s="62"/>
      <c r="G188" s="11">
        <f t="shared" si="14"/>
        <v>378.4</v>
      </c>
      <c r="H188" s="11"/>
      <c r="I188" s="11"/>
      <c r="J188" s="11"/>
      <c r="K188" s="11"/>
      <c r="L188" s="11"/>
      <c r="M188" s="11"/>
      <c r="N188" s="11"/>
      <c r="O188" s="11"/>
      <c r="P188" s="11">
        <f t="shared" si="17"/>
        <v>0</v>
      </c>
      <c r="Q188" s="11"/>
      <c r="R188" s="11">
        <v>0</v>
      </c>
      <c r="S188" s="62"/>
      <c r="T188" s="11">
        <f t="shared" si="18"/>
        <v>0</v>
      </c>
    </row>
    <row r="189" spans="1:20" ht="12.75">
      <c r="A189" s="31">
        <v>3114</v>
      </c>
      <c r="B189" s="15">
        <v>152</v>
      </c>
      <c r="C189" s="60" t="s">
        <v>108</v>
      </c>
      <c r="D189" s="51">
        <v>1670.1</v>
      </c>
      <c r="E189" s="65"/>
      <c r="F189" s="65"/>
      <c r="G189" s="51">
        <f t="shared" si="14"/>
        <v>1670.1</v>
      </c>
      <c r="H189" s="51"/>
      <c r="I189" s="51"/>
      <c r="J189" s="51"/>
      <c r="K189" s="51"/>
      <c r="L189" s="51"/>
      <c r="M189" s="51"/>
      <c r="N189" s="51"/>
      <c r="O189" s="51"/>
      <c r="P189" s="11">
        <f t="shared" si="17"/>
        <v>0</v>
      </c>
      <c r="Q189" s="51"/>
      <c r="R189" s="51">
        <v>0</v>
      </c>
      <c r="S189" s="65"/>
      <c r="T189" s="51">
        <f t="shared" si="18"/>
        <v>0</v>
      </c>
    </row>
    <row r="190" spans="1:20" ht="13.5" thickBot="1">
      <c r="A190" s="29">
        <v>3119</v>
      </c>
      <c r="B190" s="30">
        <v>153</v>
      </c>
      <c r="C190" s="43" t="s">
        <v>111</v>
      </c>
      <c r="D190" s="53">
        <v>17.8</v>
      </c>
      <c r="E190" s="67"/>
      <c r="F190" s="67"/>
      <c r="G190" s="53">
        <f t="shared" si="14"/>
        <v>17.8</v>
      </c>
      <c r="H190" s="53"/>
      <c r="I190" s="53"/>
      <c r="J190" s="53"/>
      <c r="K190" s="53"/>
      <c r="L190" s="53"/>
      <c r="M190" s="53"/>
      <c r="N190" s="53"/>
      <c r="O190" s="53"/>
      <c r="P190" s="53">
        <f t="shared" si="17"/>
        <v>0</v>
      </c>
      <c r="Q190" s="53"/>
      <c r="R190" s="53">
        <v>17.7</v>
      </c>
      <c r="S190" s="67"/>
      <c r="T190" s="53">
        <f t="shared" si="18"/>
        <v>17.7</v>
      </c>
    </row>
    <row r="193" spans="3:19" ht="12.75">
      <c r="C193" s="3"/>
      <c r="D193" s="59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</row>
    <row r="194" spans="3:19" ht="12.75">
      <c r="C194" s="3"/>
      <c r="D194" s="59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</row>
    <row r="195" spans="3:19" ht="12.75">
      <c r="C195" s="3"/>
      <c r="D195" s="59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</row>
    <row r="196" spans="3:19" ht="12.75">
      <c r="C196" s="3"/>
      <c r="D196" s="59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</row>
    <row r="197" spans="3:19" ht="12.75">
      <c r="C197" s="3"/>
      <c r="D197" s="59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</row>
    <row r="198" spans="3:19" ht="12.75">
      <c r="C198" s="3"/>
      <c r="D198" s="59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</row>
    <row r="199" spans="3:19" ht="12.75">
      <c r="C199" s="3"/>
      <c r="D199" s="59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</row>
    <row r="200" spans="3:19" ht="12.75">
      <c r="C200" s="3"/>
      <c r="D200" s="59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3:19" ht="12.75">
      <c r="C201" s="3"/>
      <c r="D201" s="59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</row>
    <row r="202" spans="3:19" ht="12.75">
      <c r="C202" s="3"/>
      <c r="D202" s="59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</row>
    <row r="203" spans="3:19" ht="12.75">
      <c r="C203" s="3"/>
      <c r="D203" s="59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</row>
    <row r="204" spans="3:19" ht="12.75">
      <c r="C204" s="3"/>
      <c r="D204" s="59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</row>
    <row r="205" spans="3:19" ht="12.75">
      <c r="C205" s="3"/>
      <c r="D205" s="59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</row>
    <row r="206" spans="3:19" ht="12.75">
      <c r="C206" s="3"/>
      <c r="D206" s="59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</row>
    <row r="207" spans="3:19" ht="12.75">
      <c r="C207" s="3"/>
      <c r="D207" s="3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3:19" ht="12.75">
      <c r="C208" s="3"/>
      <c r="D208" s="3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</row>
    <row r="209" spans="3:19" ht="12.75">
      <c r="C209" s="3"/>
      <c r="D209" s="3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</row>
    <row r="210" spans="3:19" ht="12.75">
      <c r="C210" s="3"/>
      <c r="D210" s="3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</row>
    <row r="211" spans="3:19" ht="12.75">
      <c r="C211" s="3"/>
      <c r="D211" s="3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spans="3:19" ht="12.75">
      <c r="C212" s="3"/>
      <c r="D212" s="3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</row>
    <row r="213" spans="3:19" ht="12.75">
      <c r="C213" s="3"/>
      <c r="D213" s="3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</row>
    <row r="214" spans="3:19" ht="12.75">
      <c r="C214" s="3"/>
      <c r="D214" s="3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</row>
    <row r="215" spans="3:19" ht="12.75">
      <c r="C215" s="3"/>
      <c r="D215" s="3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3:19" ht="12.75">
      <c r="C216" s="3"/>
      <c r="D216" s="3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3:19" ht="12.75">
      <c r="C217" s="3"/>
      <c r="D217" s="3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</row>
    <row r="218" spans="3:19" ht="12.75">
      <c r="C218" s="3"/>
      <c r="D218" s="3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</row>
    <row r="219" spans="3:19" ht="12.75">
      <c r="C219" s="3"/>
      <c r="D219" s="3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</row>
    <row r="220" spans="3:19" ht="12.75">
      <c r="C220" s="3"/>
      <c r="D220" s="3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3:19" ht="12.75">
      <c r="C221" s="3"/>
      <c r="D221" s="3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</row>
    <row r="222" spans="3:19" ht="12.75">
      <c r="C222" s="3"/>
      <c r="D222" s="3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</row>
    <row r="223" spans="3:19" ht="12.75">
      <c r="C223" s="3"/>
      <c r="D223" s="3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</row>
    <row r="224" spans="3:19" ht="12.75">
      <c r="C224" s="3"/>
      <c r="D224" s="3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3:19" ht="12.75">
      <c r="C225" s="3"/>
      <c r="D225" s="3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</row>
    <row r="226" spans="3:19" ht="12.75">
      <c r="C226" s="3"/>
      <c r="D226" s="3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</row>
    <row r="227" spans="3:19" ht="12.75">
      <c r="C227" s="3"/>
      <c r="D227" s="3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3:19" ht="12.75">
      <c r="C228" s="3"/>
      <c r="D228" s="3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</row>
    <row r="229" spans="3:19" ht="12.75">
      <c r="C229" s="3"/>
      <c r="D229" s="3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</row>
    <row r="230" spans="3:19" ht="12.75">
      <c r="C230" s="3"/>
      <c r="D230" s="3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</row>
    <row r="231" spans="3:19" ht="12.75">
      <c r="C231" s="3"/>
      <c r="D231" s="3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</row>
    <row r="232" spans="3:19" ht="12.75">
      <c r="C232" s="3"/>
      <c r="D232" s="3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</row>
    <row r="233" spans="3:19" ht="12.75">
      <c r="C233" s="3"/>
      <c r="D233" s="3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</row>
    <row r="234" spans="3:19" ht="12.75">
      <c r="C234" s="3"/>
      <c r="D234" s="3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</row>
    <row r="235" spans="3:19" ht="12.75">
      <c r="C235" s="3"/>
      <c r="D235" s="3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</row>
    <row r="236" spans="3:19" ht="12.75">
      <c r="C236" s="3"/>
      <c r="D236" s="3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</row>
    <row r="237" spans="3:19" ht="12.75">
      <c r="C237" s="3"/>
      <c r="D237" s="3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</row>
    <row r="238" spans="3:19" ht="12.75">
      <c r="C238" s="3"/>
      <c r="D238" s="3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</row>
    <row r="239" spans="3:19" ht="12.75">
      <c r="C239" s="3"/>
      <c r="D239" s="3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</row>
    <row r="240" spans="3:19" ht="12.75">
      <c r="C240" s="3"/>
      <c r="D240" s="3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3:19" ht="12.75">
      <c r="C241" s="3"/>
      <c r="D241" s="3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</row>
    <row r="242" spans="3:19" ht="12.75">
      <c r="C242" s="3"/>
      <c r="D242" s="3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</row>
    <row r="243" spans="3:19" ht="12.75">
      <c r="C243" s="3"/>
      <c r="D243" s="3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3:19" ht="12.75">
      <c r="C244" s="3"/>
      <c r="D244" s="3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</row>
    <row r="245" spans="3:19" ht="12.75">
      <c r="C245" s="3"/>
      <c r="D245" s="3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</row>
    <row r="246" spans="3:19" ht="12.75">
      <c r="C246" s="3"/>
      <c r="D246" s="3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3:19" ht="12.75">
      <c r="C247" s="3"/>
      <c r="D247" s="3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</row>
    <row r="248" spans="3:19" ht="12.75">
      <c r="C248" s="3"/>
      <c r="D248" s="3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</row>
    <row r="249" spans="3:19" ht="12.75">
      <c r="C249" s="3"/>
      <c r="D249" s="3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</row>
    <row r="250" spans="3:19" ht="12.75">
      <c r="C250" s="3"/>
      <c r="D250" s="3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</row>
    <row r="251" spans="3:19" ht="12.75">
      <c r="C251" s="3"/>
      <c r="D251" s="3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</row>
    <row r="252" spans="3:19" ht="12.75">
      <c r="C252" s="3"/>
      <c r="D252" s="3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</row>
    <row r="253" spans="3:19" ht="12.75">
      <c r="C253" s="3"/>
      <c r="D253" s="3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</row>
    <row r="254" spans="3:19" ht="12.75">
      <c r="C254" s="3"/>
      <c r="D254" s="3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</row>
    <row r="255" spans="3:19" ht="12.75">
      <c r="C255" s="3"/>
      <c r="D255" s="3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</row>
    <row r="256" spans="3:19" ht="12.75">
      <c r="C256" s="3"/>
      <c r="D256" s="3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</row>
    <row r="257" spans="3:19" ht="12.75">
      <c r="C257" s="3"/>
      <c r="D257" s="3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</row>
    <row r="258" spans="3:19" ht="12.75">
      <c r="C258" s="3"/>
      <c r="D258" s="3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</row>
    <row r="259" spans="3:19" ht="12.75">
      <c r="C259" s="3"/>
      <c r="D259" s="3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</row>
    <row r="260" spans="3:19" ht="12.75">
      <c r="C260" s="3"/>
      <c r="D260" s="3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</row>
    <row r="261" spans="3:19" ht="12.75">
      <c r="C261" s="3"/>
      <c r="D261" s="3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</row>
    <row r="262" spans="3:19" ht="12.75">
      <c r="C262" s="3"/>
      <c r="D262" s="3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</row>
    <row r="263" spans="3:19" ht="12.75">
      <c r="C263" s="3"/>
      <c r="D263" s="3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</row>
    <row r="264" spans="3:19" ht="12.75">
      <c r="C264" s="3"/>
      <c r="D264" s="3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</row>
    <row r="265" spans="3:19" ht="12.75">
      <c r="C265" s="3"/>
      <c r="D265" s="3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</row>
    <row r="266" spans="3:19" ht="12.75">
      <c r="C266" s="3"/>
      <c r="D266" s="3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</row>
    <row r="267" spans="3:19" ht="12.75">
      <c r="C267" s="3"/>
      <c r="D267" s="3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</row>
    <row r="268" spans="3:19" ht="12.75">
      <c r="C268" s="3"/>
      <c r="D268" s="3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</row>
    <row r="269" spans="3:19" ht="12.75">
      <c r="C269" s="3"/>
      <c r="D269" s="3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</row>
    <row r="270" spans="3:19" ht="12.75">
      <c r="C270" s="3"/>
      <c r="D270" s="3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</row>
    <row r="271" spans="3:19" ht="12.75">
      <c r="C271" s="3"/>
      <c r="D271" s="3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</row>
    <row r="272" spans="3:19" ht="12.75">
      <c r="C272" s="3"/>
      <c r="D272" s="3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</row>
    <row r="273" spans="3:19" ht="12.75">
      <c r="C273" s="3"/>
      <c r="D273" s="3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</row>
    <row r="274" spans="3:19" ht="12.75">
      <c r="C274" s="3"/>
      <c r="D274" s="3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</row>
    <row r="275" spans="3:19" ht="12.75">
      <c r="C275" s="3"/>
      <c r="D275" s="3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</row>
    <row r="276" spans="3:19" ht="12.75">
      <c r="C276" s="3"/>
      <c r="D276" s="3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</row>
    <row r="277" spans="3:19" ht="12.75">
      <c r="C277" s="3"/>
      <c r="D277" s="3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</row>
    <row r="278" spans="3:19" ht="12.75">
      <c r="C278" s="3"/>
      <c r="D278" s="3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</row>
    <row r="279" spans="3:19" ht="12.75">
      <c r="C279" s="3"/>
      <c r="D279" s="3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</row>
    <row r="280" spans="3:19" ht="12.75">
      <c r="C280" s="3"/>
      <c r="D280" s="3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</row>
    <row r="281" spans="3:19" ht="12.75">
      <c r="C281" s="3"/>
      <c r="D281" s="3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</row>
    <row r="282" spans="3:19" ht="12.75">
      <c r="C282" s="3"/>
      <c r="D282" s="3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</row>
    <row r="283" spans="3:19" ht="12.75">
      <c r="C283" s="3"/>
      <c r="D283" s="3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</row>
    <row r="284" spans="3:19" ht="12.75">
      <c r="C284" s="3"/>
      <c r="D284" s="3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</row>
    <row r="285" spans="3:19" ht="12.75">
      <c r="C285" s="3"/>
      <c r="D285" s="3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</row>
    <row r="286" spans="3:19" ht="12.75">
      <c r="C286" s="3"/>
      <c r="D286" s="3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</row>
    <row r="287" spans="3:19" ht="12.75">
      <c r="C287" s="3"/>
      <c r="D287" s="3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</row>
    <row r="288" spans="3:19" ht="12.75">
      <c r="C288" s="3"/>
      <c r="D288" s="3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</row>
    <row r="289" spans="3:19" ht="12.75">
      <c r="C289" s="3"/>
      <c r="D289" s="3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</row>
    <row r="290" spans="3:19" ht="12.75">
      <c r="C290" s="3"/>
      <c r="D290" s="3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</row>
    <row r="291" spans="3:19" ht="12.75">
      <c r="C291" s="3"/>
      <c r="D291" s="3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</row>
    <row r="292" spans="3:19" ht="12.75">
      <c r="C292" s="3"/>
      <c r="D292" s="3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</row>
    <row r="293" spans="3:19" ht="12.75">
      <c r="C293" s="3"/>
      <c r="D293" s="3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</row>
    <row r="294" spans="3:19" ht="12.75">
      <c r="C294" s="3"/>
      <c r="D294" s="3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</row>
    <row r="295" spans="3:19" ht="12.75">
      <c r="C295" s="3"/>
      <c r="D295" s="3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</row>
    <row r="296" spans="3:19" ht="12.75">
      <c r="C296" s="3"/>
      <c r="D296" s="3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</row>
    <row r="297" spans="3:19" ht="12.75">
      <c r="C297" s="3"/>
      <c r="D297" s="3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</row>
    <row r="298" spans="3:19" ht="12.75">
      <c r="C298" s="3"/>
      <c r="D298" s="3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</row>
    <row r="299" spans="3:19" ht="12.75">
      <c r="C299" s="3"/>
      <c r="D299" s="3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</row>
    <row r="300" spans="3:19" ht="12.75">
      <c r="C300" s="3"/>
      <c r="D300" s="3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</row>
    <row r="301" spans="3:19" ht="12.75">
      <c r="C301" s="3"/>
      <c r="D301" s="3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</row>
    <row r="302" spans="3:19" ht="12.75">
      <c r="C302" s="3"/>
      <c r="D302" s="3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</row>
    <row r="303" spans="3:19" ht="12.75">
      <c r="C303" s="3"/>
      <c r="D303" s="3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</row>
    <row r="304" spans="3:19" ht="12.75">
      <c r="C304" s="3"/>
      <c r="D304" s="3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</row>
    <row r="305" spans="3:19" ht="12.75">
      <c r="C305" s="3"/>
      <c r="D305" s="3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</row>
    <row r="306" spans="3:19" ht="12.75">
      <c r="C306" s="3"/>
      <c r="D306" s="3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</row>
    <row r="307" spans="3:19" ht="12.75">
      <c r="C307" s="3"/>
      <c r="D307" s="3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</row>
    <row r="308" spans="3:19" ht="12.75">
      <c r="C308" s="3"/>
      <c r="D308" s="3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</row>
    <row r="309" spans="3:19" ht="12.75">
      <c r="C309" s="3"/>
      <c r="D309" s="3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</row>
    <row r="310" spans="3:19" ht="12.75">
      <c r="C310" s="3"/>
      <c r="D310" s="3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</row>
    <row r="311" spans="3:19" ht="12.75">
      <c r="C311" s="3"/>
      <c r="D311" s="3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</row>
    <row r="312" spans="3:19" ht="12.75">
      <c r="C312" s="3"/>
      <c r="D312" s="3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</row>
    <row r="313" spans="3:19" ht="12.75">
      <c r="C313" s="3"/>
      <c r="D313" s="3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</row>
    <row r="314" spans="3:19" ht="12.75">
      <c r="C314" s="3"/>
      <c r="D314" s="3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</row>
    <row r="315" spans="3:19" ht="12.75">
      <c r="C315" s="3"/>
      <c r="D315" s="3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</row>
    <row r="316" spans="3:19" ht="12.75">
      <c r="C316" s="3"/>
      <c r="D316" s="3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</row>
    <row r="317" spans="3:19" ht="12.75">
      <c r="C317" s="3"/>
      <c r="D317" s="3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</row>
    <row r="318" spans="3:19" ht="12.75">
      <c r="C318" s="3"/>
      <c r="D318" s="3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</row>
    <row r="319" spans="3:19" ht="12.75">
      <c r="C319" s="3"/>
      <c r="D319" s="3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</row>
    <row r="320" spans="3:19" ht="12.75">
      <c r="C320" s="3"/>
      <c r="D320" s="3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</row>
    <row r="321" spans="3:19" ht="12.75">
      <c r="C321" s="3"/>
      <c r="D321" s="3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</row>
    <row r="322" spans="3:19" ht="12.75">
      <c r="C322" s="3"/>
      <c r="D322" s="3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</row>
    <row r="323" spans="3:19" ht="12.75">
      <c r="C323" s="3"/>
      <c r="D323" s="3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</row>
    <row r="324" spans="3:19" ht="12.75">
      <c r="C324" s="3"/>
      <c r="D324" s="3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</row>
    <row r="325" spans="3:19" ht="12.75">
      <c r="C325" s="3"/>
      <c r="D325" s="3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</row>
    <row r="326" spans="3:19" ht="12.75">
      <c r="C326" s="3"/>
      <c r="D326" s="3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</row>
    <row r="327" spans="3:19" ht="12.75">
      <c r="C327" s="3"/>
      <c r="D327" s="3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</row>
    <row r="328" spans="3:19" ht="12.75">
      <c r="C328" s="3"/>
      <c r="D328" s="3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</row>
    <row r="329" spans="3:19" ht="12.75">
      <c r="C329" s="3"/>
      <c r="D329" s="3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</row>
    <row r="330" spans="3:19" ht="12.75">
      <c r="C330" s="3"/>
      <c r="D330" s="3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</row>
    <row r="331" spans="3:19" ht="12.75">
      <c r="C331" s="3"/>
      <c r="D331" s="3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</row>
    <row r="332" spans="3:19" ht="12.75">
      <c r="C332" s="3"/>
      <c r="D332" s="3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</row>
    <row r="333" spans="3:19" ht="12.75">
      <c r="C333" s="3"/>
      <c r="D333" s="3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</row>
    <row r="334" spans="3:19" ht="12.75">
      <c r="C334" s="3"/>
      <c r="D334" s="3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</row>
    <row r="335" spans="3:19" ht="12.75">
      <c r="C335" s="3"/>
      <c r="D335" s="3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</row>
    <row r="336" spans="3:19" ht="12.75">
      <c r="C336" s="3"/>
      <c r="D336" s="3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</row>
    <row r="337" spans="3:19" ht="12.75">
      <c r="C337" s="3"/>
      <c r="D337" s="3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</row>
    <row r="338" spans="3:19" ht="12.75">
      <c r="C338" s="3"/>
      <c r="D338" s="3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</row>
    <row r="339" spans="3:19" ht="12.75">
      <c r="C339" s="3"/>
      <c r="D339" s="3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</row>
    <row r="340" spans="3:19" ht="12.75">
      <c r="C340" s="3"/>
      <c r="D340" s="3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</row>
    <row r="341" spans="3:19" ht="12.75">
      <c r="C341" s="3"/>
      <c r="D341" s="3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</row>
    <row r="342" spans="3:19" ht="12.75">
      <c r="C342" s="3"/>
      <c r="D342" s="3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</row>
    <row r="343" spans="3:19" ht="12.75">
      <c r="C343" s="3"/>
      <c r="D343" s="3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</row>
    <row r="344" spans="3:19" ht="12.75">
      <c r="C344" s="3"/>
      <c r="D344" s="3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</row>
    <row r="345" spans="3:19" ht="12.75">
      <c r="C345" s="3"/>
      <c r="D345" s="3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</row>
    <row r="346" spans="3:19" ht="12.75">
      <c r="C346" s="3"/>
      <c r="D346" s="3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</row>
    <row r="347" spans="3:19" ht="12.75">
      <c r="C347" s="3"/>
      <c r="D347" s="3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</row>
    <row r="348" spans="3:19" ht="12.75">
      <c r="C348" s="3"/>
      <c r="D348" s="3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</row>
    <row r="349" spans="3:19" ht="12.75">
      <c r="C349" s="3"/>
      <c r="D349" s="3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</row>
    <row r="350" spans="3:19" ht="12.75">
      <c r="C350" s="3"/>
      <c r="D350" s="3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</row>
    <row r="351" spans="3:19" ht="12.75">
      <c r="C351" s="3"/>
      <c r="D351" s="3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</row>
    <row r="352" spans="3:19" ht="12.75">
      <c r="C352" s="3"/>
      <c r="D352" s="3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</row>
    <row r="353" spans="3:19" ht="12.75">
      <c r="C353" s="3"/>
      <c r="D353" s="3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</row>
    <row r="354" spans="3:19" ht="12.75">
      <c r="C354" s="3"/>
      <c r="D354" s="3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</row>
    <row r="355" spans="3:19" ht="12.75">
      <c r="C355" s="3"/>
      <c r="D355" s="3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</row>
    <row r="356" spans="3:19" ht="12.75">
      <c r="C356" s="3"/>
      <c r="D356" s="3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</row>
    <row r="357" spans="3:19" ht="12.75">
      <c r="C357" s="3"/>
      <c r="D357" s="3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</row>
    <row r="358" spans="3:19" ht="12.75">
      <c r="C358" s="3"/>
      <c r="D358" s="3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</row>
    <row r="359" spans="3:19" ht="12.75">
      <c r="C359" s="3"/>
      <c r="D359" s="3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</row>
    <row r="360" spans="3:19" ht="12.75">
      <c r="C360" s="3"/>
      <c r="D360" s="3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</row>
    <row r="361" spans="3:19" ht="12.75">
      <c r="C361" s="3"/>
      <c r="D361" s="3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</row>
    <row r="362" spans="3:19" ht="12.75">
      <c r="C362" s="3"/>
      <c r="D362" s="3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</row>
    <row r="363" spans="3:19" ht="12.75">
      <c r="C363" s="3"/>
      <c r="D363" s="3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</row>
    <row r="364" spans="3:19" ht="12.75">
      <c r="C364" s="3"/>
      <c r="D364" s="3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</row>
    <row r="365" spans="3:19" ht="12.75">
      <c r="C365" s="3"/>
      <c r="D365" s="3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</row>
    <row r="366" spans="3:19" ht="12.75">
      <c r="C366" s="3"/>
      <c r="D366" s="3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</row>
    <row r="367" spans="3:19" ht="12.75">
      <c r="C367" s="3"/>
      <c r="D367" s="3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</row>
    <row r="368" spans="3:19" ht="12.75">
      <c r="C368" s="3"/>
      <c r="D368" s="3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</row>
    <row r="369" spans="3:19" ht="12.75">
      <c r="C369" s="3"/>
      <c r="D369" s="3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</row>
    <row r="370" spans="3:19" ht="12.75">
      <c r="C370" s="3"/>
      <c r="D370" s="3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</row>
    <row r="371" spans="3:19" ht="12.75">
      <c r="C371" s="3"/>
      <c r="D371" s="3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</row>
    <row r="372" spans="3:19" ht="12.75">
      <c r="C372" s="3"/>
      <c r="D372" s="3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</row>
    <row r="373" spans="3:19" ht="12.75">
      <c r="C373" s="3"/>
      <c r="D373" s="3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</row>
    <row r="374" spans="3:19" ht="12.75">
      <c r="C374" s="3"/>
      <c r="D374" s="3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</row>
    <row r="375" spans="3:19" ht="12.75">
      <c r="C375" s="3"/>
      <c r="D375" s="3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</row>
    <row r="376" spans="3:19" ht="12.75">
      <c r="C376" s="3"/>
      <c r="D376" s="3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</row>
    <row r="377" spans="3:19" ht="12.75">
      <c r="C377" s="3"/>
      <c r="D377" s="3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</row>
    <row r="378" spans="3:19" ht="12.75">
      <c r="C378" s="3"/>
      <c r="D378" s="3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</row>
    <row r="379" spans="3:19" ht="12.75">
      <c r="C379" s="3"/>
      <c r="D379" s="3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</row>
    <row r="380" spans="3:19" ht="12.75">
      <c r="C380" s="3"/>
      <c r="D380" s="3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</row>
    <row r="381" spans="3:19" ht="12.75">
      <c r="C381" s="3"/>
      <c r="D381" s="3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</row>
    <row r="382" spans="3:19" ht="12.75">
      <c r="C382" s="3"/>
      <c r="D382" s="3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</row>
    <row r="383" spans="3:19" ht="12.75">
      <c r="C383" s="3"/>
      <c r="D383" s="3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</row>
    <row r="384" spans="3:19" ht="12.75">
      <c r="C384" s="3"/>
      <c r="D384" s="3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</row>
    <row r="385" spans="3:19" ht="12.75">
      <c r="C385" s="3"/>
      <c r="D385" s="3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</row>
    <row r="386" spans="3:19" ht="12.75">
      <c r="C386" s="3"/>
      <c r="D386" s="3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</row>
    <row r="387" spans="3:19" ht="12.75">
      <c r="C387" s="3"/>
      <c r="D387" s="3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</row>
    <row r="388" spans="3:19" ht="12.75">
      <c r="C388" s="3"/>
      <c r="D388" s="3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</row>
    <row r="389" spans="3:19" ht="12.75">
      <c r="C389" s="3"/>
      <c r="D389" s="3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</row>
    <row r="390" spans="3:19" ht="12.75">
      <c r="C390" s="3"/>
      <c r="D390" s="3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</row>
    <row r="391" spans="3:19" ht="12.75">
      <c r="C391" s="3"/>
      <c r="D391" s="3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</row>
    <row r="392" spans="3:19" ht="12.75">
      <c r="C392" s="3"/>
      <c r="D392" s="3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</row>
    <row r="393" spans="3:19" ht="12.75">
      <c r="C393" s="3"/>
      <c r="D393" s="3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</row>
    <row r="394" spans="3:19" ht="12.75">
      <c r="C394" s="3"/>
      <c r="D394" s="3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</row>
    <row r="395" spans="3:19" ht="12.75">
      <c r="C395" s="3"/>
      <c r="D395" s="3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</row>
    <row r="396" spans="3:19" ht="12.75">
      <c r="C396" s="3"/>
      <c r="D396" s="3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</row>
    <row r="397" spans="3:19" ht="12.75">
      <c r="C397" s="3"/>
      <c r="D397" s="3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</row>
    <row r="398" spans="3:19" ht="12.75">
      <c r="C398" s="3"/>
      <c r="D398" s="3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</row>
    <row r="399" spans="3:19" ht="12.75">
      <c r="C399" s="3"/>
      <c r="D399" s="3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</row>
    <row r="400" spans="3:19" ht="12.75">
      <c r="C400" s="3"/>
      <c r="D400" s="3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</row>
    <row r="401" spans="3:19" ht="12.75">
      <c r="C401" s="3"/>
      <c r="D401" s="3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</row>
    <row r="402" spans="3:19" ht="12.75">
      <c r="C402" s="3"/>
      <c r="D402" s="3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</row>
    <row r="403" spans="3:19" ht="12.75">
      <c r="C403" s="3"/>
      <c r="D403" s="3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</row>
    <row r="404" spans="3:19" ht="12.75">
      <c r="C404" s="3"/>
      <c r="D404" s="3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</row>
    <row r="405" spans="3:19" ht="12.75">
      <c r="C405" s="3"/>
      <c r="D405" s="3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</row>
    <row r="406" spans="3:19" ht="12.75">
      <c r="C406" s="3"/>
      <c r="D406" s="3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</row>
    <row r="407" spans="3:19" ht="12.75">
      <c r="C407" s="3"/>
      <c r="D407" s="3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</row>
    <row r="408" spans="3:19" ht="12.75">
      <c r="C408" s="3"/>
      <c r="D408" s="3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</row>
    <row r="409" spans="3:19" ht="12.75">
      <c r="C409" s="3"/>
      <c r="D409" s="3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</row>
    <row r="410" spans="3:19" ht="12.75">
      <c r="C410" s="3"/>
      <c r="D410" s="3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</row>
    <row r="411" spans="3:19" ht="12.75">
      <c r="C411" s="3"/>
      <c r="D411" s="3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</row>
    <row r="412" spans="3:19" ht="12.75">
      <c r="C412" s="3"/>
      <c r="D412" s="3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</row>
    <row r="413" spans="3:19" ht="12.75">
      <c r="C413" s="3"/>
      <c r="D413" s="3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</row>
    <row r="414" spans="3:19" ht="12.75">
      <c r="C414" s="3"/>
      <c r="D414" s="3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</row>
    <row r="415" spans="3:19" ht="12.75">
      <c r="C415" s="3"/>
      <c r="D415" s="3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</row>
    <row r="416" spans="3:19" ht="12.75">
      <c r="C416" s="3"/>
      <c r="D416" s="3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</row>
    <row r="417" spans="3:19" ht="12.75">
      <c r="C417" s="3"/>
      <c r="D417" s="3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</row>
    <row r="418" spans="3:19" ht="12.75">
      <c r="C418" s="3"/>
      <c r="D418" s="3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</row>
    <row r="419" spans="3:19" ht="12.75">
      <c r="C419" s="3"/>
      <c r="D419" s="3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</row>
    <row r="420" spans="3:19" ht="12.75">
      <c r="C420" s="3"/>
      <c r="D420" s="3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</row>
    <row r="421" spans="3:19" ht="12.75">
      <c r="C421" s="3"/>
      <c r="D421" s="3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</row>
    <row r="422" spans="3:19" ht="12.75">
      <c r="C422" s="3"/>
      <c r="D422" s="3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</row>
    <row r="423" spans="3:19" ht="12.75">
      <c r="C423" s="3"/>
      <c r="D423" s="3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</row>
    <row r="424" spans="3:19" ht="12.75">
      <c r="C424" s="3"/>
      <c r="D424" s="3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</row>
    <row r="425" spans="3:19" ht="12.75">
      <c r="C425" s="3"/>
      <c r="D425" s="3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</row>
    <row r="426" spans="3:19" ht="12.75">
      <c r="C426" s="3"/>
      <c r="D426" s="3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</row>
    <row r="427" spans="3:19" ht="12.75">
      <c r="C427" s="3"/>
      <c r="D427" s="3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</row>
    <row r="428" spans="3:19" ht="12.75">
      <c r="C428" s="3"/>
      <c r="D428" s="3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</row>
    <row r="429" spans="3:19" ht="12.75">
      <c r="C429" s="3"/>
      <c r="D429" s="3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</row>
    <row r="430" spans="3:19" ht="12.75">
      <c r="C430" s="3"/>
      <c r="D430" s="3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</row>
    <row r="431" spans="3:19" ht="12.75">
      <c r="C431" s="3"/>
      <c r="D431" s="3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</row>
    <row r="432" spans="3:19" ht="12.75">
      <c r="C432" s="3"/>
      <c r="D432" s="3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</row>
    <row r="433" spans="3:19" ht="12.75">
      <c r="C433" s="3"/>
      <c r="D433" s="3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</row>
    <row r="434" spans="3:19" ht="12.75">
      <c r="C434" s="3"/>
      <c r="D434" s="3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</row>
    <row r="435" spans="3:19" ht="12.75">
      <c r="C435" s="3"/>
      <c r="D435" s="3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</row>
    <row r="436" spans="3:19" ht="12.75">
      <c r="C436" s="3"/>
      <c r="D436" s="3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</row>
    <row r="437" spans="3:19" ht="12.75">
      <c r="C437" s="3"/>
      <c r="D437" s="3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</row>
    <row r="438" spans="3:19" ht="12.75">
      <c r="C438" s="3"/>
      <c r="D438" s="3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</row>
    <row r="439" spans="3:19" ht="12.75">
      <c r="C439" s="3"/>
      <c r="D439" s="3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</row>
    <row r="440" spans="3:19" ht="12.75">
      <c r="C440" s="3"/>
      <c r="D440" s="3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</row>
    <row r="441" spans="3:19" ht="12.75">
      <c r="C441" s="3"/>
      <c r="D441" s="3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</row>
    <row r="442" spans="3:19" ht="12.75">
      <c r="C442" s="3"/>
      <c r="D442" s="3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</row>
    <row r="443" spans="3:19" ht="12.75">
      <c r="C443" s="3"/>
      <c r="D443" s="3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</row>
    <row r="444" spans="3:19" ht="12.75">
      <c r="C444" s="3"/>
      <c r="D444" s="3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</row>
    <row r="445" spans="3:19" ht="12.75">
      <c r="C445" s="3"/>
      <c r="D445" s="3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</row>
    <row r="446" spans="3:19" ht="12.75">
      <c r="C446" s="3"/>
      <c r="D446" s="3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</row>
    <row r="447" spans="3:19" ht="12.75">
      <c r="C447" s="3"/>
      <c r="D447" s="3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</row>
    <row r="448" spans="3:19" ht="12.75">
      <c r="C448" s="3"/>
      <c r="D448" s="3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</row>
    <row r="449" spans="3:19" ht="12.75">
      <c r="C449" s="3"/>
      <c r="D449" s="3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</row>
    <row r="450" spans="3:19" ht="12.75">
      <c r="C450" s="3"/>
      <c r="D450" s="3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</row>
    <row r="451" spans="3:19" ht="12.75">
      <c r="C451" s="3"/>
      <c r="D451" s="3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</row>
    <row r="452" spans="3:19" ht="12.75">
      <c r="C452" s="3"/>
      <c r="D452" s="3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</row>
    <row r="453" spans="3:19" ht="12.75">
      <c r="C453" s="3"/>
      <c r="D453" s="3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</row>
    <row r="454" spans="3:19" ht="12.75">
      <c r="C454" s="3"/>
      <c r="D454" s="3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</row>
    <row r="455" spans="3:19" ht="12.75">
      <c r="C455" s="3"/>
      <c r="D455" s="3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</row>
    <row r="456" spans="3:19" ht="12.75">
      <c r="C456" s="3"/>
      <c r="D456" s="3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</row>
    <row r="457" spans="3:19" ht="12.75">
      <c r="C457" s="3"/>
      <c r="D457" s="3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</row>
    <row r="458" spans="3:19" ht="12.75">
      <c r="C458" s="3"/>
      <c r="D458" s="3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</row>
    <row r="459" spans="3:19" ht="12.75">
      <c r="C459" s="3"/>
      <c r="D459" s="3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</row>
    <row r="460" spans="3:19" ht="12.75">
      <c r="C460" s="3"/>
      <c r="D460" s="3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</row>
    <row r="461" spans="3:19" ht="12.75">
      <c r="C461" s="3"/>
      <c r="D461" s="3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</row>
    <row r="462" spans="3:19" ht="12.75">
      <c r="C462" s="3"/>
      <c r="D462" s="3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</row>
    <row r="463" spans="3:19" ht="12.75">
      <c r="C463" s="3"/>
      <c r="D463" s="3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</row>
    <row r="464" spans="3:19" ht="12.75">
      <c r="C464" s="3"/>
      <c r="D464" s="3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</row>
    <row r="465" spans="3:19" ht="12.75">
      <c r="C465" s="3"/>
      <c r="D465" s="3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</row>
    <row r="466" spans="3:19" ht="12.75">
      <c r="C466" s="3"/>
      <c r="D466" s="3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</row>
    <row r="467" spans="3:19" ht="12.75">
      <c r="C467" s="3"/>
      <c r="D467" s="3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</row>
    <row r="468" spans="3:19" ht="12.75">
      <c r="C468" s="3"/>
      <c r="D468" s="3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</row>
    <row r="469" spans="3:19" ht="12.75">
      <c r="C469" s="3"/>
      <c r="D469" s="3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</row>
    <row r="470" spans="3:19" ht="12.75">
      <c r="C470" s="3"/>
      <c r="D470" s="3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</row>
    <row r="471" spans="3:19" ht="12.75">
      <c r="C471" s="3"/>
      <c r="D471" s="3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</row>
    <row r="472" spans="3:19" ht="12.75">
      <c r="C472" s="3"/>
      <c r="D472" s="3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</row>
    <row r="473" spans="3:19" ht="12.75">
      <c r="C473" s="3"/>
      <c r="D473" s="3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</row>
    <row r="474" spans="3:19" ht="12.75">
      <c r="C474" s="3"/>
      <c r="D474" s="3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</row>
    <row r="475" spans="3:19" ht="12.75">
      <c r="C475" s="3"/>
      <c r="D475" s="3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</row>
    <row r="476" spans="3:19" ht="12.75">
      <c r="C476" s="3"/>
      <c r="D476" s="3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</row>
    <row r="477" spans="3:19" ht="12.75">
      <c r="C477" s="3"/>
      <c r="D477" s="3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</row>
    <row r="478" spans="3:19" ht="12.75">
      <c r="C478" s="3"/>
      <c r="D478" s="3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</row>
    <row r="479" spans="3:19" ht="12.75">
      <c r="C479" s="3"/>
      <c r="D479" s="3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</row>
    <row r="480" spans="3:19" ht="12.75">
      <c r="C480" s="3"/>
      <c r="D480" s="3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</row>
    <row r="481" spans="3:19" ht="12.75">
      <c r="C481" s="3"/>
      <c r="D481" s="3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</row>
    <row r="482" spans="3:19" ht="12.75">
      <c r="C482" s="3"/>
      <c r="D482" s="3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</row>
    <row r="483" spans="3:19" ht="12.75">
      <c r="C483" s="3"/>
      <c r="D483" s="3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</row>
    <row r="484" spans="3:19" ht="12.75">
      <c r="C484" s="3"/>
      <c r="D484" s="3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</row>
    <row r="485" spans="3:19" ht="12.75">
      <c r="C485" s="3"/>
      <c r="D485" s="3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</row>
    <row r="486" spans="3:19" ht="12.75">
      <c r="C486" s="3"/>
      <c r="D486" s="3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</row>
    <row r="487" spans="3:19" ht="12.75">
      <c r="C487" s="3"/>
      <c r="D487" s="3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</row>
    <row r="488" spans="3:19" ht="12.75">
      <c r="C488" s="3"/>
      <c r="D488" s="3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</row>
    <row r="489" spans="3:19" ht="12.75">
      <c r="C489" s="3"/>
      <c r="D489" s="3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</row>
    <row r="490" spans="3:19" ht="12.75">
      <c r="C490" s="3"/>
      <c r="D490" s="3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</row>
    <row r="491" spans="3:19" ht="12.75">
      <c r="C491" s="3"/>
      <c r="D491" s="3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</row>
    <row r="492" spans="3:19" ht="12.75">
      <c r="C492" s="3"/>
      <c r="D492" s="3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</row>
    <row r="493" spans="3:19" ht="12.75">
      <c r="C493" s="3"/>
      <c r="D493" s="3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</row>
    <row r="494" spans="3:19" ht="12.75">
      <c r="C494" s="3"/>
      <c r="D494" s="3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</row>
    <row r="495" spans="3:19" ht="12.75">
      <c r="C495" s="3"/>
      <c r="D495" s="3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</row>
    <row r="496" spans="3:19" ht="12.75">
      <c r="C496" s="3"/>
      <c r="D496" s="3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</row>
    <row r="497" spans="3:19" ht="12.75">
      <c r="C497" s="3"/>
      <c r="D497" s="3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</row>
    <row r="498" spans="3:19" ht="12.75">
      <c r="C498" s="3"/>
      <c r="D498" s="3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</row>
    <row r="499" spans="3:19" ht="12.75">
      <c r="C499" s="3"/>
      <c r="D499" s="3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</row>
    <row r="500" spans="3:19" ht="12.75">
      <c r="C500" s="3"/>
      <c r="D500" s="3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</row>
    <row r="501" spans="3:19" ht="12.75">
      <c r="C501" s="3"/>
      <c r="D501" s="3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</row>
    <row r="502" spans="3:19" ht="12.75">
      <c r="C502" s="3"/>
      <c r="D502" s="3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</row>
    <row r="503" spans="3:19" ht="12.75">
      <c r="C503" s="3"/>
      <c r="D503" s="3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</row>
    <row r="504" spans="3:19" ht="12.75">
      <c r="C504" s="3"/>
      <c r="D504" s="3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</row>
    <row r="505" spans="3:19" ht="12.75">
      <c r="C505" s="3"/>
      <c r="D505" s="3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</row>
    <row r="506" spans="3:19" ht="12.75">
      <c r="C506" s="3"/>
      <c r="D506" s="3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</row>
    <row r="507" spans="3:19" ht="12.75">
      <c r="C507" s="3"/>
      <c r="D507" s="3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</row>
    <row r="508" spans="3:19" ht="12.75">
      <c r="C508" s="3"/>
      <c r="D508" s="3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</row>
    <row r="509" spans="3:19" ht="12.75">
      <c r="C509" s="3"/>
      <c r="D509" s="3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</row>
    <row r="510" spans="3:19" ht="12.75">
      <c r="C510" s="3"/>
      <c r="D510" s="3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</row>
    <row r="511" spans="3:19" ht="12.75">
      <c r="C511" s="3"/>
      <c r="D511" s="3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</row>
    <row r="512" spans="3:19" ht="12.75">
      <c r="C512" s="3"/>
      <c r="D512" s="3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</row>
    <row r="513" spans="3:19" ht="12.75">
      <c r="C513" s="3"/>
      <c r="D513" s="3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</row>
    <row r="514" spans="3:19" ht="12.75">
      <c r="C514" s="3"/>
      <c r="D514" s="3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</row>
    <row r="515" spans="3:19" ht="12.75">
      <c r="C515" s="3"/>
      <c r="D515" s="3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</row>
    <row r="516" spans="3:19" ht="12.75">
      <c r="C516" s="3"/>
      <c r="D516" s="3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</row>
    <row r="517" spans="3:19" ht="12.75">
      <c r="C517" s="3"/>
      <c r="D517" s="3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</row>
    <row r="518" spans="3:19" ht="12.75">
      <c r="C518" s="3"/>
      <c r="D518" s="3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</row>
    <row r="519" spans="3:19" ht="12.75">
      <c r="C519" s="3"/>
      <c r="D519" s="3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</row>
    <row r="520" spans="3:19" ht="12.75">
      <c r="C520" s="3"/>
      <c r="D520" s="3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</row>
    <row r="521" spans="3:19" ht="12.75">
      <c r="C521" s="3"/>
      <c r="D521" s="3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</row>
    <row r="522" spans="3:19" ht="12.75">
      <c r="C522" s="3"/>
      <c r="D522" s="3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</row>
    <row r="523" spans="3:19" ht="12.75">
      <c r="C523" s="3"/>
      <c r="D523" s="3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</row>
    <row r="524" spans="3:19" ht="12.75">
      <c r="C524" s="3"/>
      <c r="D524" s="3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</row>
    <row r="525" spans="3:19" ht="12.75">
      <c r="C525" s="3"/>
      <c r="D525" s="3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</row>
    <row r="526" spans="3:19" ht="12.75">
      <c r="C526" s="3"/>
      <c r="D526" s="3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</row>
    <row r="527" spans="3:19" ht="12.75">
      <c r="C527" s="3"/>
      <c r="D527" s="3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</row>
    <row r="528" spans="3:19" ht="12.75">
      <c r="C528" s="3"/>
      <c r="D528" s="3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</row>
    <row r="529" spans="3:19" ht="12.75">
      <c r="C529" s="3"/>
      <c r="D529" s="3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</row>
    <row r="530" spans="3:19" ht="12.75">
      <c r="C530" s="3"/>
      <c r="D530" s="3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</row>
    <row r="531" spans="3:19" ht="12.75">
      <c r="C531" s="3"/>
      <c r="D531" s="3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</row>
    <row r="532" spans="3:19" ht="12.75">
      <c r="C532" s="3"/>
      <c r="D532" s="3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3"/>
      <c r="D720" s="3"/>
    </row>
    <row r="721" spans="3:4" ht="12.75">
      <c r="C721" s="3"/>
      <c r="D721" s="3"/>
    </row>
    <row r="722" spans="3:4" ht="12.75">
      <c r="C722" s="3"/>
      <c r="D722" s="3"/>
    </row>
    <row r="723" spans="3:4" ht="12.75">
      <c r="C723" s="3"/>
      <c r="D723" s="3"/>
    </row>
    <row r="724" spans="3:4" ht="12.75">
      <c r="C724" s="3"/>
      <c r="D724" s="3"/>
    </row>
    <row r="725" spans="3:4" ht="12.75">
      <c r="C725" s="3"/>
      <c r="D725" s="3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  <row r="1607" spans="3:4" ht="12.75">
      <c r="C1607" s="5"/>
      <c r="D1607" s="5"/>
    </row>
    <row r="1608" spans="3:4" ht="12.75">
      <c r="C1608" s="5"/>
      <c r="D1608" s="5"/>
    </row>
    <row r="1609" spans="3:4" ht="12.75">
      <c r="C1609" s="5"/>
      <c r="D1609" s="5"/>
    </row>
    <row r="1610" spans="3:4" ht="12.75">
      <c r="C1610" s="5"/>
      <c r="D1610" s="5"/>
    </row>
    <row r="1611" spans="3:4" ht="12.75">
      <c r="C1611" s="5"/>
      <c r="D1611" s="5"/>
    </row>
    <row r="1612" spans="3:4" ht="12.75">
      <c r="C1612" s="5"/>
      <c r="D1612" s="5"/>
    </row>
  </sheetData>
  <mergeCells count="2">
    <mergeCell ref="A2:T2"/>
    <mergeCell ref="S1:T1"/>
  </mergeCells>
  <printOptions horizontalCentered="1"/>
  <pageMargins left="0.3937007874015748" right="0" top="0.4921259842519685" bottom="0.5905511811023623" header="0.5118110236220472" footer="0.11811023622047245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or511</cp:lastModifiedBy>
  <cp:lastPrinted>2005-09-02T08:12:29Z</cp:lastPrinted>
  <dcterms:created xsi:type="dcterms:W3CDTF">2002-08-26T10:16:33Z</dcterms:created>
  <dcterms:modified xsi:type="dcterms:W3CDTF">2005-09-29T10:26:51Z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-787925134</vt:i4>
  </property>
  <property fmtid="{D5CDD505-2E9C-101B-9397-08002B2CF9AE}" pid="3" name="_EmailSubject">
    <vt:lpwstr>3. změna rozpočtu KHK na rok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-947161054</vt:i4>
  </property>
  <property fmtid="{D5CDD505-2E9C-101B-9397-08002B2CF9AE}" pid="7" name="_ReviewingToolsShownOnce">
    <vt:lpwstr/>
  </property>
</Properties>
</file>