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rozpočet'!$A$1:$R$119</definedName>
  </definedNames>
  <calcPr fullCalcOnLoad="1"/>
</workbook>
</file>

<file path=xl/sharedStrings.xml><?xml version="1.0" encoding="utf-8"?>
<sst xmlns="http://schemas.openxmlformats.org/spreadsheetml/2006/main" count="177" uniqueCount="121">
  <si>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</si>
  <si>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</si>
  <si>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</si>
  <si>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</si>
  <si>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</si>
  <si>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</si>
  <si>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</si>
  <si>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</si>
  <si>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</si>
  <si>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</si>
  <si>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</si>
  <si>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t>Úprava</t>
  </si>
  <si>
    <t>UR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</si>
  <si>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</si>
  <si>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</si>
  <si>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</si>
  <si>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</si>
  <si>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</si>
  <si>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</si>
  <si>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Přestavba ÚSP na Domov na Stříbrném vrchu - změna klientely</t>
  </si>
  <si>
    <t>SV/06/601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</si>
  <si>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</si>
  <si>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</si>
  <si>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</si>
  <si>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</si>
  <si>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</si>
  <si>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</si>
  <si>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Nová výstavba ÚSP Skřivany - II. etapa (centrání objekt)</t>
  </si>
  <si>
    <t>SV/08/601</t>
  </si>
  <si>
    <t>SV/06/620</t>
  </si>
  <si>
    <t>Domov důchodců Police nad Metují</t>
  </si>
  <si>
    <t>ÚSP pro mentálně postiženou mládež Chotělice</t>
  </si>
  <si>
    <t>Rekonstrukce objektu zámku - III. etapa(podkroví, střecha)</t>
  </si>
  <si>
    <t>SV/07/636</t>
  </si>
  <si>
    <t>Domov důchodců Černožice</t>
  </si>
  <si>
    <t>Rekonstrukce a přístavba domova</t>
  </si>
  <si>
    <t>SV/07/623</t>
  </si>
  <si>
    <t>SV/06/630</t>
  </si>
  <si>
    <t>Domov důchodců Teplice nad Metují</t>
  </si>
  <si>
    <t>Přestavba domova  - dispoz.úpravy I. a II. NP (změny klientely) - I.etapa kuchyň</t>
  </si>
  <si>
    <t>ÚSP Hájnice - barevné domky</t>
  </si>
  <si>
    <t>SV/08/602</t>
  </si>
  <si>
    <t>SV/08/603</t>
  </si>
  <si>
    <t>SV/08/604</t>
  </si>
  <si>
    <t>Domov důchodců Lampertice</t>
  </si>
  <si>
    <t>SV/08/605</t>
  </si>
  <si>
    <t>Domov důchodců Náchod</t>
  </si>
  <si>
    <t>SV/08/606</t>
  </si>
  <si>
    <t xml:space="preserve">Domov důchodců Albrechtice nad Orlicí </t>
  </si>
  <si>
    <t>SV/08/607</t>
  </si>
  <si>
    <t xml:space="preserve">Domov důchodců Tmavý Důl </t>
  </si>
  <si>
    <t>SV/08/608</t>
  </si>
  <si>
    <t xml:space="preserve">Domov důchodců Borohrádek </t>
  </si>
  <si>
    <t>Rekonstrukce výtahu</t>
  </si>
  <si>
    <t>SV/08/609</t>
  </si>
  <si>
    <t xml:space="preserve">Domov důchodců Humburky </t>
  </si>
  <si>
    <t>Rekonstrukce  vodovodních rozvodů</t>
  </si>
  <si>
    <t>SV/08/610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</si>
  <si>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</si>
  <si>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</si>
  <si>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</si>
  <si>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</si>
  <si>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Zastupitelstvo 13.12.2007-ZK/25/1616/2007</t>
  </si>
  <si>
    <t>Přístavba a stavební úpravy čp.149</t>
  </si>
  <si>
    <t>Jiné využití prostoru 1.n.p. v budově mužů (šatny a zázemí obsluž. person.)</t>
  </si>
  <si>
    <t>Zateplení objektu ústavu - II.etapa (hl.objekt)</t>
  </si>
  <si>
    <t>Vytápění objektů a vrty pro tepelná čerpadla</t>
  </si>
  <si>
    <t>Spojovací koridor a úpravy prádelny</t>
  </si>
  <si>
    <t>Oprava dveří hlavní budovy</t>
  </si>
  <si>
    <t>Zateplení budovy A - půda</t>
  </si>
  <si>
    <t>Stavební úpravy prádelny</t>
  </si>
  <si>
    <t>Celkem</t>
  </si>
  <si>
    <t>navýšení - Zastupitelstvo ze dne 14. 2. 2008</t>
  </si>
  <si>
    <t>SV/07/632</t>
  </si>
  <si>
    <t>Dostavba domova - specializované objekty</t>
  </si>
  <si>
    <t>SV/07/628</t>
  </si>
  <si>
    <t>Zateplení objektu ústavu - I.etapa (vedlejší objekty)</t>
  </si>
  <si>
    <t>SV/07/635</t>
  </si>
  <si>
    <t>Přístavba nákladního evakuačního výtahu</t>
  </si>
  <si>
    <t>ÚSP pro tělesně postižené Hořice v Podkrkonoší</t>
  </si>
  <si>
    <t>SV/07/621</t>
  </si>
  <si>
    <t>Rekonstrukce západní části parku</t>
  </si>
  <si>
    <t>Domov důchodců Pilníkov</t>
  </si>
  <si>
    <t>SV/07/633</t>
  </si>
  <si>
    <t>Přestavba-nástavba a rekonstrukce DD</t>
  </si>
  <si>
    <t>Domov důchodců Malá Čermná</t>
  </si>
  <si>
    <t>SV/07/634</t>
  </si>
  <si>
    <t>Rekonstrukce mostu na přístupové komunikaci k DD</t>
  </si>
  <si>
    <t xml:space="preserve">Nové limity: </t>
  </si>
  <si>
    <t>Kontroly: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</si>
  <si>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 xml:space="preserve"> Zastupitelstvo 13.12.2007-ZK/25/1616/07</t>
    </r>
    <r>
      <rPr>
        <b/>
        <sz val="10"/>
        <rFont val="Arial"/>
        <family val="2"/>
      </rPr>
      <t xml:space="preserve">
</t>
    </r>
  </si>
  <si>
    <t>SV/08/611</t>
  </si>
  <si>
    <t>Oprava střechy zámečku</t>
  </si>
  <si>
    <t xml:space="preserve">Domov důchodců Chlumec nad Cidlinou </t>
  </si>
  <si>
    <t>SV/08/612</t>
  </si>
  <si>
    <t>Oprava balkónů, rampy a únikového schodiště</t>
  </si>
  <si>
    <t xml:space="preserve">Zpracoval: </t>
  </si>
  <si>
    <t>Michal Žehan</t>
  </si>
  <si>
    <t>Schválil: PhDr. Martin Scháněl PhD., vedoucí odboru sociálních věcí a zdravotnictví</t>
  </si>
  <si>
    <t>III. uvolnění - zařaz. SV/08/611 Borohrádek a SV/08/612 Chlumec - žádost o Nor. Fondy, ZK/26/1783/2008</t>
  </si>
  <si>
    <t>II. úprava - přerozdělení fin.prostř.FRR-sníž. akce SV/07/636 Chotělice III. etapa rekonstr. ZK/26/1783/2008</t>
  </si>
  <si>
    <t>II. uvolnění - zapojení nedočerp. fin. prostř. k 31.12.07 na schvál. akce do rozpočtu 2008 ZK/26/1738/2008</t>
  </si>
  <si>
    <t>I. úprava - zvýšení - převod nedočerp. fin. prostř. k 31.12.07 na schvál. akce do r. 2008 ZK/26/1738/2008</t>
  </si>
  <si>
    <t>celkem pozemky</t>
  </si>
  <si>
    <t>SV/08/613</t>
  </si>
  <si>
    <t>Nákup osobního vozu pro přepravu klientů</t>
  </si>
  <si>
    <t>kapitálové výdaje - pozemky</t>
  </si>
  <si>
    <t>navýšení z HV roku 2007 - ZK/1837/2008 (1.110,2 tis.Kč), ZK/27/1838/2008 (12.700 tis. Kč) z 3.4.2008</t>
  </si>
  <si>
    <t>IV. uvolnění - návrh změn a zařazení nových akcí RK/11/440/2008 a RK/11/493/2008 z 23.4.2008</t>
  </si>
  <si>
    <t>V. uvolnění - návrh změn a zařazení nových akcí RK ze dne 4.6.2008 a ZK ze dne 19.6.2008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</si>
  <si>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</si>
  <si>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</si>
  <si>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Doplnění území areálu na Stříbrném vrchu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</si>
  <si>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4.6.2008.  Zastupitelstva konaného dne 19. 6. 2008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</si>
  <si>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30.1.2007  Zastupitelstva konaného dne 14.2.2008 ZK/26/1738/2008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</si>
  <si>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konané dne   23. 4. 2008 RK/11/493/2008,RK/11/440/2008</t>
    </r>
  </si>
  <si>
    <t>ZK/26/1738/08</t>
  </si>
  <si>
    <t>ZK/27/1838/08</t>
  </si>
  <si>
    <t>navýšení - Zastupitelstvo ze dne 3. 4. 2008ZK/27/1837/08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</si>
  <si>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/nová akce</t>
    </r>
    <r>
      <rPr>
        <sz val="10"/>
        <rFont val="Arial"/>
        <family val="2"/>
      </rPr>
      <t xml:space="preserve">  pro usnesení Rady konané dne 12.3.2008.  Zastupitelstva konaného dne 3. 4. 2008  ZK/1838/08 , ZK/27/1837/08 </t>
    </r>
  </si>
  <si>
    <t>Kapitola 50 - Fond rozvoje a reprodukce Královéhradeckého kraje rok 2008 - sumář -  4. návrh úprav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</si>
</sst>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</numFmts>
  <fonts count="3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0" fillId="0" borderId="8" applyAlignment="0">
      <protection/>
    </xf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27" fillId="19" borderId="9" applyNumberFormat="0" applyAlignment="0" applyProtection="0"/>
    <xf numFmtId="0" fontId="28" fillId="19" borderId="10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24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24" borderId="31" xfId="0" applyNumberFormat="1" applyFont="1" applyFill="1" applyBorder="1" applyAlignment="1">
      <alignment horizontal="right"/>
    </xf>
    <xf numFmtId="164" fontId="0" fillId="24" borderId="14" xfId="0" applyNumberFormat="1" applyFont="1" applyFill="1" applyBorder="1" applyAlignment="1">
      <alignment horizontal="right"/>
    </xf>
    <xf numFmtId="164" fontId="0" fillId="24" borderId="32" xfId="0" applyNumberFormat="1" applyFont="1" applyFill="1" applyBorder="1" applyAlignment="1">
      <alignment horizontal="right"/>
    </xf>
    <xf numFmtId="164" fontId="0" fillId="24" borderId="33" xfId="0" applyNumberFormat="1" applyFont="1" applyFill="1" applyBorder="1" applyAlignment="1">
      <alignment horizontal="right"/>
    </xf>
    <xf numFmtId="164" fontId="0" fillId="24" borderId="34" xfId="0" applyNumberFormat="1" applyFont="1" applyFill="1" applyBorder="1" applyAlignment="1">
      <alignment horizontal="right"/>
    </xf>
    <xf numFmtId="164" fontId="0" fillId="24" borderId="35" xfId="0" applyNumberFormat="1" applyFont="1" applyFill="1" applyBorder="1" applyAlignment="1">
      <alignment horizontal="right"/>
    </xf>
    <xf numFmtId="164" fontId="9" fillId="24" borderId="11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24" borderId="36" xfId="0" applyNumberFormat="1" applyFont="1" applyFill="1" applyBorder="1" applyAlignment="1">
      <alignment horizontal="right"/>
    </xf>
    <xf numFmtId="164" fontId="8" fillId="24" borderId="3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0" fillId="24" borderId="37" xfId="0" applyNumberFormat="1" applyFill="1" applyBorder="1" applyAlignment="1">
      <alignment horizontal="right"/>
    </xf>
    <xf numFmtId="164" fontId="0" fillId="24" borderId="38" xfId="0" applyNumberForma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4" fillId="24" borderId="33" xfId="0" applyNumberFormat="1" applyFont="1" applyFill="1" applyBorder="1" applyAlignment="1">
      <alignment horizontal="right"/>
    </xf>
    <xf numFmtId="164" fontId="4" fillId="0" borderId="39" xfId="0" applyNumberFormat="1" applyFont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 vertical="distributed" wrapText="1"/>
    </xf>
    <xf numFmtId="164" fontId="0" fillId="0" borderId="25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15" borderId="25" xfId="0" applyNumberFormat="1" applyFont="1" applyFill="1" applyBorder="1" applyAlignment="1">
      <alignment horizontal="right"/>
    </xf>
    <xf numFmtId="164" fontId="4" fillId="15" borderId="26" xfId="0" applyNumberFormat="1" applyFont="1" applyFill="1" applyBorder="1" applyAlignment="1">
      <alignment horizontal="right"/>
    </xf>
    <xf numFmtId="164" fontId="4" fillId="1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24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4" fillId="0" borderId="4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4" fontId="0" fillId="24" borderId="44" xfId="0" applyNumberFormat="1" applyFont="1" applyFill="1" applyBorder="1" applyAlignment="1">
      <alignment horizontal="right"/>
    </xf>
    <xf numFmtId="164" fontId="4" fillId="2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8" borderId="23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4" fillId="0" borderId="46" xfId="0" applyNumberFormat="1" applyFont="1" applyFill="1" applyBorder="1" applyAlignment="1">
      <alignment horizontal="right"/>
    </xf>
    <xf numFmtId="164" fontId="4" fillId="24" borderId="35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4" fontId="0" fillId="24" borderId="34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7" fillId="0" borderId="48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8" borderId="49" xfId="0" applyNumberFormat="1" applyFont="1" applyFill="1" applyBorder="1" applyAlignment="1">
      <alignment horizontal="right"/>
    </xf>
    <xf numFmtId="164" fontId="4" fillId="15" borderId="46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164" fontId="0" fillId="0" borderId="3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8" xfId="0" applyNumberFormat="1" applyFont="1" applyBorder="1" applyAlignment="1">
      <alignment horizontal="righ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164" fontId="4" fillId="15" borderId="45" xfId="0" applyNumberFormat="1" applyFont="1" applyFill="1" applyBorder="1" applyAlignment="1">
      <alignment horizontal="right"/>
    </xf>
    <xf numFmtId="164" fontId="30" fillId="24" borderId="33" xfId="0" applyNumberFormat="1" applyFont="1" applyFill="1" applyBorder="1" applyAlignment="1">
      <alignment horizontal="right"/>
    </xf>
    <xf numFmtId="164" fontId="4" fillId="8" borderId="21" xfId="0" applyNumberFormat="1" applyFont="1" applyFill="1" applyBorder="1" applyAlignment="1">
      <alignment horizontal="right"/>
    </xf>
    <xf numFmtId="164" fontId="4" fillId="15" borderId="39" xfId="0" applyNumberFormat="1" applyFont="1" applyFill="1" applyBorder="1" applyAlignment="1">
      <alignment horizontal="right"/>
    </xf>
    <xf numFmtId="164" fontId="31" fillId="24" borderId="14" xfId="0" applyNumberFormat="1" applyFont="1" applyFill="1" applyBorder="1" applyAlignment="1">
      <alignment horizontal="right"/>
    </xf>
    <xf numFmtId="164" fontId="30" fillId="24" borderId="31" xfId="0" applyNumberFormat="1" applyFont="1" applyFill="1" applyBorder="1" applyAlignment="1">
      <alignment horizontal="right"/>
    </xf>
    <xf numFmtId="164" fontId="30" fillId="24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30" fillId="24" borderId="35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164" fontId="12" fillId="0" borderId="60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6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164" fontId="3" fillId="3" borderId="61" xfId="0" applyNumberFormat="1" applyFont="1" applyFill="1" applyBorder="1" applyAlignment="1">
      <alignment horizontal="right"/>
    </xf>
    <xf numFmtId="164" fontId="0" fillId="0" borderId="61" xfId="0" applyNumberFormat="1" applyFont="1" applyFill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62" xfId="0" applyNumberFormat="1" applyFont="1" applyFill="1" applyBorder="1" applyAlignment="1">
      <alignment horizontal="right"/>
    </xf>
    <xf numFmtId="164" fontId="0" fillId="0" borderId="53" xfId="0" applyNumberFormat="1" applyFont="1" applyBorder="1" applyAlignment="1">
      <alignment horizontal="right"/>
    </xf>
    <xf numFmtId="164" fontId="0" fillId="0" borderId="55" xfId="0" applyNumberFormat="1" applyFont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4" fontId="0" fillId="24" borderId="6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4" fillId="24" borderId="15" xfId="0" applyFont="1" applyFill="1" applyBorder="1" applyAlignment="1">
      <alignment horizontal="center" wrapText="1"/>
    </xf>
    <xf numFmtId="164" fontId="4" fillId="0" borderId="65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164" fontId="12" fillId="0" borderId="68" xfId="0" applyNumberFormat="1" applyFont="1" applyBorder="1" applyAlignment="1">
      <alignment horizontal="right"/>
    </xf>
    <xf numFmtId="164" fontId="4" fillId="15" borderId="24" xfId="0" applyNumberFormat="1" applyFont="1" applyFill="1" applyBorder="1" applyAlignment="1">
      <alignment horizontal="right"/>
    </xf>
    <xf numFmtId="164" fontId="4" fillId="24" borderId="4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3" fillId="24" borderId="34" xfId="0" applyNumberFormat="1" applyFont="1" applyFill="1" applyBorder="1" applyAlignment="1">
      <alignment horizontal="right"/>
    </xf>
    <xf numFmtId="164" fontId="33" fillId="24" borderId="32" xfId="0" applyNumberFormat="1" applyFont="1" applyFill="1" applyBorder="1" applyAlignment="1">
      <alignment horizontal="right"/>
    </xf>
    <xf numFmtId="164" fontId="33" fillId="24" borderId="44" xfId="0" applyNumberFormat="1" applyFont="1" applyFill="1" applyBorder="1" applyAlignment="1">
      <alignment horizontal="right"/>
    </xf>
    <xf numFmtId="164" fontId="33" fillId="0" borderId="62" xfId="0" applyNumberFormat="1" applyFont="1" applyBorder="1" applyAlignment="1">
      <alignment horizontal="right"/>
    </xf>
    <xf numFmtId="164" fontId="33" fillId="0" borderId="39" xfId="0" applyNumberFormat="1" applyFont="1" applyBorder="1" applyAlignment="1">
      <alignment horizontal="right"/>
    </xf>
    <xf numFmtId="164" fontId="33" fillId="0" borderId="61" xfId="0" applyNumberFormat="1" applyFont="1" applyFill="1" applyBorder="1" applyAlignment="1">
      <alignment horizontal="right"/>
    </xf>
    <xf numFmtId="164" fontId="3" fillId="3" borderId="61" xfId="0" applyNumberFormat="1" applyFont="1" applyFill="1" applyBorder="1" applyAlignment="1">
      <alignment horizontal="right"/>
    </xf>
    <xf numFmtId="0" fontId="0" fillId="0" borderId="69" xfId="0" applyBorder="1" applyAlignment="1">
      <alignment horizontal="left"/>
    </xf>
    <xf numFmtId="164" fontId="8" fillId="0" borderId="70" xfId="0" applyNumberFormat="1" applyFont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164" fontId="4" fillId="15" borderId="40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 wrapText="1"/>
    </xf>
    <xf numFmtId="164" fontId="4" fillId="8" borderId="22" xfId="0" applyNumberFormat="1" applyFont="1" applyFill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4" fillId="25" borderId="40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 wrapText="1"/>
    </xf>
    <xf numFmtId="4" fontId="0" fillId="24" borderId="31" xfId="0" applyNumberFormat="1" applyFont="1" applyFill="1" applyBorder="1" applyAlignment="1">
      <alignment horizontal="right"/>
    </xf>
    <xf numFmtId="164" fontId="4" fillId="8" borderId="51" xfId="0" applyNumberFormat="1" applyFont="1" applyFill="1" applyBorder="1" applyAlignment="1">
      <alignment horizontal="right"/>
    </xf>
    <xf numFmtId="164" fontId="4" fillId="8" borderId="40" xfId="0" applyNumberFormat="1" applyFont="1" applyFill="1" applyBorder="1" applyAlignment="1">
      <alignment horizontal="right"/>
    </xf>
    <xf numFmtId="164" fontId="4" fillId="8" borderId="8" xfId="0" applyNumberFormat="1" applyFont="1" applyFill="1" applyBorder="1" applyAlignment="1">
      <alignment horizontal="right"/>
    </xf>
    <xf numFmtId="164" fontId="4" fillId="8" borderId="39" xfId="0" applyNumberFormat="1" applyFont="1" applyFill="1" applyBorder="1" applyAlignment="1">
      <alignment horizontal="right"/>
    </xf>
    <xf numFmtId="0" fontId="4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 wrapText="1"/>
    </xf>
    <xf numFmtId="164" fontId="0" fillId="24" borderId="72" xfId="0" applyNumberFormat="1" applyFont="1" applyFill="1" applyBorder="1" applyAlignment="1">
      <alignment horizontal="right"/>
    </xf>
    <xf numFmtId="164" fontId="11" fillId="0" borderId="7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34" fillId="0" borderId="26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left"/>
    </xf>
    <xf numFmtId="164" fontId="34" fillId="24" borderId="35" xfId="0" applyNumberFormat="1" applyFont="1" applyFill="1" applyBorder="1" applyAlignment="1">
      <alignment horizontal="right"/>
    </xf>
    <xf numFmtId="164" fontId="34" fillId="8" borderId="40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164" fontId="4" fillId="0" borderId="52" xfId="0" applyNumberFormat="1" applyFont="1" applyFill="1" applyBorder="1" applyAlignment="1">
      <alignment horizontal="right"/>
    </xf>
    <xf numFmtId="0" fontId="0" fillId="0" borderId="73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164" fontId="0" fillId="0" borderId="74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5" xfId="0" applyNumberFormat="1" applyFont="1" applyFill="1" applyBorder="1" applyAlignment="1">
      <alignment horizontal="right"/>
    </xf>
    <xf numFmtId="164" fontId="0" fillId="0" borderId="46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0" fillId="15" borderId="8" xfId="0" applyNumberFormat="1" applyFont="1" applyFill="1" applyBorder="1" applyAlignment="1">
      <alignment horizontal="right"/>
    </xf>
    <xf numFmtId="164" fontId="0" fillId="15" borderId="52" xfId="0" applyNumberFormat="1" applyFont="1" applyFill="1" applyBorder="1" applyAlignment="1">
      <alignment horizontal="right"/>
    </xf>
    <xf numFmtId="164" fontId="0" fillId="15" borderId="39" xfId="0" applyNumberFormat="1" applyFont="1" applyFill="1" applyBorder="1" applyAlignment="1">
      <alignment horizontal="right"/>
    </xf>
    <xf numFmtId="164" fontId="35" fillId="24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4">
      <selection activeCell="A1" sqref="A1:IV1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6" t="s">
        <v>120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</row>
    <row r="2" spans="1:15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thickBot="1">
      <c r="A3" s="15"/>
      <c r="B3" s="15"/>
      <c r="C3" s="15"/>
      <c r="D3" s="18"/>
      <c r="E3" s="19" t="s">
        <v>1</v>
      </c>
      <c r="F3" s="20"/>
      <c r="G3" s="152">
        <v>115000</v>
      </c>
      <c r="H3" s="21"/>
      <c r="I3" s="21"/>
      <c r="J3" s="18"/>
      <c r="K3" s="18"/>
      <c r="L3" s="18"/>
      <c r="M3" s="18"/>
      <c r="N3" s="18"/>
      <c r="O3" s="18"/>
    </row>
    <row r="4" spans="1:15" ht="15" customHeight="1">
      <c r="A4" s="15"/>
      <c r="B4" s="15"/>
      <c r="C4" s="15"/>
      <c r="D4" s="18"/>
      <c r="E4" s="22" t="s">
        <v>72</v>
      </c>
      <c r="F4" s="23" t="s">
        <v>116</v>
      </c>
      <c r="G4" s="186">
        <v>7137.4</v>
      </c>
      <c r="H4" s="21"/>
      <c r="I4" s="21"/>
      <c r="J4" s="18"/>
      <c r="K4" s="18"/>
      <c r="L4" s="18"/>
      <c r="M4" s="18"/>
      <c r="N4" s="18"/>
      <c r="O4" s="18"/>
    </row>
    <row r="5" spans="1:15" ht="15" customHeight="1">
      <c r="A5" s="15"/>
      <c r="B5" s="15"/>
      <c r="C5" s="15"/>
      <c r="D5" s="18"/>
      <c r="E5" s="238" t="s">
        <v>118</v>
      </c>
      <c r="F5" s="14" t="s">
        <v>117</v>
      </c>
      <c r="G5" s="239">
        <v>13810.2</v>
      </c>
      <c r="H5" s="21"/>
      <c r="I5" s="21"/>
      <c r="J5" s="18"/>
      <c r="K5" s="18"/>
      <c r="L5" s="18"/>
      <c r="M5" s="18"/>
      <c r="N5" s="18"/>
      <c r="O5" s="18"/>
    </row>
    <row r="6" spans="1:15" ht="15" customHeight="1" thickBot="1">
      <c r="A6" s="15"/>
      <c r="B6" s="15"/>
      <c r="C6" s="15"/>
      <c r="D6" s="18"/>
      <c r="E6" s="28" t="s">
        <v>71</v>
      </c>
      <c r="F6" s="29"/>
      <c r="G6" s="179">
        <f>SUM(G3:G5)</f>
        <v>135947.6</v>
      </c>
      <c r="H6" s="21"/>
      <c r="I6" s="21"/>
      <c r="J6" s="18"/>
      <c r="K6" s="18"/>
      <c r="L6" s="18"/>
      <c r="M6" s="18"/>
      <c r="N6" s="18"/>
      <c r="O6" s="18"/>
    </row>
    <row r="7" spans="1:15" ht="15" customHeight="1">
      <c r="A7" s="43" t="s">
        <v>59</v>
      </c>
      <c r="B7" s="18"/>
      <c r="C7" s="18"/>
      <c r="D7" s="18"/>
      <c r="E7" s="153"/>
      <c r="F7" s="153"/>
      <c r="G7" s="154"/>
      <c r="H7" s="21"/>
      <c r="I7" s="21"/>
      <c r="J7" s="18"/>
      <c r="K7" s="18"/>
      <c r="L7" s="18"/>
      <c r="M7" s="18"/>
      <c r="N7" s="18"/>
      <c r="O7" s="18"/>
    </row>
    <row r="8" spans="1:15" ht="15" customHeight="1" thickBot="1">
      <c r="A8" s="18"/>
      <c r="B8" s="18"/>
      <c r="C8" s="18"/>
      <c r="D8" s="18"/>
      <c r="E8" s="18"/>
      <c r="F8" s="18"/>
      <c r="G8" s="25"/>
      <c r="H8" s="21"/>
      <c r="I8" s="21"/>
      <c r="J8" s="18"/>
      <c r="K8" s="18"/>
      <c r="L8" s="18"/>
      <c r="M8" s="18"/>
      <c r="N8" s="18"/>
      <c r="O8" s="18"/>
    </row>
    <row r="9" spans="1:15" ht="15" customHeight="1" thickBot="1">
      <c r="A9" s="24" t="s">
        <v>0</v>
      </c>
      <c r="B9" s="26"/>
      <c r="C9" s="26"/>
      <c r="D9" s="26"/>
      <c r="E9" s="26"/>
      <c r="F9" s="26"/>
      <c r="G9" s="53">
        <v>115000</v>
      </c>
      <c r="H9" s="178" t="s">
        <v>88</v>
      </c>
      <c r="I9" s="203" t="s">
        <v>89</v>
      </c>
      <c r="J9" s="14"/>
      <c r="K9" s="14"/>
      <c r="L9" s="14"/>
      <c r="M9" s="14"/>
      <c r="N9" s="18"/>
      <c r="O9" s="18"/>
    </row>
    <row r="10" spans="1:15" ht="15" customHeight="1">
      <c r="A10" s="22" t="s">
        <v>2</v>
      </c>
      <c r="B10" s="23"/>
      <c r="C10" s="23"/>
      <c r="D10" s="23"/>
      <c r="E10" s="23" t="s">
        <v>62</v>
      </c>
      <c r="F10" s="180"/>
      <c r="G10" s="181">
        <v>-113570</v>
      </c>
      <c r="H10" s="21"/>
      <c r="I10" s="21"/>
      <c r="J10" s="14"/>
      <c r="K10" s="14"/>
      <c r="L10" s="14"/>
      <c r="M10" s="14"/>
      <c r="N10" s="18"/>
      <c r="O10" s="18"/>
    </row>
    <row r="11" spans="1:15" ht="15" customHeight="1">
      <c r="A11" s="201" t="s">
        <v>3</v>
      </c>
      <c r="B11" s="183"/>
      <c r="C11" s="183"/>
      <c r="D11" s="183"/>
      <c r="E11" s="183"/>
      <c r="F11" s="184"/>
      <c r="G11" s="202">
        <f>SUM(G9:G10)</f>
        <v>1430</v>
      </c>
      <c r="H11" s="21"/>
      <c r="I11" s="21"/>
      <c r="J11" s="14"/>
      <c r="K11" s="14"/>
      <c r="L11" s="14"/>
      <c r="M11" s="14"/>
      <c r="N11" s="18"/>
      <c r="O11" s="18"/>
    </row>
    <row r="12" spans="1:15" ht="15" customHeight="1">
      <c r="A12" s="197" t="s">
        <v>102</v>
      </c>
      <c r="B12" s="198"/>
      <c r="C12" s="198"/>
      <c r="D12" s="198"/>
      <c r="E12" s="198"/>
      <c r="F12" s="199"/>
      <c r="G12" s="200">
        <v>7137.4</v>
      </c>
      <c r="H12" s="204">
        <f>SUM(G9+G12)</f>
        <v>122137.4</v>
      </c>
      <c r="I12" s="21"/>
      <c r="J12" s="14"/>
      <c r="K12" s="14"/>
      <c r="L12" s="14"/>
      <c r="M12" s="14"/>
      <c r="N12" s="18"/>
      <c r="O12" s="18"/>
    </row>
    <row r="13" spans="1:15" ht="15" customHeight="1">
      <c r="A13" s="182" t="s">
        <v>101</v>
      </c>
      <c r="B13" s="183"/>
      <c r="C13" s="183"/>
      <c r="D13" s="183"/>
      <c r="E13" s="183"/>
      <c r="F13" s="184"/>
      <c r="G13" s="185">
        <v>-7137.4</v>
      </c>
      <c r="H13" s="21"/>
      <c r="I13" s="21"/>
      <c r="J13" s="14"/>
      <c r="K13" s="14"/>
      <c r="L13" s="14"/>
      <c r="M13" s="14"/>
      <c r="N13" s="18"/>
      <c r="O13" s="18"/>
    </row>
    <row r="14" spans="1:15" ht="15" customHeight="1">
      <c r="A14" s="224" t="s">
        <v>100</v>
      </c>
      <c r="B14" s="225"/>
      <c r="C14" s="225"/>
      <c r="D14" s="225"/>
      <c r="E14" s="225"/>
      <c r="F14" s="226"/>
      <c r="G14" s="227">
        <v>-2500</v>
      </c>
      <c r="H14" s="21"/>
      <c r="I14" s="21"/>
      <c r="J14" s="14"/>
      <c r="K14" s="14"/>
      <c r="L14" s="14"/>
      <c r="M14" s="14"/>
      <c r="N14" s="18"/>
      <c r="O14" s="18"/>
    </row>
    <row r="15" spans="1:15" ht="15" customHeight="1">
      <c r="A15" s="224" t="s">
        <v>99</v>
      </c>
      <c r="B15" s="225"/>
      <c r="C15" s="225"/>
      <c r="D15" s="225"/>
      <c r="E15" s="225"/>
      <c r="F15" s="226"/>
      <c r="G15" s="227">
        <v>2500</v>
      </c>
      <c r="H15" s="204">
        <f>G9+G12</f>
        <v>122137.4</v>
      </c>
      <c r="I15" s="21"/>
      <c r="J15" s="14"/>
      <c r="K15" s="14"/>
      <c r="L15" s="14"/>
      <c r="M15" s="14"/>
      <c r="N15" s="18"/>
      <c r="O15" s="18"/>
    </row>
    <row r="16" spans="1:15" ht="15" customHeight="1">
      <c r="A16" s="224" t="s">
        <v>107</v>
      </c>
      <c r="B16" s="225"/>
      <c r="C16" s="225"/>
      <c r="D16" s="225"/>
      <c r="E16" s="225"/>
      <c r="F16" s="226"/>
      <c r="G16" s="227">
        <v>13810.2</v>
      </c>
      <c r="H16" s="204"/>
      <c r="I16" s="21"/>
      <c r="J16" s="14"/>
      <c r="K16" s="14"/>
      <c r="L16" s="14"/>
      <c r="M16" s="14"/>
      <c r="N16" s="18"/>
      <c r="O16" s="18"/>
    </row>
    <row r="17" spans="1:15" ht="15" customHeight="1">
      <c r="A17" s="224" t="s">
        <v>108</v>
      </c>
      <c r="B17" s="225"/>
      <c r="C17" s="225"/>
      <c r="D17" s="225"/>
      <c r="E17" s="225"/>
      <c r="F17" s="226"/>
      <c r="G17" s="227">
        <v>-5190</v>
      </c>
      <c r="H17" s="204"/>
      <c r="I17" s="21"/>
      <c r="J17" s="14"/>
      <c r="K17" s="14"/>
      <c r="L17" s="14"/>
      <c r="M17" s="14"/>
      <c r="N17" s="18"/>
      <c r="O17" s="18"/>
    </row>
    <row r="18" spans="1:15" ht="15" customHeight="1">
      <c r="A18" s="224" t="s">
        <v>109</v>
      </c>
      <c r="B18" s="225"/>
      <c r="C18" s="225"/>
      <c r="D18" s="225"/>
      <c r="E18" s="225"/>
      <c r="F18" s="226"/>
      <c r="G18" s="227">
        <v>-7400</v>
      </c>
      <c r="H18" s="204"/>
      <c r="I18" s="21"/>
      <c r="J18" s="14"/>
      <c r="K18" s="14"/>
      <c r="L18" s="14"/>
      <c r="M18" s="14"/>
      <c r="N18" s="18"/>
      <c r="O18" s="18"/>
    </row>
    <row r="19" spans="1:15" ht="15" customHeight="1" thickBot="1">
      <c r="A19" s="28" t="s">
        <v>3</v>
      </c>
      <c r="B19" s="29"/>
      <c r="C19" s="29"/>
      <c r="D19" s="29"/>
      <c r="E19" s="29"/>
      <c r="F19" s="30"/>
      <c r="G19" s="162">
        <f>SUM(G11+G16+G17+G18)</f>
        <v>2650.2000000000007</v>
      </c>
      <c r="H19" s="204">
        <f>SUM(G9+G12+G16)</f>
        <v>135947.6</v>
      </c>
      <c r="I19" s="178">
        <f>SUM(H12+G10+G13+G14+G15+G16+G17+G18)</f>
        <v>2650.1999999999953</v>
      </c>
      <c r="J19" s="14"/>
      <c r="K19" s="14"/>
      <c r="L19" s="14"/>
      <c r="M19" s="14"/>
      <c r="N19" s="18"/>
      <c r="O19" s="18"/>
    </row>
    <row r="20" spans="1:15" ht="15" customHeight="1">
      <c r="A20" s="41"/>
      <c r="B20" s="14"/>
      <c r="C20" s="14"/>
      <c r="D20" s="14"/>
      <c r="E20" s="14"/>
      <c r="F20" s="14"/>
      <c r="G20" s="154"/>
      <c r="H20" s="21"/>
      <c r="I20" s="178"/>
      <c r="J20" s="14"/>
      <c r="K20" s="14"/>
      <c r="L20" s="14"/>
      <c r="M20" s="14"/>
      <c r="N20" s="18"/>
      <c r="O20" s="18"/>
    </row>
    <row r="21" spans="1:15" ht="12" customHeight="1" thickBot="1">
      <c r="A21" s="14"/>
      <c r="B21" s="14"/>
      <c r="C21" s="14"/>
      <c r="D21" s="14"/>
      <c r="E21" s="14"/>
      <c r="F21" s="14"/>
      <c r="G21" s="27"/>
      <c r="H21" s="21" t="s">
        <v>60</v>
      </c>
      <c r="I21" s="21"/>
      <c r="J21" s="18"/>
      <c r="K21" s="18"/>
      <c r="L21" s="18"/>
      <c r="M21" s="18"/>
      <c r="N21" s="18"/>
      <c r="O21" s="18"/>
    </row>
    <row r="22" spans="1:15" ht="57.75" customHeight="1" thickBot="1">
      <c r="A22" s="14"/>
      <c r="B22" s="14"/>
      <c r="C22" s="14"/>
      <c r="D22" s="14"/>
      <c r="E22" s="14"/>
      <c r="F22" s="14"/>
      <c r="G22" s="27"/>
      <c r="H22" s="284" t="s">
        <v>61</v>
      </c>
      <c r="I22" s="285"/>
      <c r="J22" s="286"/>
      <c r="K22" s="287"/>
      <c r="L22" s="284" t="s">
        <v>110</v>
      </c>
      <c r="M22" s="286"/>
      <c r="N22" s="286"/>
      <c r="O22" s="287"/>
    </row>
    <row r="23" spans="1:21" ht="131.25" customHeight="1" thickBot="1">
      <c r="A23" s="3" t="s">
        <v>16</v>
      </c>
      <c r="B23" s="4" t="s">
        <v>4</v>
      </c>
      <c r="C23" s="12" t="s">
        <v>5</v>
      </c>
      <c r="D23" s="5" t="s">
        <v>6</v>
      </c>
      <c r="E23" s="5" t="s">
        <v>7</v>
      </c>
      <c r="F23" s="5" t="s">
        <v>14</v>
      </c>
      <c r="G23" s="75" t="s">
        <v>90</v>
      </c>
      <c r="H23" s="222" t="s">
        <v>114</v>
      </c>
      <c r="I23" s="75" t="s">
        <v>13</v>
      </c>
      <c r="J23" s="246" t="s">
        <v>119</v>
      </c>
      <c r="K23" s="6" t="s">
        <v>13</v>
      </c>
      <c r="L23" s="74" t="s">
        <v>115</v>
      </c>
      <c r="M23" s="6" t="s">
        <v>13</v>
      </c>
      <c r="N23" s="246" t="s">
        <v>113</v>
      </c>
      <c r="O23" s="6" t="s">
        <v>13</v>
      </c>
      <c r="U23" s="2"/>
    </row>
    <row r="24" spans="1:15" ht="14.25" customHeight="1">
      <c r="A24" s="95">
        <v>1</v>
      </c>
      <c r="B24" s="97">
        <v>4357</v>
      </c>
      <c r="C24" s="97"/>
      <c r="D24" s="78"/>
      <c r="E24" s="98" t="s">
        <v>48</v>
      </c>
      <c r="F24" s="99"/>
      <c r="G24" s="156">
        <v>500</v>
      </c>
      <c r="H24" s="58"/>
      <c r="I24" s="156">
        <f>SUM(I27:I28)</f>
        <v>850.3</v>
      </c>
      <c r="J24" s="160"/>
      <c r="K24" s="240">
        <f>SUM(K27:K28)</f>
        <v>850.3</v>
      </c>
      <c r="L24" s="247"/>
      <c r="M24" s="240">
        <f>SUM(M27:M29)</f>
        <v>1150.3</v>
      </c>
      <c r="N24" s="247"/>
      <c r="O24" s="240">
        <f>SUM(O27:O29)</f>
        <v>2200.3</v>
      </c>
    </row>
    <row r="25" spans="1:15" ht="14.25" customHeight="1">
      <c r="A25" s="88"/>
      <c r="B25" s="73"/>
      <c r="C25" s="73">
        <v>6351</v>
      </c>
      <c r="D25" s="31" t="s">
        <v>49</v>
      </c>
      <c r="E25" s="31" t="s">
        <v>70</v>
      </c>
      <c r="F25" s="89"/>
      <c r="G25" s="90">
        <v>500</v>
      </c>
      <c r="H25" s="56"/>
      <c r="I25" s="144"/>
      <c r="J25" s="56"/>
      <c r="K25" s="144"/>
      <c r="L25" s="56"/>
      <c r="M25" s="176">
        <v>500</v>
      </c>
      <c r="N25" s="56">
        <v>1050</v>
      </c>
      <c r="O25" s="176">
        <f>SUM(M25:N25)</f>
        <v>1550</v>
      </c>
    </row>
    <row r="26" spans="1:15" ht="14.25" customHeight="1">
      <c r="A26" s="95"/>
      <c r="B26" s="96"/>
      <c r="C26" s="73">
        <v>6351</v>
      </c>
      <c r="D26" s="31" t="s">
        <v>73</v>
      </c>
      <c r="E26" s="31" t="s">
        <v>74</v>
      </c>
      <c r="F26" s="89"/>
      <c r="G26" s="144"/>
      <c r="H26" s="56">
        <v>350.3</v>
      </c>
      <c r="I26" s="144"/>
      <c r="J26" s="56"/>
      <c r="K26" s="144"/>
      <c r="L26" s="56"/>
      <c r="M26" s="176">
        <v>350.3</v>
      </c>
      <c r="N26" s="56"/>
      <c r="O26" s="176">
        <v>350.3</v>
      </c>
    </row>
    <row r="27" spans="1:15" ht="14.25" customHeight="1">
      <c r="A27" s="88"/>
      <c r="B27" s="73"/>
      <c r="C27" s="102">
        <v>6351</v>
      </c>
      <c r="D27" s="39"/>
      <c r="E27" s="33" t="s">
        <v>15</v>
      </c>
      <c r="F27" s="83"/>
      <c r="G27" s="166">
        <v>500</v>
      </c>
      <c r="H27" s="188">
        <v>350.3</v>
      </c>
      <c r="I27" s="187">
        <f>SUM(G27:H27)</f>
        <v>850.3</v>
      </c>
      <c r="J27" s="57"/>
      <c r="K27" s="187">
        <f>SUM(I27:J27)</f>
        <v>850.3</v>
      </c>
      <c r="L27" s="57"/>
      <c r="M27" s="187">
        <f>SUM(K27:L27)</f>
        <v>850.3</v>
      </c>
      <c r="N27" s="188">
        <v>1050</v>
      </c>
      <c r="O27" s="187">
        <f>SUM(M27:N27)</f>
        <v>1900.3</v>
      </c>
    </row>
    <row r="28" spans="1:15" ht="14.25" customHeight="1">
      <c r="A28" s="88"/>
      <c r="B28" s="73"/>
      <c r="C28" s="108">
        <v>5331</v>
      </c>
      <c r="D28" s="31"/>
      <c r="E28" s="36" t="s">
        <v>24</v>
      </c>
      <c r="F28" s="89"/>
      <c r="G28" s="250">
        <v>0</v>
      </c>
      <c r="H28" s="56"/>
      <c r="I28" s="251">
        <v>0</v>
      </c>
      <c r="J28" s="56"/>
      <c r="K28" s="251">
        <v>0</v>
      </c>
      <c r="L28" s="56"/>
      <c r="M28" s="251">
        <v>0</v>
      </c>
      <c r="N28" s="56"/>
      <c r="O28" s="251">
        <v>0</v>
      </c>
    </row>
    <row r="29" spans="1:15" ht="14.25" customHeight="1" thickBot="1">
      <c r="A29" s="95"/>
      <c r="B29" s="96"/>
      <c r="C29" s="258">
        <v>6130</v>
      </c>
      <c r="D29" s="78"/>
      <c r="E29" s="259" t="s">
        <v>103</v>
      </c>
      <c r="F29" s="99"/>
      <c r="G29" s="248"/>
      <c r="H29" s="59"/>
      <c r="I29" s="248"/>
      <c r="J29" s="59"/>
      <c r="K29" s="249"/>
      <c r="L29" s="260">
        <v>300</v>
      </c>
      <c r="M29" s="261">
        <v>300</v>
      </c>
      <c r="N29" s="260"/>
      <c r="O29" s="261">
        <v>300</v>
      </c>
    </row>
    <row r="30" spans="1:15" ht="14.25" customHeight="1">
      <c r="A30" s="111">
        <v>2</v>
      </c>
      <c r="B30" s="112">
        <v>4357</v>
      </c>
      <c r="C30" s="252"/>
      <c r="D30" s="253"/>
      <c r="E30" s="254" t="s">
        <v>52</v>
      </c>
      <c r="F30" s="114"/>
      <c r="G30" s="214">
        <v>400</v>
      </c>
      <c r="H30" s="255"/>
      <c r="I30" s="256">
        <f>SUM(I33:I34)</f>
        <v>2100</v>
      </c>
      <c r="J30" s="255"/>
      <c r="K30" s="257">
        <f>SUM(K33:K34)</f>
        <v>2100</v>
      </c>
      <c r="L30" s="255"/>
      <c r="M30" s="257">
        <f>SUM(M33:M34)</f>
        <v>2100</v>
      </c>
      <c r="N30" s="255"/>
      <c r="O30" s="257">
        <f>SUM(O33:O34)</f>
        <v>2100</v>
      </c>
    </row>
    <row r="31" spans="1:15" s="2" customFormat="1" ht="14.25" customHeight="1">
      <c r="A31" s="88"/>
      <c r="B31" s="73"/>
      <c r="C31" s="73">
        <v>6351</v>
      </c>
      <c r="D31" s="31" t="s">
        <v>54</v>
      </c>
      <c r="E31" s="31" t="s">
        <v>53</v>
      </c>
      <c r="F31" s="89"/>
      <c r="G31" s="90">
        <v>400</v>
      </c>
      <c r="H31" s="56"/>
      <c r="I31" s="144"/>
      <c r="J31" s="56"/>
      <c r="K31" s="144"/>
      <c r="L31" s="56"/>
      <c r="M31" s="176">
        <v>400</v>
      </c>
      <c r="N31" s="56"/>
      <c r="O31" s="176">
        <v>400</v>
      </c>
    </row>
    <row r="32" spans="1:15" s="2" customFormat="1" ht="14.25" customHeight="1">
      <c r="A32" s="88"/>
      <c r="B32" s="73"/>
      <c r="C32" s="73">
        <v>5331</v>
      </c>
      <c r="D32" s="31" t="s">
        <v>91</v>
      </c>
      <c r="E32" s="31" t="s">
        <v>92</v>
      </c>
      <c r="F32" s="89"/>
      <c r="G32" s="90"/>
      <c r="H32" s="56">
        <v>1700</v>
      </c>
      <c r="I32" s="144"/>
      <c r="J32" s="57"/>
      <c r="K32" s="144"/>
      <c r="L32" s="57"/>
      <c r="M32" s="176">
        <v>1700</v>
      </c>
      <c r="N32" s="57"/>
      <c r="O32" s="176">
        <v>1700</v>
      </c>
    </row>
    <row r="33" spans="1:15" ht="14.25" customHeight="1">
      <c r="A33" s="95"/>
      <c r="B33" s="96"/>
      <c r="C33" s="97">
        <v>6351</v>
      </c>
      <c r="D33" s="39"/>
      <c r="E33" s="33" t="s">
        <v>15</v>
      </c>
      <c r="F33" s="83"/>
      <c r="G33" s="228">
        <v>400</v>
      </c>
      <c r="H33" s="59"/>
      <c r="I33" s="228">
        <v>400</v>
      </c>
      <c r="J33" s="57"/>
      <c r="K33" s="166">
        <v>400</v>
      </c>
      <c r="L33" s="57"/>
      <c r="M33" s="166">
        <v>400</v>
      </c>
      <c r="N33" s="57"/>
      <c r="O33" s="166">
        <v>400</v>
      </c>
    </row>
    <row r="34" spans="1:15" ht="14.25" customHeight="1" thickBot="1">
      <c r="A34" s="91"/>
      <c r="B34" s="92"/>
      <c r="C34" s="93">
        <v>5331</v>
      </c>
      <c r="D34" s="38"/>
      <c r="E34" s="32" t="s">
        <v>24</v>
      </c>
      <c r="F34" s="94"/>
      <c r="G34" s="142">
        <v>0</v>
      </c>
      <c r="H34" s="191">
        <v>1700</v>
      </c>
      <c r="I34" s="142">
        <f>SUM(G34:H34)</f>
        <v>1700</v>
      </c>
      <c r="J34" s="55"/>
      <c r="K34" s="165">
        <f>SUM(I34:J34)</f>
        <v>1700</v>
      </c>
      <c r="L34" s="55"/>
      <c r="M34" s="165">
        <f>SUM(K34:L34)</f>
        <v>1700</v>
      </c>
      <c r="N34" s="55"/>
      <c r="O34" s="165">
        <f>SUM(M34:N34)</f>
        <v>1700</v>
      </c>
    </row>
    <row r="35" spans="1:15" ht="14.25" customHeight="1">
      <c r="A35" s="111">
        <v>3</v>
      </c>
      <c r="B35" s="112">
        <v>4357</v>
      </c>
      <c r="C35" s="112"/>
      <c r="D35" s="37"/>
      <c r="E35" s="113" t="s">
        <v>34</v>
      </c>
      <c r="F35" s="114"/>
      <c r="G35" s="159">
        <v>5630</v>
      </c>
      <c r="H35" s="54"/>
      <c r="I35" s="159">
        <f>SUM(I37:I38)</f>
        <v>5632.5</v>
      </c>
      <c r="J35" s="54"/>
      <c r="K35" s="214">
        <f>SUM(K37:K38)</f>
        <v>5632.5</v>
      </c>
      <c r="L35" s="54"/>
      <c r="M35" s="214">
        <f>SUM(M37:M38)</f>
        <v>5632.5</v>
      </c>
      <c r="N35" s="54"/>
      <c r="O35" s="214">
        <f>SUM(O37:O38)</f>
        <v>5632.5</v>
      </c>
    </row>
    <row r="36" spans="1:15" ht="14.25" customHeight="1">
      <c r="A36" s="88"/>
      <c r="B36" s="73"/>
      <c r="C36" s="73">
        <v>6351</v>
      </c>
      <c r="D36" s="39" t="s">
        <v>36</v>
      </c>
      <c r="E36" s="136" t="s">
        <v>35</v>
      </c>
      <c r="F36" s="89"/>
      <c r="G36" s="90">
        <v>5630</v>
      </c>
      <c r="H36" s="57">
        <v>2.5</v>
      </c>
      <c r="I36" s="145"/>
      <c r="J36" s="57"/>
      <c r="K36" s="145"/>
      <c r="L36" s="57"/>
      <c r="M36" s="271">
        <v>5632.5</v>
      </c>
      <c r="N36" s="57"/>
      <c r="O36" s="271">
        <v>5632.5</v>
      </c>
    </row>
    <row r="37" spans="1:15" ht="14.25" customHeight="1">
      <c r="A37" s="101"/>
      <c r="B37" s="115"/>
      <c r="C37" s="108">
        <v>6351</v>
      </c>
      <c r="D37" s="36"/>
      <c r="E37" s="36" t="s">
        <v>15</v>
      </c>
      <c r="F37" s="89"/>
      <c r="G37" s="123">
        <v>5630</v>
      </c>
      <c r="H37" s="188">
        <v>2.5</v>
      </c>
      <c r="I37" s="187">
        <f>SUM(G37:H37)</f>
        <v>5632.5</v>
      </c>
      <c r="J37" s="79"/>
      <c r="K37" s="187">
        <f>SUM(I37:J37)</f>
        <v>5632.5</v>
      </c>
      <c r="L37" s="79"/>
      <c r="M37" s="187">
        <f>SUM(K37:L37)</f>
        <v>5632.5</v>
      </c>
      <c r="N37" s="79"/>
      <c r="O37" s="187">
        <f>SUM(M37:N37)</f>
        <v>5632.5</v>
      </c>
    </row>
    <row r="38" spans="1:15" ht="14.25" customHeight="1" thickBot="1">
      <c r="A38" s="91"/>
      <c r="B38" s="92"/>
      <c r="C38" s="93">
        <v>5331</v>
      </c>
      <c r="D38" s="32"/>
      <c r="E38" s="32" t="s">
        <v>24</v>
      </c>
      <c r="F38" s="94"/>
      <c r="G38" s="165">
        <v>0</v>
      </c>
      <c r="H38" s="8"/>
      <c r="I38" s="165">
        <v>0</v>
      </c>
      <c r="J38" s="8"/>
      <c r="K38" s="165">
        <v>0</v>
      </c>
      <c r="L38" s="8"/>
      <c r="M38" s="165">
        <v>0</v>
      </c>
      <c r="N38" s="8"/>
      <c r="O38" s="165">
        <v>0</v>
      </c>
    </row>
    <row r="39" spans="1:15" ht="14.25" customHeight="1">
      <c r="A39" s="101">
        <v>6</v>
      </c>
      <c r="B39" s="102">
        <v>4357</v>
      </c>
      <c r="C39" s="102"/>
      <c r="D39" s="39"/>
      <c r="E39" s="113" t="s">
        <v>55</v>
      </c>
      <c r="F39" s="83"/>
      <c r="G39" s="157">
        <v>1700</v>
      </c>
      <c r="H39" s="54"/>
      <c r="I39" s="157">
        <v>1700</v>
      </c>
      <c r="J39" s="54"/>
      <c r="K39" s="196">
        <v>1700</v>
      </c>
      <c r="L39" s="54"/>
      <c r="M39" s="196">
        <v>1700</v>
      </c>
      <c r="N39" s="54"/>
      <c r="O39" s="196">
        <v>1700</v>
      </c>
    </row>
    <row r="40" spans="1:15" ht="14.25" customHeight="1">
      <c r="A40" s="88"/>
      <c r="B40" s="73"/>
      <c r="C40" s="73">
        <v>6351</v>
      </c>
      <c r="D40" s="31" t="s">
        <v>57</v>
      </c>
      <c r="E40" s="39" t="s">
        <v>56</v>
      </c>
      <c r="F40" s="89"/>
      <c r="G40" s="90">
        <v>1700</v>
      </c>
      <c r="H40" s="56"/>
      <c r="I40" s="144"/>
      <c r="J40" s="56"/>
      <c r="K40" s="144"/>
      <c r="L40" s="56"/>
      <c r="M40" s="176">
        <v>1700</v>
      </c>
      <c r="N40" s="56"/>
      <c r="O40" s="176">
        <v>1700</v>
      </c>
    </row>
    <row r="41" spans="1:15" ht="14.25" customHeight="1">
      <c r="A41" s="88"/>
      <c r="B41" s="73"/>
      <c r="C41" s="97">
        <v>6351</v>
      </c>
      <c r="D41" s="78"/>
      <c r="E41" s="35" t="s">
        <v>15</v>
      </c>
      <c r="F41" s="99"/>
      <c r="G41" s="122">
        <v>1700</v>
      </c>
      <c r="H41" s="57"/>
      <c r="I41" s="122">
        <v>1700</v>
      </c>
      <c r="J41" s="57"/>
      <c r="K41" s="241">
        <v>1700</v>
      </c>
      <c r="L41" s="57"/>
      <c r="M41" s="241">
        <v>1700</v>
      </c>
      <c r="N41" s="57"/>
      <c r="O41" s="241">
        <v>1700</v>
      </c>
    </row>
    <row r="42" spans="1:15" ht="14.25" customHeight="1" thickBot="1">
      <c r="A42" s="91"/>
      <c r="B42" s="92"/>
      <c r="C42" s="93">
        <v>5331</v>
      </c>
      <c r="D42" s="32"/>
      <c r="E42" s="32" t="s">
        <v>24</v>
      </c>
      <c r="F42" s="94"/>
      <c r="G42" s="142">
        <v>0</v>
      </c>
      <c r="H42" s="55"/>
      <c r="I42" s="142">
        <v>0</v>
      </c>
      <c r="J42" s="55"/>
      <c r="K42" s="165">
        <v>0</v>
      </c>
      <c r="L42" s="55"/>
      <c r="M42" s="165">
        <v>0</v>
      </c>
      <c r="N42" s="55"/>
      <c r="O42" s="165">
        <v>0</v>
      </c>
    </row>
    <row r="43" spans="1:15" ht="14.25" customHeight="1">
      <c r="A43" s="101">
        <v>7</v>
      </c>
      <c r="B43" s="102">
        <v>4357</v>
      </c>
      <c r="C43" s="102"/>
      <c r="D43" s="39"/>
      <c r="E43" s="113" t="s">
        <v>93</v>
      </c>
      <c r="F43" s="83"/>
      <c r="G43" s="157">
        <v>0</v>
      </c>
      <c r="H43" s="54"/>
      <c r="I43" s="157">
        <f>SUM(I45:I46)</f>
        <v>800</v>
      </c>
      <c r="J43" s="54"/>
      <c r="K43" s="196">
        <f>SUM(K45:K46)</f>
        <v>800</v>
      </c>
      <c r="L43" s="54"/>
      <c r="M43" s="196">
        <f>SUM(M45:M46)</f>
        <v>800</v>
      </c>
      <c r="N43" s="54"/>
      <c r="O43" s="196">
        <f>SUM(O45:O46)</f>
        <v>800</v>
      </c>
    </row>
    <row r="44" spans="1:15" ht="14.25" customHeight="1">
      <c r="A44" s="88"/>
      <c r="B44" s="73"/>
      <c r="C44" s="73">
        <v>5331</v>
      </c>
      <c r="D44" s="31" t="s">
        <v>94</v>
      </c>
      <c r="E44" s="39" t="s">
        <v>95</v>
      </c>
      <c r="F44" s="89"/>
      <c r="G44" s="90"/>
      <c r="H44" s="56">
        <v>800</v>
      </c>
      <c r="I44" s="144"/>
      <c r="J44" s="56"/>
      <c r="K44" s="144"/>
      <c r="L44" s="56"/>
      <c r="M44" s="176">
        <v>800</v>
      </c>
      <c r="N44" s="56"/>
      <c r="O44" s="176">
        <v>800</v>
      </c>
    </row>
    <row r="45" spans="1:15" ht="14.25" customHeight="1">
      <c r="A45" s="88"/>
      <c r="B45" s="73"/>
      <c r="C45" s="108">
        <v>6351</v>
      </c>
      <c r="D45" s="31"/>
      <c r="E45" s="36" t="s">
        <v>15</v>
      </c>
      <c r="F45" s="89"/>
      <c r="G45" s="123">
        <v>0</v>
      </c>
      <c r="H45" s="56"/>
      <c r="I45" s="123">
        <v>0</v>
      </c>
      <c r="J45" s="56"/>
      <c r="K45" s="190">
        <v>0</v>
      </c>
      <c r="L45" s="56"/>
      <c r="M45" s="190">
        <v>0</v>
      </c>
      <c r="N45" s="56"/>
      <c r="O45" s="190">
        <v>0</v>
      </c>
    </row>
    <row r="46" spans="1:15" ht="14.25" customHeight="1" thickBot="1">
      <c r="A46" s="91"/>
      <c r="B46" s="92"/>
      <c r="C46" s="93">
        <v>5331</v>
      </c>
      <c r="D46" s="32"/>
      <c r="E46" s="32" t="s">
        <v>24</v>
      </c>
      <c r="F46" s="94"/>
      <c r="G46" s="142">
        <v>0</v>
      </c>
      <c r="H46" s="191">
        <v>800</v>
      </c>
      <c r="I46" s="142">
        <f>SUM(G46:H46)</f>
        <v>800</v>
      </c>
      <c r="J46" s="55"/>
      <c r="K46" s="165">
        <f>SUM(I46:J46)</f>
        <v>800</v>
      </c>
      <c r="L46" s="55"/>
      <c r="M46" s="165">
        <f>SUM(K46:L46)</f>
        <v>800</v>
      </c>
      <c r="N46" s="55"/>
      <c r="O46" s="165">
        <f>SUM(M46:N46)</f>
        <v>800</v>
      </c>
    </row>
    <row r="47" spans="1:15" ht="14.25" customHeight="1">
      <c r="A47" s="95">
        <v>8</v>
      </c>
      <c r="B47" s="97">
        <v>4357</v>
      </c>
      <c r="C47" s="97"/>
      <c r="D47" s="37"/>
      <c r="E47" s="98" t="s">
        <v>44</v>
      </c>
      <c r="F47" s="83"/>
      <c r="G47" s="157">
        <v>250</v>
      </c>
      <c r="H47" s="58"/>
      <c r="I47" s="157">
        <v>250</v>
      </c>
      <c r="J47" s="58"/>
      <c r="K47" s="196">
        <v>250</v>
      </c>
      <c r="L47" s="58"/>
      <c r="M47" s="196">
        <v>250</v>
      </c>
      <c r="N47" s="58"/>
      <c r="O47" s="196">
        <v>250</v>
      </c>
    </row>
    <row r="48" spans="1:15" ht="14.25" customHeight="1">
      <c r="A48" s="81"/>
      <c r="B48" s="82"/>
      <c r="C48" s="73">
        <v>6351</v>
      </c>
      <c r="D48" s="39" t="s">
        <v>43</v>
      </c>
      <c r="E48" s="34" t="s">
        <v>67</v>
      </c>
      <c r="F48" s="83"/>
      <c r="G48" s="84">
        <v>250</v>
      </c>
      <c r="H48" s="56"/>
      <c r="I48" s="144"/>
      <c r="J48" s="56"/>
      <c r="K48" s="144"/>
      <c r="L48" s="56"/>
      <c r="M48" s="176">
        <v>250</v>
      </c>
      <c r="N48" s="56"/>
      <c r="O48" s="176">
        <v>250</v>
      </c>
    </row>
    <row r="49" spans="1:15" ht="14.25" customHeight="1">
      <c r="A49" s="81"/>
      <c r="B49" s="82"/>
      <c r="C49" s="108">
        <v>6351</v>
      </c>
      <c r="D49" s="31"/>
      <c r="E49" s="36" t="s">
        <v>15</v>
      </c>
      <c r="F49" s="89"/>
      <c r="G49" s="123">
        <v>250</v>
      </c>
      <c r="H49" s="54"/>
      <c r="I49" s="123">
        <v>250</v>
      </c>
      <c r="J49" s="59"/>
      <c r="K49" s="190">
        <v>250</v>
      </c>
      <c r="L49" s="59"/>
      <c r="M49" s="190">
        <v>250</v>
      </c>
      <c r="N49" s="59"/>
      <c r="O49" s="190">
        <v>250</v>
      </c>
    </row>
    <row r="50" spans="1:15" ht="14.25" customHeight="1" thickBot="1">
      <c r="A50" s="91"/>
      <c r="B50" s="92"/>
      <c r="C50" s="93">
        <v>5331</v>
      </c>
      <c r="D50" s="32"/>
      <c r="E50" s="32" t="s">
        <v>24</v>
      </c>
      <c r="F50" s="94"/>
      <c r="G50" s="142">
        <v>0</v>
      </c>
      <c r="H50" s="54"/>
      <c r="I50" s="142">
        <v>0</v>
      </c>
      <c r="J50" s="55"/>
      <c r="K50" s="165">
        <v>0</v>
      </c>
      <c r="L50" s="55"/>
      <c r="M50" s="165">
        <v>0</v>
      </c>
      <c r="N50" s="55"/>
      <c r="O50" s="165">
        <v>0</v>
      </c>
    </row>
    <row r="51" spans="1:15" ht="14.25" customHeight="1">
      <c r="A51" s="95">
        <v>9</v>
      </c>
      <c r="B51" s="97">
        <v>4357</v>
      </c>
      <c r="C51" s="97"/>
      <c r="D51" s="78"/>
      <c r="E51" s="98" t="s">
        <v>50</v>
      </c>
      <c r="F51" s="99"/>
      <c r="G51" s="156">
        <v>1100</v>
      </c>
      <c r="H51" s="58"/>
      <c r="I51" s="214">
        <v>1100</v>
      </c>
      <c r="J51" s="54"/>
      <c r="K51" s="214">
        <v>1100</v>
      </c>
      <c r="L51" s="54"/>
      <c r="M51" s="214">
        <v>1100</v>
      </c>
      <c r="N51" s="54"/>
      <c r="O51" s="214">
        <v>1100</v>
      </c>
    </row>
    <row r="52" spans="1:15" ht="27" customHeight="1">
      <c r="A52" s="88"/>
      <c r="B52" s="73"/>
      <c r="C52" s="171">
        <v>6351</v>
      </c>
      <c r="D52" s="170" t="s">
        <v>51</v>
      </c>
      <c r="E52" s="104" t="s">
        <v>64</v>
      </c>
      <c r="F52" s="89"/>
      <c r="G52" s="90">
        <v>1000</v>
      </c>
      <c r="H52" s="54"/>
      <c r="I52" s="146"/>
      <c r="J52" s="54"/>
      <c r="K52" s="146"/>
      <c r="L52" s="54"/>
      <c r="M52" s="272">
        <v>1000</v>
      </c>
      <c r="N52" s="54"/>
      <c r="O52" s="272">
        <v>1000</v>
      </c>
    </row>
    <row r="53" spans="1:15" ht="27" customHeight="1">
      <c r="A53" s="88"/>
      <c r="B53" s="73"/>
      <c r="C53" s="171">
        <v>5331</v>
      </c>
      <c r="D53" s="170" t="s">
        <v>51</v>
      </c>
      <c r="E53" s="104" t="s">
        <v>64</v>
      </c>
      <c r="F53" s="89"/>
      <c r="G53" s="90">
        <v>100</v>
      </c>
      <c r="H53" s="54"/>
      <c r="I53" s="223"/>
      <c r="J53" s="54"/>
      <c r="K53" s="146"/>
      <c r="L53" s="54"/>
      <c r="M53" s="272">
        <v>100</v>
      </c>
      <c r="N53" s="54"/>
      <c r="O53" s="272">
        <v>100</v>
      </c>
    </row>
    <row r="54" spans="1:15" ht="14.25" customHeight="1">
      <c r="A54" s="95"/>
      <c r="B54" s="96"/>
      <c r="C54" s="97">
        <v>6351</v>
      </c>
      <c r="D54" s="31"/>
      <c r="E54" s="36" t="s">
        <v>15</v>
      </c>
      <c r="F54" s="89"/>
      <c r="G54" s="123">
        <v>1000</v>
      </c>
      <c r="H54" s="56"/>
      <c r="I54" s="123">
        <v>1000</v>
      </c>
      <c r="J54" s="56"/>
      <c r="K54" s="190">
        <v>1000</v>
      </c>
      <c r="L54" s="56"/>
      <c r="M54" s="190">
        <v>1000</v>
      </c>
      <c r="N54" s="56"/>
      <c r="O54" s="190">
        <v>1000</v>
      </c>
    </row>
    <row r="55" spans="1:15" ht="14.25" customHeight="1" thickBot="1">
      <c r="A55" s="91"/>
      <c r="B55" s="92"/>
      <c r="C55" s="93">
        <v>5331</v>
      </c>
      <c r="D55" s="38"/>
      <c r="E55" s="32" t="s">
        <v>24</v>
      </c>
      <c r="F55" s="94"/>
      <c r="G55" s="142">
        <v>100</v>
      </c>
      <c r="H55" s="147"/>
      <c r="I55" s="142">
        <v>100</v>
      </c>
      <c r="J55" s="59"/>
      <c r="K55" s="165">
        <v>100</v>
      </c>
      <c r="L55" s="59"/>
      <c r="M55" s="165">
        <v>100</v>
      </c>
      <c r="N55" s="59"/>
      <c r="O55" s="165">
        <v>100</v>
      </c>
    </row>
    <row r="56" spans="1:15" ht="14.25" customHeight="1">
      <c r="A56" s="95">
        <v>10</v>
      </c>
      <c r="B56" s="97">
        <v>4357</v>
      </c>
      <c r="C56" s="97"/>
      <c r="D56" s="37"/>
      <c r="E56" s="98" t="s">
        <v>82</v>
      </c>
      <c r="F56" s="83"/>
      <c r="G56" s="157">
        <v>0</v>
      </c>
      <c r="H56" s="58"/>
      <c r="I56" s="157">
        <f>SUM(I58:I59)</f>
        <v>122.3</v>
      </c>
      <c r="J56" s="58"/>
      <c r="K56" s="196">
        <f>SUM(K58:K59)</f>
        <v>122.3</v>
      </c>
      <c r="L56" s="58"/>
      <c r="M56" s="196">
        <f>SUM(M58:M59)</f>
        <v>122.3</v>
      </c>
      <c r="N56" s="58"/>
      <c r="O56" s="196">
        <f>SUM(O58:O59)</f>
        <v>122.3</v>
      </c>
    </row>
    <row r="57" spans="1:15" ht="14.25" customHeight="1">
      <c r="A57" s="81"/>
      <c r="B57" s="82"/>
      <c r="C57" s="73">
        <v>6351</v>
      </c>
      <c r="D57" s="39" t="s">
        <v>83</v>
      </c>
      <c r="E57" s="34" t="s">
        <v>84</v>
      </c>
      <c r="F57" s="83"/>
      <c r="G57" s="84"/>
      <c r="H57" s="56">
        <v>122.3</v>
      </c>
      <c r="I57" s="144"/>
      <c r="J57" s="56"/>
      <c r="K57" s="144"/>
      <c r="L57" s="56"/>
      <c r="M57" s="176">
        <v>122.3</v>
      </c>
      <c r="N57" s="56"/>
      <c r="O57" s="176">
        <v>122.3</v>
      </c>
    </row>
    <row r="58" spans="1:15" ht="14.25" customHeight="1">
      <c r="A58" s="81"/>
      <c r="B58" s="82"/>
      <c r="C58" s="108">
        <v>6351</v>
      </c>
      <c r="D58" s="31"/>
      <c r="E58" s="36" t="s">
        <v>15</v>
      </c>
      <c r="F58" s="89"/>
      <c r="G58" s="123">
        <v>0</v>
      </c>
      <c r="H58" s="192">
        <v>122.3</v>
      </c>
      <c r="I58" s="123">
        <f>SUM(G58:H58)</f>
        <v>122.3</v>
      </c>
      <c r="J58" s="59"/>
      <c r="K58" s="190">
        <f>SUM(I58:J58)</f>
        <v>122.3</v>
      </c>
      <c r="L58" s="59"/>
      <c r="M58" s="190">
        <f>SUM(K58:L58)</f>
        <v>122.3</v>
      </c>
      <c r="N58" s="59"/>
      <c r="O58" s="190">
        <f>SUM(M58:N58)</f>
        <v>122.3</v>
      </c>
    </row>
    <row r="59" spans="1:15" ht="14.25" customHeight="1" thickBot="1">
      <c r="A59" s="91"/>
      <c r="B59" s="92"/>
      <c r="C59" s="93">
        <v>5331</v>
      </c>
      <c r="D59" s="32"/>
      <c r="E59" s="32" t="s">
        <v>24</v>
      </c>
      <c r="F59" s="94"/>
      <c r="G59" s="142">
        <v>0</v>
      </c>
      <c r="H59" s="54"/>
      <c r="I59" s="142">
        <v>0</v>
      </c>
      <c r="J59" s="55"/>
      <c r="K59" s="165">
        <v>0</v>
      </c>
      <c r="L59" s="55"/>
      <c r="M59" s="165">
        <v>0</v>
      </c>
      <c r="N59" s="55"/>
      <c r="O59" s="165">
        <v>0</v>
      </c>
    </row>
    <row r="60" spans="1:15" ht="14.25" customHeight="1">
      <c r="A60" s="111">
        <v>13</v>
      </c>
      <c r="B60" s="112">
        <v>4357</v>
      </c>
      <c r="C60" s="112"/>
      <c r="D60" s="37"/>
      <c r="E60" s="113" t="s">
        <v>40</v>
      </c>
      <c r="F60" s="114"/>
      <c r="G60" s="159">
        <v>3980</v>
      </c>
      <c r="H60" s="58"/>
      <c r="I60" s="159">
        <f>SUM(I64:I65)</f>
        <v>8468</v>
      </c>
      <c r="J60" s="58"/>
      <c r="K60" s="214">
        <f>SUM(K64:K65)</f>
        <v>8468</v>
      </c>
      <c r="L60" s="58"/>
      <c r="M60" s="214">
        <f>SUM(M64:M65)</f>
        <v>8468</v>
      </c>
      <c r="N60" s="58"/>
      <c r="O60" s="214">
        <f>SUM(O64:O65)</f>
        <v>8468</v>
      </c>
    </row>
    <row r="61" spans="1:15" ht="14.25" customHeight="1">
      <c r="A61" s="88"/>
      <c r="B61" s="73"/>
      <c r="C61" s="73">
        <v>6351</v>
      </c>
      <c r="D61" s="39" t="s">
        <v>41</v>
      </c>
      <c r="E61" s="136" t="s">
        <v>65</v>
      </c>
      <c r="F61" s="89"/>
      <c r="G61" s="90">
        <v>3530</v>
      </c>
      <c r="H61" s="56"/>
      <c r="I61" s="144"/>
      <c r="J61" s="56"/>
      <c r="K61" s="144"/>
      <c r="L61" s="56"/>
      <c r="M61" s="176">
        <v>3530</v>
      </c>
      <c r="N61" s="56"/>
      <c r="O61" s="176">
        <v>3530</v>
      </c>
    </row>
    <row r="62" spans="1:15" ht="14.25" customHeight="1">
      <c r="A62" s="81"/>
      <c r="B62" s="82"/>
      <c r="C62" s="73">
        <v>6351</v>
      </c>
      <c r="D62" s="39" t="s">
        <v>42</v>
      </c>
      <c r="E62" s="136" t="s">
        <v>66</v>
      </c>
      <c r="F62" s="89"/>
      <c r="G62" s="90">
        <v>450</v>
      </c>
      <c r="H62" s="56"/>
      <c r="I62" s="144"/>
      <c r="J62" s="56"/>
      <c r="K62" s="144"/>
      <c r="L62" s="56"/>
      <c r="M62" s="176">
        <v>450</v>
      </c>
      <c r="N62" s="56"/>
      <c r="O62" s="176">
        <v>450</v>
      </c>
    </row>
    <row r="63" spans="1:15" ht="14.25" customHeight="1">
      <c r="A63" s="81"/>
      <c r="B63" s="82"/>
      <c r="C63" s="73">
        <v>6351</v>
      </c>
      <c r="D63" s="39" t="s">
        <v>75</v>
      </c>
      <c r="E63" s="136" t="s">
        <v>76</v>
      </c>
      <c r="F63" s="89"/>
      <c r="G63" s="100"/>
      <c r="H63" s="54">
        <v>4488</v>
      </c>
      <c r="I63" s="146"/>
      <c r="J63" s="54"/>
      <c r="K63" s="146"/>
      <c r="L63" s="54"/>
      <c r="M63" s="272">
        <v>4488</v>
      </c>
      <c r="N63" s="54"/>
      <c r="O63" s="272">
        <v>4488</v>
      </c>
    </row>
    <row r="64" spans="1:15" ht="14.25" customHeight="1">
      <c r="A64" s="81"/>
      <c r="B64" s="82"/>
      <c r="C64" s="108">
        <v>6351</v>
      </c>
      <c r="D64" s="31"/>
      <c r="E64" s="36" t="s">
        <v>15</v>
      </c>
      <c r="F64" s="89"/>
      <c r="G64" s="123">
        <v>3980</v>
      </c>
      <c r="H64" s="192">
        <v>4488</v>
      </c>
      <c r="I64" s="123">
        <f>SUM(G64:H64)</f>
        <v>8468</v>
      </c>
      <c r="J64" s="54"/>
      <c r="K64" s="190">
        <f>SUM(I64:J64)</f>
        <v>8468</v>
      </c>
      <c r="L64" s="54"/>
      <c r="M64" s="190">
        <f>SUM(K64:L64)</f>
        <v>8468</v>
      </c>
      <c r="N64" s="54"/>
      <c r="O64" s="190">
        <f>SUM(M64:N64)</f>
        <v>8468</v>
      </c>
    </row>
    <row r="65" spans="1:15" ht="14.25" customHeight="1" thickBot="1">
      <c r="A65" s="91"/>
      <c r="B65" s="92"/>
      <c r="C65" s="93">
        <v>5331</v>
      </c>
      <c r="D65" s="38"/>
      <c r="E65" s="32" t="s">
        <v>24</v>
      </c>
      <c r="F65" s="94"/>
      <c r="G65" s="142">
        <v>0</v>
      </c>
      <c r="H65" s="55"/>
      <c r="I65" s="142">
        <v>0</v>
      </c>
      <c r="J65" s="55"/>
      <c r="K65" s="165">
        <v>0</v>
      </c>
      <c r="L65" s="55"/>
      <c r="M65" s="165">
        <v>0</v>
      </c>
      <c r="N65" s="55"/>
      <c r="O65" s="165">
        <v>0</v>
      </c>
    </row>
    <row r="66" spans="1:15" ht="14.25" customHeight="1">
      <c r="A66" s="101">
        <v>14</v>
      </c>
      <c r="B66" s="102">
        <v>4357</v>
      </c>
      <c r="C66" s="102"/>
      <c r="D66" s="33"/>
      <c r="E66" s="103" t="s">
        <v>79</v>
      </c>
      <c r="F66" s="33"/>
      <c r="G66" s="157">
        <v>0</v>
      </c>
      <c r="H66" s="58"/>
      <c r="I66" s="157">
        <f>SUM(I69:I70)</f>
        <v>383.1</v>
      </c>
      <c r="J66" s="58"/>
      <c r="K66" s="196">
        <f>SUM(K69:K70)</f>
        <v>383.1</v>
      </c>
      <c r="L66" s="58"/>
      <c r="M66" s="196">
        <f>SUM(M69:M70)</f>
        <v>383.1</v>
      </c>
      <c r="N66" s="58"/>
      <c r="O66" s="196">
        <f>SUM(O69:O70)</f>
        <v>383.1</v>
      </c>
    </row>
    <row r="67" spans="1:15" ht="14.25" customHeight="1">
      <c r="A67" s="81"/>
      <c r="B67" s="82"/>
      <c r="C67" s="73">
        <v>6351</v>
      </c>
      <c r="D67" s="164" t="s">
        <v>80</v>
      </c>
      <c r="E67" s="104" t="s">
        <v>81</v>
      </c>
      <c r="F67" s="105"/>
      <c r="G67" s="106"/>
      <c r="H67" s="59">
        <v>133.1</v>
      </c>
      <c r="I67" s="127"/>
      <c r="J67" s="59"/>
      <c r="K67" s="127"/>
      <c r="L67" s="59"/>
      <c r="M67" s="161">
        <v>133.1</v>
      </c>
      <c r="N67" s="59"/>
      <c r="O67" s="161">
        <v>133.1</v>
      </c>
    </row>
    <row r="68" spans="1:15" ht="14.25" customHeight="1">
      <c r="A68" s="81"/>
      <c r="B68" s="82"/>
      <c r="C68" s="73">
        <v>5331</v>
      </c>
      <c r="D68" s="164" t="s">
        <v>80</v>
      </c>
      <c r="E68" s="104" t="s">
        <v>81</v>
      </c>
      <c r="F68" s="105"/>
      <c r="G68" s="87"/>
      <c r="H68" s="56">
        <v>250</v>
      </c>
      <c r="I68" s="80"/>
      <c r="J68" s="56"/>
      <c r="K68" s="80"/>
      <c r="L68" s="56"/>
      <c r="M68" s="273">
        <v>250</v>
      </c>
      <c r="N68" s="56"/>
      <c r="O68" s="273">
        <v>250</v>
      </c>
    </row>
    <row r="69" spans="1:15" ht="14.25" customHeight="1">
      <c r="A69" s="107"/>
      <c r="B69" s="85"/>
      <c r="C69" s="108">
        <v>6351</v>
      </c>
      <c r="D69" s="31"/>
      <c r="E69" s="36" t="s">
        <v>15</v>
      </c>
      <c r="F69" s="105"/>
      <c r="G69" s="121">
        <v>0</v>
      </c>
      <c r="H69" s="195">
        <v>133.1</v>
      </c>
      <c r="I69" s="121">
        <f>SUM(G69:H69)</f>
        <v>133.1</v>
      </c>
      <c r="J69" s="59"/>
      <c r="K69" s="187">
        <f>SUM(I69:J69)</f>
        <v>133.1</v>
      </c>
      <c r="L69" s="59"/>
      <c r="M69" s="187">
        <f>SUM(K69:L69)</f>
        <v>133.1</v>
      </c>
      <c r="N69" s="59"/>
      <c r="O69" s="187">
        <f>SUM(M69:N69)</f>
        <v>133.1</v>
      </c>
    </row>
    <row r="70" spans="1:15" ht="14.25" customHeight="1" thickBot="1">
      <c r="A70" s="109"/>
      <c r="B70" s="93"/>
      <c r="C70" s="93">
        <v>5331</v>
      </c>
      <c r="D70" s="32"/>
      <c r="E70" s="32" t="s">
        <v>24</v>
      </c>
      <c r="F70" s="32"/>
      <c r="G70" s="142">
        <v>0</v>
      </c>
      <c r="H70" s="191">
        <v>250</v>
      </c>
      <c r="I70" s="142">
        <f>SUM(G70:H70)</f>
        <v>250</v>
      </c>
      <c r="J70" s="55"/>
      <c r="K70" s="165">
        <f>SUM(I70:J70)</f>
        <v>250</v>
      </c>
      <c r="L70" s="55"/>
      <c r="M70" s="165">
        <f>SUM(K70:L70)</f>
        <v>250</v>
      </c>
      <c r="N70" s="55"/>
      <c r="O70" s="165">
        <f>SUM(M70:N70)</f>
        <v>250</v>
      </c>
    </row>
    <row r="71" spans="1:15" ht="14.25" customHeight="1">
      <c r="A71" s="101">
        <v>15</v>
      </c>
      <c r="B71" s="102">
        <v>4357</v>
      </c>
      <c r="C71" s="102"/>
      <c r="D71" s="33"/>
      <c r="E71" s="103" t="s">
        <v>31</v>
      </c>
      <c r="F71" s="39"/>
      <c r="G71" s="158">
        <v>13000</v>
      </c>
      <c r="H71" s="54"/>
      <c r="I71" s="158">
        <f>SUM(I74:I75)</f>
        <v>10500</v>
      </c>
      <c r="J71" s="54"/>
      <c r="K71" s="242">
        <f>SUM(K74:K75)</f>
        <v>10500</v>
      </c>
      <c r="L71" s="54"/>
      <c r="M71" s="242">
        <f>SUM(M74:M75)</f>
        <v>11150</v>
      </c>
      <c r="N71" s="54"/>
      <c r="O71" s="242">
        <f>SUM(O74:O75)</f>
        <v>11150</v>
      </c>
    </row>
    <row r="72" spans="1:15" ht="14.25" customHeight="1">
      <c r="A72" s="88"/>
      <c r="B72" s="73"/>
      <c r="C72" s="73">
        <v>6351</v>
      </c>
      <c r="D72" s="31" t="s">
        <v>33</v>
      </c>
      <c r="E72" s="31" t="s">
        <v>32</v>
      </c>
      <c r="F72" s="110"/>
      <c r="G72" s="90">
        <v>13000</v>
      </c>
      <c r="H72" s="54">
        <v>-2500</v>
      </c>
      <c r="I72" s="146"/>
      <c r="J72" s="54"/>
      <c r="K72" s="146"/>
      <c r="L72" s="54"/>
      <c r="M72" s="272">
        <v>10500</v>
      </c>
      <c r="N72" s="54"/>
      <c r="O72" s="272">
        <v>10500</v>
      </c>
    </row>
    <row r="73" spans="1:15" ht="14.25" customHeight="1">
      <c r="A73" s="88"/>
      <c r="B73" s="73"/>
      <c r="C73" s="73">
        <v>6351</v>
      </c>
      <c r="D73" s="31" t="s">
        <v>104</v>
      </c>
      <c r="E73" s="31" t="s">
        <v>105</v>
      </c>
      <c r="F73" s="110"/>
      <c r="G73" s="90"/>
      <c r="H73" s="56"/>
      <c r="I73" s="264"/>
      <c r="J73" s="56"/>
      <c r="K73" s="144"/>
      <c r="L73" s="56">
        <v>650</v>
      </c>
      <c r="M73" s="176">
        <v>650</v>
      </c>
      <c r="N73" s="56"/>
      <c r="O73" s="176">
        <v>650</v>
      </c>
    </row>
    <row r="74" spans="1:15" ht="13.5" customHeight="1">
      <c r="A74" s="262"/>
      <c r="B74" s="97"/>
      <c r="C74" s="102">
        <v>6351</v>
      </c>
      <c r="D74" s="39"/>
      <c r="E74" s="33" t="s">
        <v>15</v>
      </c>
      <c r="F74" s="263"/>
      <c r="G74" s="228">
        <v>13000</v>
      </c>
      <c r="H74" s="195">
        <v>-2500</v>
      </c>
      <c r="I74" s="228">
        <f>SUM(G74:H74)</f>
        <v>10500</v>
      </c>
      <c r="J74" s="59"/>
      <c r="K74" s="166">
        <f>SUM(I74:J74)</f>
        <v>10500</v>
      </c>
      <c r="L74" s="195">
        <v>650</v>
      </c>
      <c r="M74" s="166">
        <f>SUM(K74:L74)</f>
        <v>11150</v>
      </c>
      <c r="N74" s="195"/>
      <c r="O74" s="166">
        <f>SUM(M74:N74)</f>
        <v>11150</v>
      </c>
    </row>
    <row r="75" spans="1:15" ht="14.25" customHeight="1" thickBot="1">
      <c r="A75" s="109"/>
      <c r="B75" s="93"/>
      <c r="C75" s="93">
        <v>5331</v>
      </c>
      <c r="D75" s="32"/>
      <c r="E75" s="32" t="s">
        <v>24</v>
      </c>
      <c r="F75" s="38"/>
      <c r="G75" s="189">
        <v>0</v>
      </c>
      <c r="H75" s="55"/>
      <c r="I75" s="189">
        <v>0</v>
      </c>
      <c r="J75" s="55"/>
      <c r="K75" s="243">
        <v>0</v>
      </c>
      <c r="L75" s="55"/>
      <c r="M75" s="243">
        <v>0</v>
      </c>
      <c r="N75" s="55"/>
      <c r="O75" s="243">
        <v>0</v>
      </c>
    </row>
    <row r="76" spans="1:15" ht="14.25" customHeight="1">
      <c r="A76" s="130">
        <v>19</v>
      </c>
      <c r="B76" s="131">
        <v>4357</v>
      </c>
      <c r="C76" s="133"/>
      <c r="D76" s="163"/>
      <c r="E76" s="168" t="s">
        <v>21</v>
      </c>
      <c r="F76" s="167"/>
      <c r="G76" s="155">
        <v>32800</v>
      </c>
      <c r="H76" s="54"/>
      <c r="I76" s="155">
        <f>SUM(I80:I81)</f>
        <v>34000</v>
      </c>
      <c r="J76" s="54"/>
      <c r="K76" s="244">
        <f>SUM(K80:K81)</f>
        <v>34000</v>
      </c>
      <c r="L76" s="54"/>
      <c r="M76" s="244">
        <f>SUM(M80:M81)</f>
        <v>38140</v>
      </c>
      <c r="N76" s="54"/>
      <c r="O76" s="244">
        <f>SUM(O80:O81)</f>
        <v>44140</v>
      </c>
    </row>
    <row r="77" spans="1:16" ht="30.75" customHeight="1">
      <c r="A77" s="88"/>
      <c r="B77" s="172"/>
      <c r="C77" s="173">
        <v>6351</v>
      </c>
      <c r="D77" s="174" t="s">
        <v>20</v>
      </c>
      <c r="E77" s="175" t="s">
        <v>19</v>
      </c>
      <c r="F77" s="89"/>
      <c r="G77" s="176">
        <v>28800</v>
      </c>
      <c r="H77" s="56"/>
      <c r="I77" s="144"/>
      <c r="J77" s="56"/>
      <c r="K77" s="144"/>
      <c r="L77" s="56">
        <v>4140</v>
      </c>
      <c r="M77" s="176">
        <v>32940</v>
      </c>
      <c r="N77" s="56"/>
      <c r="O77" s="176">
        <v>32940</v>
      </c>
      <c r="P77" s="275"/>
    </row>
    <row r="78" spans="1:15" ht="30.75" customHeight="1">
      <c r="A78" s="95"/>
      <c r="B78" s="132"/>
      <c r="C78" s="169">
        <v>5331</v>
      </c>
      <c r="D78" s="276" t="s">
        <v>20</v>
      </c>
      <c r="E78" s="134" t="s">
        <v>19</v>
      </c>
      <c r="F78" s="99"/>
      <c r="G78" s="116">
        <v>4000</v>
      </c>
      <c r="H78" s="57">
        <v>1200</v>
      </c>
      <c r="I78" s="145"/>
      <c r="J78" s="57"/>
      <c r="K78" s="145"/>
      <c r="L78" s="57"/>
      <c r="M78" s="271">
        <v>5200</v>
      </c>
      <c r="N78" s="57"/>
      <c r="O78" s="271">
        <v>5200</v>
      </c>
    </row>
    <row r="79" spans="1:15" ht="14.25" customHeight="1">
      <c r="A79" s="88"/>
      <c r="B79" s="73"/>
      <c r="C79" s="277">
        <v>6351</v>
      </c>
      <c r="D79" s="31" t="s">
        <v>111</v>
      </c>
      <c r="E79" s="278" t="s">
        <v>112</v>
      </c>
      <c r="F79" s="89"/>
      <c r="G79" s="279"/>
      <c r="H79" s="56"/>
      <c r="I79" s="280"/>
      <c r="J79" s="56"/>
      <c r="K79" s="281"/>
      <c r="L79" s="282"/>
      <c r="M79" s="281"/>
      <c r="N79" s="56">
        <v>6000</v>
      </c>
      <c r="O79" s="281">
        <v>6000</v>
      </c>
    </row>
    <row r="80" spans="1:15" ht="14.25" customHeight="1">
      <c r="A80" s="81"/>
      <c r="B80" s="82"/>
      <c r="C80" s="108">
        <v>6351</v>
      </c>
      <c r="D80" s="36"/>
      <c r="E80" s="36" t="s">
        <v>15</v>
      </c>
      <c r="F80" s="89"/>
      <c r="G80" s="123">
        <v>28800</v>
      </c>
      <c r="H80" s="54"/>
      <c r="I80" s="123">
        <v>28800</v>
      </c>
      <c r="J80" s="54"/>
      <c r="K80" s="190">
        <v>28800</v>
      </c>
      <c r="L80" s="192">
        <v>4140</v>
      </c>
      <c r="M80" s="190">
        <v>32940</v>
      </c>
      <c r="N80" s="192">
        <v>6000</v>
      </c>
      <c r="O80" s="190">
        <f>SUM(M80:N80)</f>
        <v>38940</v>
      </c>
    </row>
    <row r="81" spans="1:15" ht="14.25" customHeight="1" thickBot="1">
      <c r="A81" s="91"/>
      <c r="B81" s="92"/>
      <c r="C81" s="93">
        <v>5331</v>
      </c>
      <c r="D81" s="32"/>
      <c r="E81" s="32" t="s">
        <v>24</v>
      </c>
      <c r="F81" s="94"/>
      <c r="G81" s="142">
        <v>4000</v>
      </c>
      <c r="H81" s="191">
        <v>1200</v>
      </c>
      <c r="I81" s="165">
        <f>SUM(G81:H81)</f>
        <v>5200</v>
      </c>
      <c r="J81" s="55"/>
      <c r="K81" s="165">
        <f>SUM(I81:J81)</f>
        <v>5200</v>
      </c>
      <c r="L81" s="55"/>
      <c r="M81" s="165">
        <f>SUM(K81:L81)</f>
        <v>5200</v>
      </c>
      <c r="N81" s="55"/>
      <c r="O81" s="165">
        <f>SUM(M81:N81)</f>
        <v>5200</v>
      </c>
    </row>
    <row r="82" spans="1:15" ht="14.25" customHeight="1">
      <c r="A82" s="95">
        <v>21</v>
      </c>
      <c r="B82" s="97">
        <v>4357</v>
      </c>
      <c r="C82" s="97"/>
      <c r="D82" s="35"/>
      <c r="E82" s="98" t="s">
        <v>26</v>
      </c>
      <c r="F82" s="99"/>
      <c r="G82" s="156">
        <v>35000</v>
      </c>
      <c r="H82" s="58"/>
      <c r="I82" s="214">
        <v>35000</v>
      </c>
      <c r="J82" s="58"/>
      <c r="K82" s="214">
        <v>35000</v>
      </c>
      <c r="L82" s="58"/>
      <c r="M82" s="214">
        <v>35000</v>
      </c>
      <c r="N82" s="58"/>
      <c r="O82" s="214">
        <f>SUM(O85:O86)</f>
        <v>35350</v>
      </c>
    </row>
    <row r="83" spans="1:15" ht="14.25" customHeight="1">
      <c r="A83" s="88"/>
      <c r="B83" s="73"/>
      <c r="C83" s="73">
        <v>6351</v>
      </c>
      <c r="D83" s="34" t="s">
        <v>28</v>
      </c>
      <c r="E83" s="34" t="s">
        <v>27</v>
      </c>
      <c r="F83" s="86"/>
      <c r="G83" s="106">
        <v>35000</v>
      </c>
      <c r="H83" s="59"/>
      <c r="I83" s="143"/>
      <c r="J83" s="59"/>
      <c r="K83" s="143"/>
      <c r="L83" s="59"/>
      <c r="M83" s="274">
        <v>35000</v>
      </c>
      <c r="N83" s="59"/>
      <c r="O83" s="274">
        <v>35000</v>
      </c>
    </row>
    <row r="84" spans="1:15" ht="14.25" customHeight="1">
      <c r="A84" s="88"/>
      <c r="B84" s="73"/>
      <c r="C84" s="73">
        <v>5331</v>
      </c>
      <c r="D84" s="31" t="s">
        <v>28</v>
      </c>
      <c r="E84" s="31" t="s">
        <v>27</v>
      </c>
      <c r="F84" s="89"/>
      <c r="G84" s="90"/>
      <c r="H84" s="56"/>
      <c r="I84" s="264"/>
      <c r="J84" s="56"/>
      <c r="K84" s="144"/>
      <c r="L84" s="56"/>
      <c r="M84" s="176"/>
      <c r="N84" s="56">
        <v>350</v>
      </c>
      <c r="O84" s="176">
        <v>350</v>
      </c>
    </row>
    <row r="85" spans="1:15" ht="14.25" customHeight="1">
      <c r="A85" s="95"/>
      <c r="B85" s="96"/>
      <c r="C85" s="102">
        <v>6351</v>
      </c>
      <c r="D85" s="35"/>
      <c r="E85" s="33" t="s">
        <v>15</v>
      </c>
      <c r="F85" s="99"/>
      <c r="G85" s="122">
        <v>35000</v>
      </c>
      <c r="H85" s="54"/>
      <c r="I85" s="122">
        <v>35000</v>
      </c>
      <c r="J85" s="54"/>
      <c r="K85" s="241">
        <v>35000</v>
      </c>
      <c r="L85" s="54"/>
      <c r="M85" s="241">
        <v>35000</v>
      </c>
      <c r="N85" s="54"/>
      <c r="O85" s="241">
        <v>35000</v>
      </c>
    </row>
    <row r="86" spans="1:15" ht="14.25" customHeight="1" thickBot="1">
      <c r="A86" s="91"/>
      <c r="B86" s="92"/>
      <c r="C86" s="93">
        <v>5331</v>
      </c>
      <c r="D86" s="32"/>
      <c r="E86" s="32" t="s">
        <v>24</v>
      </c>
      <c r="F86" s="94"/>
      <c r="G86" s="142">
        <v>0</v>
      </c>
      <c r="H86" s="55"/>
      <c r="I86" s="142">
        <v>0</v>
      </c>
      <c r="J86" s="55"/>
      <c r="K86" s="165">
        <v>0</v>
      </c>
      <c r="L86" s="55"/>
      <c r="M86" s="165">
        <v>0</v>
      </c>
      <c r="N86" s="191">
        <v>350</v>
      </c>
      <c r="O86" s="165">
        <f>SUM(M86:N86)</f>
        <v>350</v>
      </c>
    </row>
    <row r="87" spans="1:15" ht="14.25" customHeight="1">
      <c r="A87" s="95">
        <v>25</v>
      </c>
      <c r="B87" s="97">
        <v>4357</v>
      </c>
      <c r="C87" s="97"/>
      <c r="D87" s="35"/>
      <c r="E87" s="98" t="s">
        <v>85</v>
      </c>
      <c r="F87" s="99"/>
      <c r="G87" s="156">
        <v>0</v>
      </c>
      <c r="H87" s="58"/>
      <c r="I87" s="214">
        <f>SUM(I89:I90)</f>
        <v>55</v>
      </c>
      <c r="J87" s="58"/>
      <c r="K87" s="214">
        <f>SUM(K89:K90)</f>
        <v>55</v>
      </c>
      <c r="L87" s="58"/>
      <c r="M87" s="214">
        <f>SUM(M89:M90)</f>
        <v>55</v>
      </c>
      <c r="N87" s="58"/>
      <c r="O87" s="214">
        <f>SUM(O89:O90)</f>
        <v>55</v>
      </c>
    </row>
    <row r="88" spans="1:15" ht="14.25" customHeight="1">
      <c r="A88" s="88"/>
      <c r="B88" s="73"/>
      <c r="C88" s="73">
        <v>6351</v>
      </c>
      <c r="D88" s="31" t="s">
        <v>86</v>
      </c>
      <c r="E88" s="31" t="s">
        <v>87</v>
      </c>
      <c r="F88" s="89"/>
      <c r="G88" s="90"/>
      <c r="H88" s="56">
        <v>55</v>
      </c>
      <c r="I88" s="144"/>
      <c r="J88" s="56"/>
      <c r="K88" s="144"/>
      <c r="L88" s="59"/>
      <c r="M88" s="176">
        <v>55</v>
      </c>
      <c r="N88" s="59"/>
      <c r="O88" s="176">
        <v>55</v>
      </c>
    </row>
    <row r="89" spans="1:15" ht="14.25" customHeight="1">
      <c r="A89" s="95"/>
      <c r="B89" s="96"/>
      <c r="C89" s="102">
        <v>6351</v>
      </c>
      <c r="D89" s="35"/>
      <c r="E89" s="33" t="s">
        <v>15</v>
      </c>
      <c r="F89" s="99"/>
      <c r="G89" s="122">
        <v>0</v>
      </c>
      <c r="H89" s="192">
        <v>55</v>
      </c>
      <c r="I89" s="122">
        <f>SUM(G89:H89)</f>
        <v>55</v>
      </c>
      <c r="J89" s="54"/>
      <c r="K89" s="241">
        <f>SUM(I89:J89)</f>
        <v>55</v>
      </c>
      <c r="L89" s="56"/>
      <c r="M89" s="241">
        <f>SUM(K89:L89)</f>
        <v>55</v>
      </c>
      <c r="N89" s="56"/>
      <c r="O89" s="241">
        <f>SUM(M89:N89)</f>
        <v>55</v>
      </c>
    </row>
    <row r="90" spans="1:15" ht="14.25" customHeight="1" thickBot="1">
      <c r="A90" s="91"/>
      <c r="B90" s="92"/>
      <c r="C90" s="93">
        <v>5331</v>
      </c>
      <c r="D90" s="32"/>
      <c r="E90" s="32" t="s">
        <v>24</v>
      </c>
      <c r="F90" s="94"/>
      <c r="G90" s="142">
        <v>0</v>
      </c>
      <c r="H90" s="55"/>
      <c r="I90" s="142">
        <v>0</v>
      </c>
      <c r="J90" s="55"/>
      <c r="K90" s="165">
        <v>0</v>
      </c>
      <c r="L90" s="55"/>
      <c r="M90" s="165">
        <v>0</v>
      </c>
      <c r="N90" s="55"/>
      <c r="O90" s="165">
        <v>0</v>
      </c>
    </row>
    <row r="91" spans="1:15" ht="14.25" customHeight="1">
      <c r="A91" s="111">
        <v>26</v>
      </c>
      <c r="B91" s="112">
        <v>4357</v>
      </c>
      <c r="C91" s="112"/>
      <c r="D91" s="78"/>
      <c r="E91" s="98" t="s">
        <v>46</v>
      </c>
      <c r="F91" s="83"/>
      <c r="G91" s="196">
        <v>350</v>
      </c>
      <c r="H91" s="59"/>
      <c r="I91" s="156">
        <v>350</v>
      </c>
      <c r="J91" s="59"/>
      <c r="K91" s="240">
        <v>350</v>
      </c>
      <c r="L91" s="54"/>
      <c r="M91" s="240">
        <v>350</v>
      </c>
      <c r="N91" s="54"/>
      <c r="O91" s="240">
        <v>350</v>
      </c>
    </row>
    <row r="92" spans="1:15" ht="14.25" customHeight="1">
      <c r="A92" s="95"/>
      <c r="B92" s="96"/>
      <c r="C92" s="96">
        <v>6351</v>
      </c>
      <c r="D92" s="31" t="s">
        <v>47</v>
      </c>
      <c r="E92" s="31" t="s">
        <v>69</v>
      </c>
      <c r="F92" s="99"/>
      <c r="G92" s="116">
        <v>350</v>
      </c>
      <c r="H92" s="56"/>
      <c r="I92" s="80"/>
      <c r="J92" s="56"/>
      <c r="K92" s="80"/>
      <c r="L92" s="56"/>
      <c r="M92" s="273">
        <v>350</v>
      </c>
      <c r="N92" s="56"/>
      <c r="O92" s="273">
        <v>350</v>
      </c>
    </row>
    <row r="93" spans="1:15" ht="14.25" customHeight="1">
      <c r="A93" s="88"/>
      <c r="B93" s="73"/>
      <c r="C93" s="108">
        <v>6351</v>
      </c>
      <c r="D93" s="31"/>
      <c r="E93" s="36" t="s">
        <v>15</v>
      </c>
      <c r="F93" s="89"/>
      <c r="G93" s="123">
        <v>350</v>
      </c>
      <c r="H93" s="56"/>
      <c r="I93" s="123">
        <v>350</v>
      </c>
      <c r="J93" s="56"/>
      <c r="K93" s="190">
        <v>350</v>
      </c>
      <c r="L93" s="56"/>
      <c r="M93" s="190">
        <v>350</v>
      </c>
      <c r="N93" s="56"/>
      <c r="O93" s="190">
        <v>350</v>
      </c>
    </row>
    <row r="94" spans="1:15" ht="14.25" customHeight="1" thickBot="1">
      <c r="A94" s="91"/>
      <c r="B94" s="92"/>
      <c r="C94" s="93">
        <v>5331</v>
      </c>
      <c r="D94" s="38"/>
      <c r="E94" s="32" t="s">
        <v>24</v>
      </c>
      <c r="F94" s="94"/>
      <c r="G94" s="142">
        <v>0</v>
      </c>
      <c r="H94" s="138"/>
      <c r="I94" s="142">
        <v>0</v>
      </c>
      <c r="J94" s="138"/>
      <c r="K94" s="165">
        <v>0</v>
      </c>
      <c r="L94" s="138"/>
      <c r="M94" s="165">
        <v>0</v>
      </c>
      <c r="N94" s="138"/>
      <c r="O94" s="165">
        <v>0</v>
      </c>
    </row>
    <row r="95" spans="1:15" ht="14.25" customHeight="1">
      <c r="A95" s="101">
        <v>27</v>
      </c>
      <c r="B95" s="102">
        <v>4357</v>
      </c>
      <c r="C95" s="102"/>
      <c r="D95" s="33"/>
      <c r="E95" s="103" t="s">
        <v>30</v>
      </c>
      <c r="F95" s="33"/>
      <c r="G95" s="157">
        <v>10160</v>
      </c>
      <c r="H95" s="58"/>
      <c r="I95" s="157">
        <v>10160</v>
      </c>
      <c r="J95" s="58"/>
      <c r="K95" s="196">
        <v>10160</v>
      </c>
      <c r="L95" s="58"/>
      <c r="M95" s="196">
        <v>10160</v>
      </c>
      <c r="N95" s="58"/>
      <c r="O95" s="196">
        <v>10160</v>
      </c>
    </row>
    <row r="96" spans="1:15" ht="14.25" customHeight="1">
      <c r="A96" s="88"/>
      <c r="B96" s="73"/>
      <c r="C96" s="73">
        <v>6351</v>
      </c>
      <c r="D96" s="174" t="s">
        <v>29</v>
      </c>
      <c r="E96" s="104" t="s">
        <v>63</v>
      </c>
      <c r="F96" s="283"/>
      <c r="G96" s="90">
        <v>10160</v>
      </c>
      <c r="H96" s="56"/>
      <c r="I96" s="80"/>
      <c r="J96" s="56"/>
      <c r="K96" s="80"/>
      <c r="L96" s="56"/>
      <c r="M96" s="273">
        <v>10160</v>
      </c>
      <c r="N96" s="56"/>
      <c r="O96" s="273">
        <v>10160</v>
      </c>
    </row>
    <row r="97" spans="1:15" ht="14.25" customHeight="1">
      <c r="A97" s="194"/>
      <c r="B97" s="108"/>
      <c r="C97" s="108">
        <v>6351</v>
      </c>
      <c r="D97" s="31"/>
      <c r="E97" s="36" t="s">
        <v>15</v>
      </c>
      <c r="F97" s="283"/>
      <c r="G97" s="123">
        <v>10160</v>
      </c>
      <c r="H97" s="56"/>
      <c r="I97" s="123">
        <v>10160</v>
      </c>
      <c r="J97" s="56"/>
      <c r="K97" s="190">
        <v>10160</v>
      </c>
      <c r="L97" s="56"/>
      <c r="M97" s="190">
        <v>10160</v>
      </c>
      <c r="N97" s="56"/>
      <c r="O97" s="190">
        <v>10160</v>
      </c>
    </row>
    <row r="98" spans="1:15" ht="14.25" customHeight="1" thickBot="1">
      <c r="A98" s="109"/>
      <c r="B98" s="93"/>
      <c r="C98" s="93">
        <v>5331</v>
      </c>
      <c r="D98" s="32"/>
      <c r="E98" s="32" t="s">
        <v>24</v>
      </c>
      <c r="F98" s="32"/>
      <c r="G98" s="142">
        <v>0</v>
      </c>
      <c r="H98" s="55"/>
      <c r="I98" s="142">
        <v>0</v>
      </c>
      <c r="J98" s="55"/>
      <c r="K98" s="165">
        <v>0</v>
      </c>
      <c r="L98" s="55"/>
      <c r="M98" s="165">
        <v>0</v>
      </c>
      <c r="N98" s="55"/>
      <c r="O98" s="165">
        <v>0</v>
      </c>
    </row>
    <row r="99" spans="1:15" ht="14.25" customHeight="1">
      <c r="A99" s="111">
        <v>28</v>
      </c>
      <c r="B99" s="112">
        <v>4357</v>
      </c>
      <c r="C99" s="112"/>
      <c r="D99" s="37"/>
      <c r="E99" s="113" t="s">
        <v>38</v>
      </c>
      <c r="F99" s="114"/>
      <c r="G99" s="159">
        <v>8700</v>
      </c>
      <c r="H99" s="58"/>
      <c r="I99" s="159">
        <f>SUM(I104:I105)</f>
        <v>9236.2</v>
      </c>
      <c r="J99" s="58"/>
      <c r="K99" s="214">
        <f>SUM(K104:K105)</f>
        <v>9236.2</v>
      </c>
      <c r="L99" s="58"/>
      <c r="M99" s="214">
        <f>SUM(M104:M105)</f>
        <v>9336.2</v>
      </c>
      <c r="N99" s="58"/>
      <c r="O99" s="214">
        <f>SUM(O104:O105)</f>
        <v>9336.2</v>
      </c>
    </row>
    <row r="100" spans="1:15" ht="27" customHeight="1">
      <c r="A100" s="88"/>
      <c r="B100" s="73"/>
      <c r="C100" s="171">
        <v>6351</v>
      </c>
      <c r="D100" s="174" t="s">
        <v>37</v>
      </c>
      <c r="E100" s="104" t="s">
        <v>39</v>
      </c>
      <c r="F100" s="83"/>
      <c r="G100" s="84">
        <v>5600</v>
      </c>
      <c r="H100" s="54">
        <v>465.2</v>
      </c>
      <c r="I100" s="146"/>
      <c r="J100" s="54"/>
      <c r="K100" s="146"/>
      <c r="L100" s="54">
        <v>900</v>
      </c>
      <c r="M100" s="272">
        <v>6965.2</v>
      </c>
      <c r="N100" s="54"/>
      <c r="O100" s="272">
        <v>6965.2</v>
      </c>
    </row>
    <row r="101" spans="1:15" ht="27" customHeight="1">
      <c r="A101" s="95"/>
      <c r="B101" s="96"/>
      <c r="C101" s="177">
        <v>5331</v>
      </c>
      <c r="D101" s="164" t="s">
        <v>37</v>
      </c>
      <c r="E101" s="137" t="s">
        <v>39</v>
      </c>
      <c r="F101" s="83"/>
      <c r="G101" s="84">
        <v>2200</v>
      </c>
      <c r="H101" s="54"/>
      <c r="I101" s="146"/>
      <c r="J101" s="54"/>
      <c r="K101" s="146"/>
      <c r="L101" s="54"/>
      <c r="M101" s="272">
        <v>2200</v>
      </c>
      <c r="N101" s="54"/>
      <c r="O101" s="272">
        <v>2200</v>
      </c>
    </row>
    <row r="102" spans="1:15" ht="14.25" customHeight="1">
      <c r="A102" s="88"/>
      <c r="B102" s="108"/>
      <c r="C102" s="73">
        <v>6351</v>
      </c>
      <c r="D102" s="31" t="s">
        <v>45</v>
      </c>
      <c r="E102" s="104" t="s">
        <v>68</v>
      </c>
      <c r="F102" s="83"/>
      <c r="G102" s="84">
        <v>900</v>
      </c>
      <c r="H102" s="56"/>
      <c r="I102" s="80"/>
      <c r="J102" s="56"/>
      <c r="K102" s="80"/>
      <c r="L102" s="56">
        <v>-900</v>
      </c>
      <c r="M102" s="273">
        <v>0</v>
      </c>
      <c r="N102" s="56"/>
      <c r="O102" s="273">
        <v>0</v>
      </c>
    </row>
    <row r="103" spans="1:15" ht="14.25" customHeight="1">
      <c r="A103" s="194"/>
      <c r="B103" s="82"/>
      <c r="C103" s="73">
        <v>6351</v>
      </c>
      <c r="D103" s="31" t="s">
        <v>77</v>
      </c>
      <c r="E103" s="104" t="s">
        <v>78</v>
      </c>
      <c r="F103" s="99"/>
      <c r="G103" s="116"/>
      <c r="H103" s="59">
        <v>71</v>
      </c>
      <c r="I103" s="161"/>
      <c r="J103" s="59"/>
      <c r="K103" s="161"/>
      <c r="L103" s="59">
        <v>100</v>
      </c>
      <c r="M103" s="161">
        <v>171</v>
      </c>
      <c r="N103" s="59"/>
      <c r="O103" s="161">
        <v>171</v>
      </c>
    </row>
    <row r="104" spans="1:15" ht="14.25" customHeight="1">
      <c r="A104" s="88"/>
      <c r="B104" s="82"/>
      <c r="C104" s="108">
        <v>6351</v>
      </c>
      <c r="D104" s="31"/>
      <c r="E104" s="36" t="s">
        <v>15</v>
      </c>
      <c r="F104" s="86"/>
      <c r="G104" s="121">
        <v>6500</v>
      </c>
      <c r="H104" s="193">
        <f>SUM(H103+H100)</f>
        <v>536.2</v>
      </c>
      <c r="I104" s="190">
        <f>SUM(G104:H104)</f>
        <v>7036.2</v>
      </c>
      <c r="J104" s="56"/>
      <c r="K104" s="190">
        <f>SUM(I104:J104)</f>
        <v>7036.2</v>
      </c>
      <c r="L104" s="193">
        <v>100</v>
      </c>
      <c r="M104" s="190">
        <f>SUM(K104:L104)</f>
        <v>7136.2</v>
      </c>
      <c r="N104" s="193"/>
      <c r="O104" s="190">
        <f>SUM(M104:N104)</f>
        <v>7136.2</v>
      </c>
    </row>
    <row r="105" spans="1:15" ht="14.25" customHeight="1" thickBot="1">
      <c r="A105" s="91"/>
      <c r="B105" s="92"/>
      <c r="C105" s="93">
        <v>5331</v>
      </c>
      <c r="D105" s="32"/>
      <c r="E105" s="32" t="s">
        <v>24</v>
      </c>
      <c r="F105" s="94"/>
      <c r="G105" s="165">
        <v>2200</v>
      </c>
      <c r="H105" s="55"/>
      <c r="I105" s="165">
        <v>2200</v>
      </c>
      <c r="J105" s="55"/>
      <c r="K105" s="165">
        <v>2200</v>
      </c>
      <c r="L105" s="55"/>
      <c r="M105" s="165">
        <v>2200</v>
      </c>
      <c r="N105" s="55"/>
      <c r="O105" s="165">
        <v>2200</v>
      </c>
    </row>
    <row r="106" spans="1:15" ht="14.25" customHeight="1">
      <c r="A106" s="95"/>
      <c r="B106" s="96"/>
      <c r="C106" s="97"/>
      <c r="D106" s="35"/>
      <c r="E106" s="141" t="s">
        <v>17</v>
      </c>
      <c r="F106" s="99"/>
      <c r="G106" s="156">
        <v>1430</v>
      </c>
      <c r="H106" s="59"/>
      <c r="I106" s="156">
        <v>1430</v>
      </c>
      <c r="J106" s="59"/>
      <c r="K106" s="240">
        <f>SUM(I106+J108)</f>
        <v>15240.2</v>
      </c>
      <c r="L106" s="59"/>
      <c r="M106" s="240">
        <f>SUM(K106+L108)</f>
        <v>10050.2</v>
      </c>
      <c r="N106" s="59"/>
      <c r="O106" s="240">
        <f>SUM(M106+N108)</f>
        <v>2650.2000000000007</v>
      </c>
    </row>
    <row r="107" spans="1:15" ht="14.25" customHeight="1">
      <c r="A107" s="88"/>
      <c r="B107" s="73"/>
      <c r="C107" s="73">
        <v>6901</v>
      </c>
      <c r="D107" s="36"/>
      <c r="E107" s="52"/>
      <c r="F107" s="89"/>
      <c r="G107" s="90">
        <v>1430</v>
      </c>
      <c r="H107" s="56"/>
      <c r="I107" s="144"/>
      <c r="J107" s="56">
        <v>13810.2</v>
      </c>
      <c r="K107" s="144"/>
      <c r="L107" s="56">
        <v>-5190</v>
      </c>
      <c r="M107" s="176"/>
      <c r="N107" s="56">
        <v>-7400</v>
      </c>
      <c r="O107" s="176"/>
    </row>
    <row r="108" spans="1:15" ht="14.25" customHeight="1" thickBot="1">
      <c r="A108" s="95"/>
      <c r="B108" s="96"/>
      <c r="C108" s="135">
        <v>6901</v>
      </c>
      <c r="D108" s="35"/>
      <c r="E108" s="140" t="s">
        <v>25</v>
      </c>
      <c r="F108" s="99"/>
      <c r="G108" s="139">
        <v>1430</v>
      </c>
      <c r="H108" s="138"/>
      <c r="I108" s="139">
        <v>1430</v>
      </c>
      <c r="J108" s="229">
        <v>13810.2</v>
      </c>
      <c r="K108" s="245">
        <f>SUM(I108:J108)</f>
        <v>15240.2</v>
      </c>
      <c r="L108" s="147">
        <v>-5190</v>
      </c>
      <c r="M108" s="245">
        <f>SUM(K108:L108)</f>
        <v>10050.2</v>
      </c>
      <c r="N108" s="147">
        <v>-7400</v>
      </c>
      <c r="O108" s="245">
        <f>SUM(M108:N108)</f>
        <v>2650.2000000000007</v>
      </c>
    </row>
    <row r="109" spans="1:15" ht="16.5" thickBot="1">
      <c r="A109" s="117"/>
      <c r="B109" s="118"/>
      <c r="C109" s="118"/>
      <c r="D109" s="119"/>
      <c r="E109" s="120"/>
      <c r="F109" s="119"/>
      <c r="G109" s="124">
        <f>SUM(G108+G105+G104+G97+G93+G85+G81+G80+G74+G64+G55+G54+G49+G41+G37+G33+G27)</f>
        <v>115000</v>
      </c>
      <c r="H109" s="60">
        <f>SUM(H104+H89+H81+H74+H70+H69+H64+H58+H46+H37+H34+H27)</f>
        <v>7137.400000000001</v>
      </c>
      <c r="I109" s="61">
        <f>SUM(I27+I28+I33+I34+I37+I38+I41+I42+I45+I46+I49+I50+I54+I55+I58+I59+I64+I65+I69+I70+I74+I75+I80+I81+I85+I86+I89+I90+I93+I94+I97+I98+I104+I105+I108)</f>
        <v>122137.4</v>
      </c>
      <c r="J109" s="60">
        <f>SUM(J108)</f>
        <v>13810.2</v>
      </c>
      <c r="K109" s="61">
        <f>SUM(K27+K28+K33+K34+K37+K38+K41+K42+K45+K46+K49+K50+K54+K55+K58+K59+K64+K65+K69+K70+K74+K75+K80+K81+K85+K86+K89+K90+K93+K94+K97+K98+K104+K105+K108)</f>
        <v>135947.6</v>
      </c>
      <c r="L109" s="60">
        <f>SUM(L29+L74+L80+L104+L108)</f>
        <v>0</v>
      </c>
      <c r="M109" s="61">
        <f>SUM(M27+M28+M33+M34+M37+M38+M41+M42+M45+M46+M49+M50+M54+M55+M58+M59+M64+M65+M69+M70+M74+M75+M80+M81+M85+M86+M89+M90+M93+M94+M97+M98+M104+M105+M108+M29)</f>
        <v>135947.6</v>
      </c>
      <c r="N109" s="60">
        <f>SUM(N27+N80+N86+N108)</f>
        <v>0</v>
      </c>
      <c r="O109" s="61">
        <f>SUM(O27+O28+O33+O34+O37+O38+O41+O42+O45+O46+O49+O50+O54+O55+O58+O59+O64+O65+O69+O70+O74+O75+O80+O81+O85+O86+O89+O90+O93+O94+O97+O98+O104+O105+O108+O29)</f>
        <v>135947.6</v>
      </c>
    </row>
    <row r="110" spans="1:15" ht="12.75">
      <c r="A110" s="41"/>
      <c r="B110" s="42"/>
      <c r="C110" s="42"/>
      <c r="D110" s="42"/>
      <c r="E110" s="42"/>
      <c r="F110" s="42"/>
      <c r="G110" s="62"/>
      <c r="H110" s="63"/>
      <c r="I110" s="62"/>
      <c r="J110" s="64"/>
      <c r="K110" s="62"/>
      <c r="L110" s="64"/>
      <c r="M110" s="62"/>
      <c r="N110" s="65"/>
      <c r="O110" s="65"/>
    </row>
    <row r="111" spans="1:15" ht="12.75">
      <c r="A111" s="41"/>
      <c r="B111" s="42"/>
      <c r="C111" s="42"/>
      <c r="D111" s="42"/>
      <c r="E111" s="42"/>
      <c r="F111" s="42"/>
      <c r="G111" s="62"/>
      <c r="H111" s="63"/>
      <c r="I111" s="62"/>
      <c r="J111" s="66"/>
      <c r="K111" s="67"/>
      <c r="L111" s="66"/>
      <c r="M111" s="67"/>
      <c r="N111" s="65"/>
      <c r="O111" s="65"/>
    </row>
    <row r="112" spans="1:15" s="7" customFormat="1" ht="18" customHeight="1" thickBot="1">
      <c r="A112" s="43" t="s">
        <v>8</v>
      </c>
      <c r="B112" s="43"/>
      <c r="C112" s="43"/>
      <c r="D112" s="43"/>
      <c r="E112" s="43"/>
      <c r="F112" s="43"/>
      <c r="G112" s="68"/>
      <c r="H112" s="65"/>
      <c r="I112" s="65"/>
      <c r="J112" s="69"/>
      <c r="K112" s="69"/>
      <c r="L112" s="69"/>
      <c r="M112" s="69"/>
      <c r="N112" s="68"/>
      <c r="O112" s="68"/>
    </row>
    <row r="113" spans="1:15" s="11" customFormat="1" ht="16.5" thickBot="1">
      <c r="A113" s="44" t="s">
        <v>9</v>
      </c>
      <c r="B113" s="40"/>
      <c r="C113" s="40"/>
      <c r="D113" s="210"/>
      <c r="E113" s="45"/>
      <c r="F113" s="46"/>
      <c r="G113" s="10" t="s">
        <v>10</v>
      </c>
      <c r="H113" s="13" t="s">
        <v>11</v>
      </c>
      <c r="I113" s="10" t="s">
        <v>12</v>
      </c>
      <c r="J113" s="13" t="s">
        <v>11</v>
      </c>
      <c r="K113" s="10" t="s">
        <v>12</v>
      </c>
      <c r="L113" s="9" t="s">
        <v>11</v>
      </c>
      <c r="M113" s="10" t="s">
        <v>12</v>
      </c>
      <c r="N113" s="9" t="s">
        <v>11</v>
      </c>
      <c r="O113" s="10" t="s">
        <v>12</v>
      </c>
    </row>
    <row r="114" spans="1:15" ht="15">
      <c r="A114" s="47" t="s">
        <v>58</v>
      </c>
      <c r="B114" s="48"/>
      <c r="C114" s="207">
        <v>6351</v>
      </c>
      <c r="D114" s="211"/>
      <c r="E114" s="49" t="s">
        <v>22</v>
      </c>
      <c r="F114" s="218"/>
      <c r="G114" s="215">
        <f>SUM(G104+G97+G93+G85+G80+G74+G64+G54+G49+G41+G37+G33+G27)</f>
        <v>107270</v>
      </c>
      <c r="H114" s="220">
        <f>SUM(H104+H89+H74+H69+H64+H58+H37+H27)</f>
        <v>3187.4000000000005</v>
      </c>
      <c r="I114" s="128">
        <f>SUM(G114:H114)</f>
        <v>110457.4</v>
      </c>
      <c r="J114" s="231">
        <v>0</v>
      </c>
      <c r="K114" s="234">
        <f>SUM(I114:J114)</f>
        <v>110457.4</v>
      </c>
      <c r="L114" s="70">
        <v>4890</v>
      </c>
      <c r="M114" s="234">
        <f>SUM(K114:L114)</f>
        <v>115347.4</v>
      </c>
      <c r="N114" s="70">
        <v>7050</v>
      </c>
      <c r="O114" s="234">
        <f>SUM(M114:N114)</f>
        <v>122397.4</v>
      </c>
    </row>
    <row r="115" spans="1:15" ht="15">
      <c r="A115" s="50" t="s">
        <v>58</v>
      </c>
      <c r="B115" s="51"/>
      <c r="C115" s="208">
        <v>5331</v>
      </c>
      <c r="D115" s="212"/>
      <c r="E115" s="52" t="s">
        <v>23</v>
      </c>
      <c r="F115" s="219"/>
      <c r="G115" s="216">
        <f>SUM(G105+G81+G55)</f>
        <v>6300</v>
      </c>
      <c r="H115" s="76">
        <f>SUM(H81+H70+H46+H34)</f>
        <v>3950</v>
      </c>
      <c r="I115" s="129">
        <f>SUM(G115:H115)</f>
        <v>10250</v>
      </c>
      <c r="J115" s="232">
        <v>0</v>
      </c>
      <c r="K115" s="235">
        <f>SUM(I115:J115)</f>
        <v>10250</v>
      </c>
      <c r="L115" s="71">
        <v>0</v>
      </c>
      <c r="M115" s="235">
        <f>SUM(K115:L115)</f>
        <v>10250</v>
      </c>
      <c r="N115" s="71">
        <v>350</v>
      </c>
      <c r="O115" s="235">
        <f>SUM(M115:N115)</f>
        <v>10600</v>
      </c>
    </row>
    <row r="116" spans="1:15" ht="15">
      <c r="A116" s="148" t="s">
        <v>58</v>
      </c>
      <c r="B116" s="51"/>
      <c r="C116" s="208">
        <v>6130</v>
      </c>
      <c r="D116" s="212"/>
      <c r="E116" s="52" t="s">
        <v>106</v>
      </c>
      <c r="F116" s="219"/>
      <c r="G116" s="216"/>
      <c r="H116" s="76"/>
      <c r="I116" s="129"/>
      <c r="J116" s="232"/>
      <c r="K116" s="235"/>
      <c r="L116" s="71">
        <v>300</v>
      </c>
      <c r="M116" s="235">
        <v>300</v>
      </c>
      <c r="N116" s="71">
        <v>0</v>
      </c>
      <c r="O116" s="235">
        <v>300</v>
      </c>
    </row>
    <row r="117" spans="1:15" ht="15.75" thickBot="1">
      <c r="A117" s="148" t="s">
        <v>58</v>
      </c>
      <c r="B117" s="42"/>
      <c r="C117" s="265">
        <v>6901</v>
      </c>
      <c r="D117" s="266"/>
      <c r="E117" s="267" t="s">
        <v>25</v>
      </c>
      <c r="F117" s="268"/>
      <c r="G117" s="269">
        <f>G108</f>
        <v>1430</v>
      </c>
      <c r="H117" s="77">
        <v>0</v>
      </c>
      <c r="I117" s="206">
        <f>SUM(G117:H117)</f>
        <v>1430</v>
      </c>
      <c r="J117" s="233">
        <v>13810.2</v>
      </c>
      <c r="K117" s="236">
        <f>SUM(I117:J117)</f>
        <v>15240.2</v>
      </c>
      <c r="L117" s="125">
        <v>-5190</v>
      </c>
      <c r="M117" s="236">
        <f>SUM(K117:L117)</f>
        <v>10050.2</v>
      </c>
      <c r="N117" s="125">
        <v>-7400</v>
      </c>
      <c r="O117" s="236">
        <f>SUM(M117:N117)</f>
        <v>2650.2000000000007</v>
      </c>
    </row>
    <row r="118" spans="1:15" ht="15.75" thickBot="1">
      <c r="A118" s="149"/>
      <c r="B118" s="150"/>
      <c r="C118" s="209"/>
      <c r="D118" s="213"/>
      <c r="E118" s="151" t="s">
        <v>18</v>
      </c>
      <c r="F118" s="209"/>
      <c r="G118" s="217">
        <f aca="true" t="shared" si="0" ref="G118:M118">SUM(G114:G117)</f>
        <v>115000</v>
      </c>
      <c r="H118" s="221">
        <f t="shared" si="0"/>
        <v>7137.400000000001</v>
      </c>
      <c r="I118" s="205">
        <f t="shared" si="0"/>
        <v>122137.4</v>
      </c>
      <c r="J118" s="230">
        <f t="shared" si="0"/>
        <v>13810.2</v>
      </c>
      <c r="K118" s="237">
        <f t="shared" si="0"/>
        <v>135947.6</v>
      </c>
      <c r="L118" s="270">
        <f t="shared" si="0"/>
        <v>0</v>
      </c>
      <c r="M118" s="237">
        <f t="shared" si="0"/>
        <v>135947.6</v>
      </c>
      <c r="N118" s="270">
        <f>SUM(N114:N117)</f>
        <v>0</v>
      </c>
      <c r="O118" s="237">
        <f>SUM(O114:O117)</f>
        <v>135947.6</v>
      </c>
    </row>
    <row r="119" spans="1:15" ht="12.75">
      <c r="A119" s="18" t="s">
        <v>96</v>
      </c>
      <c r="B119" s="18"/>
      <c r="C119" s="18" t="s">
        <v>97</v>
      </c>
      <c r="D119" s="18"/>
      <c r="E119" s="18"/>
      <c r="F119" s="18" t="s">
        <v>98</v>
      </c>
      <c r="G119" s="72"/>
      <c r="H119" s="72"/>
      <c r="I119" s="72"/>
      <c r="J119" s="72"/>
      <c r="K119" s="72"/>
      <c r="L119" s="65"/>
      <c r="M119" s="65"/>
      <c r="N119" s="72"/>
      <c r="O119" s="72"/>
    </row>
    <row r="120" spans="1:15" ht="12.75">
      <c r="A120" s="18"/>
      <c r="B120" s="18"/>
      <c r="C120" s="18"/>
      <c r="D120" s="18"/>
      <c r="E120" s="18"/>
      <c r="F120" s="18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1:15" ht="12.75">
      <c r="A121" s="126"/>
      <c r="B121" s="126"/>
      <c r="C121" s="126"/>
      <c r="D121" s="126"/>
      <c r="E121" s="126"/>
      <c r="F121" s="18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1:15" ht="12.75">
      <c r="A122" s="18"/>
      <c r="B122" s="18"/>
      <c r="C122" s="18"/>
      <c r="D122" s="18"/>
      <c r="E122" s="18"/>
      <c r="F122" s="18"/>
      <c r="G122" s="178"/>
      <c r="H122" s="72"/>
      <c r="I122" s="72"/>
      <c r="J122" s="72"/>
      <c r="K122" s="72"/>
      <c r="L122" s="72"/>
      <c r="M122" s="72"/>
      <c r="N122" s="72"/>
      <c r="O122" s="72"/>
    </row>
    <row r="123" spans="1:15" ht="12.75">
      <c r="A123" s="18"/>
      <c r="B123" s="18"/>
      <c r="C123" s="18"/>
      <c r="D123" s="18"/>
      <c r="E123" s="18"/>
      <c r="F123" s="18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1:15" ht="12.75">
      <c r="A124" s="18"/>
      <c r="B124" s="18"/>
      <c r="C124" s="18"/>
      <c r="D124" s="18"/>
      <c r="E124" s="18"/>
      <c r="F124" s="18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1:15" ht="12.75">
      <c r="A125" s="18"/>
      <c r="B125" s="18"/>
      <c r="C125" s="18"/>
      <c r="D125" s="18"/>
      <c r="E125" s="18"/>
      <c r="F125" s="18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1:15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</sheetData>
  <sheetProtection/>
  <mergeCells count="2">
    <mergeCell ref="H22:K22"/>
    <mergeCell ref="L22:O22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7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2008-05-23T07:09:10Z</cp:lastPrinted>
  <dcterms:created xsi:type="dcterms:W3CDTF">2007-01-11T11:12:55Z</dcterms:created>
  <dcterms:modified xsi:type="dcterms:W3CDTF">2008-05-23T07:15:16Z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-388039484</vt:i4>
  </property>
  <property fmtid="{D5CDD505-2E9C-101B-9397-08002B2CF9AE}" pid="3" name="_EmailSubject">
    <vt:lpwstr>Tabulka - návrh 2. zm. rozp. odvětví soc. věci</vt:lpwstr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2074552444</vt:i4>
  </property>
  <property fmtid="{D5CDD505-2E9C-101B-9397-08002B2CF9AE}" pid="7" name="_ReviewingToolsShownOnce">
    <vt:lpwstr/>
  </property>
</Properties>
</file>