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28 sociální" sheetId="1" r:id="rId1"/>
  </sheets>
  <definedNames>
    <definedName name="_xlnm.Print_Area" localSheetId="0">'28 sociální'!$A$1:$T$113</definedName>
  </definedNames>
  <calcPr fullCalcOnLoad="1"/>
</workbook>
</file>

<file path=xl/sharedStrings.xml><?xml version="1.0" encoding="utf-8"?>
<sst xmlns="http://schemas.openxmlformats.org/spreadsheetml/2006/main" count="163" uniqueCount="110">
  <si>
    <t>příloha 8 list 1-3</t>
  </si>
  <si>
    <t>Limit celkem od poč. roku:</t>
  </si>
  <si>
    <t>I.navýšení - Zastupitelstvo ze dne 14. 2. 2008 ZK 26/1738/2008</t>
  </si>
  <si>
    <t>II.navýšení - Zastupitelstvo ze dne 3. 4. 2008</t>
  </si>
  <si>
    <t>Celkem limit FRR pro rok 2008</t>
  </si>
  <si>
    <t>Odvětví: sociálních věcí ( kap. 28)</t>
  </si>
  <si>
    <t>Limit:</t>
  </si>
  <si>
    <t xml:space="preserve">Nové limity: </t>
  </si>
  <si>
    <t>Kontroly:</t>
  </si>
  <si>
    <t xml:space="preserve">I. uvolnění </t>
  </si>
  <si>
    <t>Zastupitelstvo 13.12.2007-ZK/25/1616/2007</t>
  </si>
  <si>
    <t>celkem zůstatek k rozdělení</t>
  </si>
  <si>
    <t>I. úprava - zvýšení - převod nedočerp. fin. prostř. k 31.12.07 na schvál. akce do r. 2008 - Zast. ZK/26/1738/2008</t>
  </si>
  <si>
    <t>II. uvolnění - zapojení nedočerp. fin. prostř. k 31.12.07 na schvál. akce do rozpočtu 2008 - Zast. ZK/26/1738/2008</t>
  </si>
  <si>
    <t xml:space="preserve">II. úprava - přerozdělení fin.prostř.FRR - snížení akce SV/07/636 Chotělice III. etapa rekonstr.-ZK/1783/2008 </t>
  </si>
  <si>
    <t>III. uvolnění - zařazení SV/08/611 Borohrádek a SV/08/612 Chlumec - žádost o Nor. Fondy, ZK /26/1783/2008</t>
  </si>
  <si>
    <t xml:space="preserve">navýšení z HV roku 2007 - Zastupitelstvo 3. 4. 2008  </t>
  </si>
  <si>
    <t>v tis. Kč na 1 deset. místo</t>
  </si>
  <si>
    <t>Č. org.</t>
  </si>
  <si>
    <t>§</t>
  </si>
  <si>
    <t>Položka</t>
  </si>
  <si>
    <t>Číslo
akce</t>
  </si>
  <si>
    <t>Organizace
Název akce</t>
  </si>
  <si>
    <t xml:space="preserve">Domov důchodců Albrechtice nad Orlicí </t>
  </si>
  <si>
    <t>SV/08/607</t>
  </si>
  <si>
    <t>Stavební úpravy prádelny</t>
  </si>
  <si>
    <t>SV/07/632</t>
  </si>
  <si>
    <t>Dostavba domova - specializované objekty</t>
  </si>
  <si>
    <t>investiční transfery PO</t>
  </si>
  <si>
    <t>neinvestiční transfery PO</t>
  </si>
  <si>
    <t xml:space="preserve">Domov důchodců Borohrádek </t>
  </si>
  <si>
    <t>SV/08/609</t>
  </si>
  <si>
    <t>Rekonstrukce výtahu</t>
  </si>
  <si>
    <t>SV/08/611</t>
  </si>
  <si>
    <t>Oprava střechy zámečku</t>
  </si>
  <si>
    <t>Domov důchodců Černožice</t>
  </si>
  <si>
    <t>SV/07/623</t>
  </si>
  <si>
    <t>Rekonstrukce a přístavba domova</t>
  </si>
  <si>
    <t xml:space="preserve">Domov důchodců Humburky </t>
  </si>
  <si>
    <t>SV/08/610</t>
  </si>
  <si>
    <t>Rekonstrukce  vodovodních rozvodů</t>
  </si>
  <si>
    <t xml:space="preserve">Domov důchodců Chlumec nad Cidlinou </t>
  </si>
  <si>
    <t>SV/08/612</t>
  </si>
  <si>
    <t>Oprava balkónů, rampy a únikového schodiště</t>
  </si>
  <si>
    <t>Domov důchodců Lampertice</t>
  </si>
  <si>
    <t>SV/08/604</t>
  </si>
  <si>
    <t>Spojovací koridor a úpravy prádelny</t>
  </si>
  <si>
    <t xml:space="preserve">Domov důchodců Tmavý Důl </t>
  </si>
  <si>
    <t>SV/08/608</t>
  </si>
  <si>
    <t>Jiné využití prostoru 1.n.p. v budově mužů (šatny a zázemí obsluž. person.)</t>
  </si>
  <si>
    <t>Domov důchodců Pilníkov</t>
  </si>
  <si>
    <t>SV/07/633</t>
  </si>
  <si>
    <t>Přestavba-nástavba a rekonstrukce DD</t>
  </si>
  <si>
    <t>ÚSP Hájnice - barevné domky</t>
  </si>
  <si>
    <t>SV/08/602</t>
  </si>
  <si>
    <t>Zateplení objektu ústavu - II.etapa (hl.objekt)</t>
  </si>
  <si>
    <t>SV/08/603</t>
  </si>
  <si>
    <t>Vytápění objektů a vrty pro tepelná čerpadla</t>
  </si>
  <si>
    <t>SV/07/628</t>
  </si>
  <si>
    <t>Zateplení objektu ústavu - I.etapa (vedlejší objekty)</t>
  </si>
  <si>
    <t>ÚSP pro tělesně postižené Hořice v Podkrkonoší</t>
  </si>
  <si>
    <t>SV/07/621</t>
  </si>
  <si>
    <t>Rekonstrukce západní části parku</t>
  </si>
  <si>
    <t>ÚSP pro mentálně postiženou mládež Chotělice</t>
  </si>
  <si>
    <t>SV/07/636</t>
  </si>
  <si>
    <t>Rekonstrukce objektu zámku - III. etapa(podkroví, střecha)</t>
  </si>
  <si>
    <t>Domov na Stříbrném vrchu - Rokytnice v Orl.h.</t>
  </si>
  <si>
    <t>SV/06/601</t>
  </si>
  <si>
    <t>Přestavba ÚSP na Domov na Stříbrném vrchu - změna klientely</t>
  </si>
  <si>
    <t xml:space="preserve">Domov sociálních služeb Skřivany </t>
  </si>
  <si>
    <t>SV/08/601</t>
  </si>
  <si>
    <t>Nová výstavba ÚSP Skřivany - II. etapa (centrání objekt)</t>
  </si>
  <si>
    <t>Domov důchodců Malá Čermná</t>
  </si>
  <si>
    <t>SV/07/634</t>
  </si>
  <si>
    <t>Rekonstrukce mostu na přístupové komunikaci k DD</t>
  </si>
  <si>
    <t>Domov důchodců Náchod</t>
  </si>
  <si>
    <t>SV/08/606</t>
  </si>
  <si>
    <t>Zateplení budovy A - půda</t>
  </si>
  <si>
    <t>Domov důchodců Police nad Metují</t>
  </si>
  <si>
    <t>SV/06/620</t>
  </si>
  <si>
    <t>Přístavba a stavební úpravy čp.149</t>
  </si>
  <si>
    <t>Domov důchodců Teplice nad Metují</t>
  </si>
  <si>
    <t>SV/06/630</t>
  </si>
  <si>
    <t>Přestavba domova  - dispoz.úpravy I. a II. NP (změny klientely) - I.etapa kuchyň</t>
  </si>
  <si>
    <t>SV/08/605</t>
  </si>
  <si>
    <t>Oprava dveří hlavní budovy</t>
  </si>
  <si>
    <t>SV/07/635</t>
  </si>
  <si>
    <t>Přístavba nákladního evakuačního výtahu</t>
  </si>
  <si>
    <t>nerozdělena rezerva v limitu odvětví</t>
  </si>
  <si>
    <t>kapitálové výdaje - rezervy kapitálových výdajů</t>
  </si>
  <si>
    <t>Rozděleno:</t>
  </si>
  <si>
    <t>Rekapitulace:</t>
  </si>
  <si>
    <t>PS</t>
  </si>
  <si>
    <t>Úprava</t>
  </si>
  <si>
    <t>UR</t>
  </si>
  <si>
    <t>položka</t>
  </si>
  <si>
    <t>kapitálové výdaje - investiční transfery PO</t>
  </si>
  <si>
    <t>běžné výdaje - neinvestiční příspěvky PO</t>
  </si>
  <si>
    <t>celkem</t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</si>
  <si>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</si>
  <si>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r>
      <t xml:space="preserve">  3</t>
    </r>
    <r>
      <rPr>
        <b/>
        <i/>
        <sz val="10"/>
        <rFont val="Arial"/>
        <family val="2"/>
      </rPr>
      <t>. změna rozpočtu KHK</t>
    </r>
    <r>
      <rPr>
        <i/>
        <sz val="10"/>
        <rFont val="Arial"/>
        <family val="2"/>
      </rPr>
      <t xml:space="preserve"> - </t>
    </r>
  </si>
  <si>
    <r>
      <t xml:space="preserve">  4</t>
    </r>
    <r>
      <rPr>
        <b/>
        <i/>
        <sz val="10"/>
        <rFont val="Arial"/>
        <family val="2"/>
      </rPr>
      <t>. změna rozpočtu KHK</t>
    </r>
    <r>
      <rPr>
        <i/>
        <sz val="10"/>
        <rFont val="Arial"/>
        <family val="2"/>
      </rPr>
      <t xml:space="preserve"> - 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</si>
  <si>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</si>
  <si>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2008</t>
    </r>
    <r>
      <rPr>
        <sz val="10"/>
        <rFont val="Arial"/>
        <family val="2"/>
      </rPr>
      <t xml:space="preserve"> Zastupitelstvo 13.12.2007-ZK/25/1616/07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</si>
  <si>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 Zastupitelstva konaného dne ZK/26/1738/2008 a ZK/26/1783/2008   </t>
    </r>
  </si>
  <si>
    <r>
      <t xml:space="preserve">Upravený
rozpočet
</t>
    </r>
    <r>
      <rPr>
        <sz val="10"/>
        <rFont val="Arial"/>
        <family val="2"/>
      </rPr>
      <t>v tis. Kč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</si>
  <si>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2.4.2008.  Zastupitelstva konaného dne 3. 4. 2008 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</si>
  <si>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 KHK  </t>
    </r>
  </si>
  <si>
    <t>Kapitola 50 - Fond rozvoje a reprodukce Královéhradeckého kraje rok 2008 - sumář -  II. návrh úprav</t>
  </si>
  <si>
    <t>příloha č.8 tabulky odvětví sociálních věcí pro jednání Zastupitelstva KHK  3.4.2008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</si>
</sst>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  <numFmt numFmtId="168" formatCode="_-* #,##0.0\ _K_č_-;\-* #,##0.0\ _K_č_-;_-* &quot;-&quot;??\ _K_č_-;_-@_-"/>
    <numFmt numFmtId="169" formatCode="0.000"/>
    <numFmt numFmtId="170" formatCode="#,##0.000\ &quot;Kč&quot;"/>
    <numFmt numFmtId="171" formatCode="[$-405]mmmm\ yy;@"/>
    <numFmt numFmtId="172" formatCode="0\2"/>
    <numFmt numFmtId="173" formatCode="0.00000"/>
    <numFmt numFmtId="174" formatCode="0.0000"/>
    <numFmt numFmtId="175" formatCode="0.000000"/>
    <numFmt numFmtId="176" formatCode="_-* #,##0\ _K_č_-;\-* #,##0\ _K_č_-;_-* &quot;-&quot;??\ _K_č_-;_-@_-"/>
    <numFmt numFmtId="177" formatCode="#,##0\ _K_č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;\-#,##0\ "/>
    <numFmt numFmtId="182" formatCode="_-* #,##0.0\ _K_č_-;\-* #,##0.0\ _K_č_-;_-* &quot;-&quot;\ _K_č_-;_-@_-"/>
    <numFmt numFmtId="183" formatCode="_-* #,##0.0\ _K_č_-;\-* #,##0.0\ _K_č_-;_-* &quot;-&quot;?\ _K_č_-;_-@_-"/>
    <numFmt numFmtId="184" formatCode="_-* #,##0.00\ _K_č_-;\-* #,##0.00\ _K_č_-;_-* &quot;-&quot;\ _K_č_-;_-@_-"/>
    <numFmt numFmtId="185" formatCode="_-* #,##0\ _K_č_-;\-* #,##0\ _K_č_-;_-* &quot;-&quot;?\ _K_č_-;_-@_-"/>
    <numFmt numFmtId="186" formatCode="#,##0.0_ ;\-#,##0.0\ "/>
    <numFmt numFmtId="187" formatCode="0.0E+00"/>
    <numFmt numFmtId="188" formatCode="_-* #,##0.000\ _K_č_-;\-* #,##0.000\ _K_č_-;_-* &quot;-&quot;??\ _K_č_-;_-@_-"/>
    <numFmt numFmtId="189" formatCode="[$-405]d\.\ mmmm\ yyyy"/>
    <numFmt numFmtId="190" formatCode="#,##0\ &quot;Kč&quot;"/>
    <numFmt numFmtId="191" formatCode="[$-F800]dddd\,\ mmmm\ dd\,\ yyyy"/>
    <numFmt numFmtId="192" formatCode="[$-405]mmm\-yy;@"/>
    <numFmt numFmtId="193" formatCode="#,##0.00\ &quot;Kč&quot;"/>
    <numFmt numFmtId="194" formatCode="0.0%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u val="single"/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8" applyAlignment="0">
      <protection/>
    </xf>
    <xf numFmtId="0" fontId="15" fillId="0" borderId="0" applyNumberFormat="0" applyFill="0" applyBorder="0" applyAlignment="0" applyProtection="0"/>
    <xf numFmtId="0" fontId="16" fillId="7" borderId="9" applyNumberFormat="0" applyAlignment="0" applyProtection="0"/>
    <xf numFmtId="0" fontId="17" fillId="19" borderId="9" applyNumberFormat="0" applyAlignment="0" applyProtection="0"/>
    <xf numFmtId="0" fontId="18" fillId="19" borderId="10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164" fontId="25" fillId="0" borderId="13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64" fontId="26" fillId="0" borderId="16" xfId="0" applyNumberFormat="1" applyFont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164" fontId="26" fillId="0" borderId="18" xfId="0" applyNumberFormat="1" applyFont="1" applyBorder="1" applyAlignment="1">
      <alignment horizontal="right"/>
    </xf>
    <xf numFmtId="0" fontId="2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164" fontId="25" fillId="0" borderId="2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164" fontId="27" fillId="0" borderId="0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left"/>
    </xf>
    <xf numFmtId="0" fontId="24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164" fontId="27" fillId="0" borderId="13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164" fontId="28" fillId="0" borderId="25" xfId="0" applyNumberFormat="1" applyFont="1" applyBorder="1" applyAlignment="1">
      <alignment horizontal="right"/>
    </xf>
    <xf numFmtId="0" fontId="21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164" fontId="27" fillId="0" borderId="29" xfId="0" applyNumberFormat="1" applyFont="1" applyBorder="1" applyAlignment="1">
      <alignment horizontal="right"/>
    </xf>
    <xf numFmtId="0" fontId="0" fillId="0" borderId="30" xfId="0" applyBorder="1" applyAlignment="1">
      <alignment horizontal="left"/>
    </xf>
    <xf numFmtId="164" fontId="28" fillId="0" borderId="16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0" fillId="0" borderId="26" xfId="0" applyBorder="1" applyAlignment="1">
      <alignment horizontal="left"/>
    </xf>
    <xf numFmtId="164" fontId="28" fillId="0" borderId="29" xfId="0" applyNumberFormat="1" applyFont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164" fontId="28" fillId="0" borderId="34" xfId="0" applyNumberFormat="1" applyFont="1" applyBorder="1" applyAlignment="1">
      <alignment horizontal="right"/>
    </xf>
    <xf numFmtId="0" fontId="21" fillId="0" borderId="19" xfId="0" applyFont="1" applyBorder="1" applyAlignment="1">
      <alignment horizontal="left"/>
    </xf>
    <xf numFmtId="0" fontId="0" fillId="0" borderId="35" xfId="0" applyBorder="1" applyAlignment="1">
      <alignment horizontal="left"/>
    </xf>
    <xf numFmtId="164" fontId="27" fillId="0" borderId="21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164" fontId="21" fillId="0" borderId="38" xfId="0" applyNumberFormat="1" applyFont="1" applyBorder="1" applyAlignment="1">
      <alignment horizontal="center" vertical="center" wrapText="1"/>
    </xf>
    <xf numFmtId="0" fontId="21" fillId="24" borderId="39" xfId="0" applyFont="1" applyFill="1" applyBorder="1" applyAlignment="1">
      <alignment horizontal="center" wrapText="1"/>
    </xf>
    <xf numFmtId="0" fontId="21" fillId="24" borderId="37" xfId="0" applyFont="1" applyFill="1" applyBorder="1" applyAlignment="1">
      <alignment horizontal="center" wrapText="1"/>
    </xf>
    <xf numFmtId="0" fontId="21" fillId="0" borderId="38" xfId="0" applyFont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1" fillId="0" borderId="40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0" fontId="31" fillId="0" borderId="41" xfId="0" applyFont="1" applyFill="1" applyBorder="1" applyAlignment="1">
      <alignment horizontal="left" wrapText="1"/>
    </xf>
    <xf numFmtId="4" fontId="0" fillId="0" borderId="41" xfId="0" applyNumberFormat="1" applyFont="1" applyFill="1" applyBorder="1" applyAlignment="1">
      <alignment horizontal="left"/>
    </xf>
    <xf numFmtId="164" fontId="32" fillId="0" borderId="41" xfId="0" applyNumberFormat="1" applyFont="1" applyFill="1" applyBorder="1" applyAlignment="1">
      <alignment horizontal="right"/>
    </xf>
    <xf numFmtId="164" fontId="0" fillId="24" borderId="42" xfId="0" applyNumberFormat="1" applyFont="1" applyFill="1" applyBorder="1" applyAlignment="1">
      <alignment horizontal="right"/>
    </xf>
    <xf numFmtId="4" fontId="0" fillId="24" borderId="42" xfId="0" applyNumberFormat="1" applyFont="1" applyFill="1" applyBorder="1" applyAlignment="1">
      <alignment horizontal="right"/>
    </xf>
    <xf numFmtId="164" fontId="32" fillId="0" borderId="43" xfId="0" applyNumberFormat="1" applyFont="1" applyFill="1" applyBorder="1" applyAlignment="1">
      <alignment horizontal="right"/>
    </xf>
    <xf numFmtId="4" fontId="0" fillId="24" borderId="44" xfId="0" applyNumberFormat="1" applyFont="1" applyFill="1" applyBorder="1" applyAlignment="1">
      <alignment horizontal="right"/>
    </xf>
    <xf numFmtId="4" fontId="0" fillId="0" borderId="45" xfId="0" applyNumberFormat="1" applyFont="1" applyBorder="1" applyAlignment="1">
      <alignment horizontal="right"/>
    </xf>
    <xf numFmtId="164" fontId="0" fillId="24" borderId="46" xfId="0" applyNumberFormat="1" applyFill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0" fontId="21" fillId="0" borderId="4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164" fontId="0" fillId="24" borderId="47" xfId="0" applyNumberFormat="1" applyFont="1" applyFill="1" applyBorder="1" applyAlignment="1">
      <alignment horizontal="right"/>
    </xf>
    <xf numFmtId="164" fontId="21" fillId="0" borderId="48" xfId="0" applyNumberFormat="1" applyFont="1" applyFill="1" applyBorder="1" applyAlignment="1">
      <alignment horizontal="right"/>
    </xf>
    <xf numFmtId="164" fontId="0" fillId="24" borderId="49" xfId="0" applyNumberFormat="1" applyFont="1" applyFill="1" applyBorder="1" applyAlignment="1">
      <alignment horizontal="right"/>
    </xf>
    <xf numFmtId="164" fontId="0" fillId="0" borderId="50" xfId="0" applyNumberFormat="1" applyFont="1" applyBorder="1" applyAlignment="1">
      <alignment horizontal="right"/>
    </xf>
    <xf numFmtId="164" fontId="0" fillId="24" borderId="51" xfId="0" applyNumberFormat="1" applyFill="1" applyBorder="1" applyAlignment="1">
      <alignment horizontal="right"/>
    </xf>
    <xf numFmtId="164" fontId="0" fillId="0" borderId="35" xfId="0" applyNumberFormat="1" applyBorder="1" applyAlignment="1">
      <alignment horizontal="right"/>
    </xf>
    <xf numFmtId="0" fontId="0" fillId="0" borderId="41" xfId="0" applyFont="1" applyFill="1" applyBorder="1" applyAlignment="1">
      <alignment horizontal="center"/>
    </xf>
    <xf numFmtId="164" fontId="0" fillId="0" borderId="52" xfId="0" applyNumberFormat="1" applyFont="1" applyBorder="1" applyAlignment="1">
      <alignment horizontal="right"/>
    </xf>
    <xf numFmtId="164" fontId="0" fillId="24" borderId="49" xfId="0" applyNumberFormat="1" applyFill="1" applyBorder="1" applyAlignment="1">
      <alignment horizontal="right"/>
    </xf>
    <xf numFmtId="164" fontId="0" fillId="0" borderId="53" xfId="0" applyNumberFormat="1" applyBorder="1" applyAlignment="1">
      <alignment horizontal="right"/>
    </xf>
    <xf numFmtId="0" fontId="21" fillId="0" borderId="54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left"/>
    </xf>
    <xf numFmtId="0" fontId="21" fillId="0" borderId="54" xfId="0" applyFont="1" applyFill="1" applyBorder="1" applyAlignment="1">
      <alignment horizontal="left"/>
    </xf>
    <xf numFmtId="4" fontId="0" fillId="0" borderId="54" xfId="0" applyNumberFormat="1" applyFont="1" applyFill="1" applyBorder="1" applyAlignment="1">
      <alignment horizontal="left"/>
    </xf>
    <xf numFmtId="164" fontId="21" fillId="15" borderId="55" xfId="0" applyNumberFormat="1" applyFont="1" applyFill="1" applyBorder="1" applyAlignment="1">
      <alignment horizontal="right"/>
    </xf>
    <xf numFmtId="164" fontId="33" fillId="24" borderId="56" xfId="0" applyNumberFormat="1" applyFont="1" applyFill="1" applyBorder="1" applyAlignment="1">
      <alignment horizontal="right"/>
    </xf>
    <xf numFmtId="164" fontId="21" fillId="15" borderId="57" xfId="0" applyNumberFormat="1" applyFont="1" applyFill="1" applyBorder="1" applyAlignment="1">
      <alignment horizontal="right"/>
    </xf>
    <xf numFmtId="164" fontId="0" fillId="24" borderId="56" xfId="0" applyNumberFormat="1" applyFont="1" applyFill="1" applyBorder="1" applyAlignment="1">
      <alignment horizontal="right"/>
    </xf>
    <xf numFmtId="164" fontId="0" fillId="24" borderId="51" xfId="0" applyNumberFormat="1" applyFont="1" applyFill="1" applyBorder="1" applyAlignment="1">
      <alignment horizontal="right"/>
    </xf>
    <xf numFmtId="0" fontId="21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4" fontId="0" fillId="0" borderId="59" xfId="0" applyNumberFormat="1" applyFont="1" applyFill="1" applyBorder="1" applyAlignment="1">
      <alignment horizontal="left"/>
    </xf>
    <xf numFmtId="164" fontId="21" fillId="8" borderId="59" xfId="0" applyNumberFormat="1" applyFont="1" applyFill="1" applyBorder="1" applyAlignment="1">
      <alignment horizontal="right"/>
    </xf>
    <xf numFmtId="164" fontId="0" fillId="24" borderId="60" xfId="0" applyNumberFormat="1" applyFont="1" applyFill="1" applyBorder="1" applyAlignment="1">
      <alignment horizontal="right"/>
    </xf>
    <xf numFmtId="164" fontId="21" fillId="8" borderId="61" xfId="0" applyNumberFormat="1" applyFont="1" applyFill="1" applyBorder="1" applyAlignment="1">
      <alignment horizontal="right"/>
    </xf>
    <xf numFmtId="164" fontId="0" fillId="24" borderId="62" xfId="0" applyNumberFormat="1" applyFont="1" applyFill="1" applyBorder="1" applyAlignment="1">
      <alignment horizontal="right"/>
    </xf>
    <xf numFmtId="164" fontId="0" fillId="0" borderId="63" xfId="0" applyNumberFormat="1" applyFont="1" applyBorder="1" applyAlignment="1">
      <alignment horizontal="right"/>
    </xf>
    <xf numFmtId="164" fontId="0" fillId="24" borderId="62" xfId="0" applyNumberFormat="1" applyFill="1" applyBorder="1" applyAlignment="1">
      <alignment horizontal="right"/>
    </xf>
    <xf numFmtId="0" fontId="21" fillId="0" borderId="42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4" fontId="0" fillId="0" borderId="64" xfId="0" applyNumberFormat="1" applyFont="1" applyFill="1" applyBorder="1" applyAlignment="1">
      <alignment horizontal="left"/>
    </xf>
    <xf numFmtId="164" fontId="32" fillId="0" borderId="65" xfId="0" applyNumberFormat="1" applyFont="1" applyFill="1" applyBorder="1" applyAlignment="1">
      <alignment horizontal="right"/>
    </xf>
    <xf numFmtId="164" fontId="0" fillId="24" borderId="40" xfId="0" applyNumberFormat="1" applyFont="1" applyFill="1" applyBorder="1" applyAlignment="1">
      <alignment horizontal="right"/>
    </xf>
    <xf numFmtId="164" fontId="32" fillId="0" borderId="66" xfId="0" applyNumberFormat="1" applyFont="1" applyFill="1" applyBorder="1" applyAlignment="1">
      <alignment horizontal="right"/>
    </xf>
    <xf numFmtId="164" fontId="0" fillId="24" borderId="67" xfId="0" applyNumberFormat="1" applyFont="1" applyFill="1" applyBorder="1" applyAlignment="1">
      <alignment horizontal="right"/>
    </xf>
    <xf numFmtId="164" fontId="0" fillId="0" borderId="68" xfId="0" applyNumberFormat="1" applyFont="1" applyBorder="1" applyAlignment="1">
      <alignment horizontal="right"/>
    </xf>
    <xf numFmtId="164" fontId="0" fillId="24" borderId="67" xfId="0" applyNumberForma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64" fontId="21" fillId="15" borderId="54" xfId="0" applyNumberFormat="1" applyFont="1" applyFill="1" applyBorder="1" applyAlignment="1">
      <alignment horizontal="right"/>
    </xf>
    <xf numFmtId="0" fontId="21" fillId="0" borderId="60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21" fillId="0" borderId="69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left"/>
    </xf>
    <xf numFmtId="0" fontId="21" fillId="0" borderId="69" xfId="0" applyFont="1" applyFill="1" applyBorder="1" applyAlignment="1">
      <alignment horizontal="left"/>
    </xf>
    <xf numFmtId="4" fontId="0" fillId="0" borderId="69" xfId="0" applyNumberFormat="1" applyFont="1" applyFill="1" applyBorder="1" applyAlignment="1">
      <alignment horizontal="left"/>
    </xf>
    <xf numFmtId="164" fontId="21" fillId="8" borderId="69" xfId="0" applyNumberFormat="1" applyFont="1" applyFill="1" applyBorder="1" applyAlignment="1">
      <alignment horizontal="right"/>
    </xf>
    <xf numFmtId="164" fontId="34" fillId="24" borderId="60" xfId="0" applyNumberFormat="1" applyFont="1" applyFill="1" applyBorder="1" applyAlignment="1">
      <alignment horizontal="right"/>
    </xf>
    <xf numFmtId="0" fontId="21" fillId="0" borderId="64" xfId="0" applyFont="1" applyFill="1" applyBorder="1" applyAlignment="1">
      <alignment horizontal="left"/>
    </xf>
    <xf numFmtId="0" fontId="31" fillId="0" borderId="64" xfId="0" applyFont="1" applyFill="1" applyBorder="1" applyAlignment="1">
      <alignment horizontal="left" wrapText="1"/>
    </xf>
    <xf numFmtId="164" fontId="32" fillId="0" borderId="64" xfId="0" applyNumberFormat="1" applyFont="1" applyFill="1" applyBorder="1" applyAlignment="1">
      <alignment horizontal="right"/>
    </xf>
    <xf numFmtId="164" fontId="0" fillId="24" borderId="70" xfId="0" applyNumberFormat="1" applyFont="1" applyFill="1" applyBorder="1" applyAlignment="1">
      <alignment horizontal="right"/>
    </xf>
    <xf numFmtId="164" fontId="0" fillId="24" borderId="44" xfId="0" applyNumberFormat="1" applyFont="1" applyFill="1" applyBorder="1" applyAlignment="1">
      <alignment horizontal="right"/>
    </xf>
    <xf numFmtId="164" fontId="0" fillId="0" borderId="71" xfId="0" applyNumberFormat="1" applyFont="1" applyBorder="1" applyAlignment="1">
      <alignment horizontal="right"/>
    </xf>
    <xf numFmtId="0" fontId="0" fillId="0" borderId="8" xfId="0" applyFont="1" applyFill="1" applyBorder="1" applyAlignment="1">
      <alignment horizontal="left" wrapText="1"/>
    </xf>
    <xf numFmtId="164" fontId="0" fillId="0" borderId="28" xfId="0" applyNumberFormat="1" applyBorder="1" applyAlignment="1">
      <alignment horizontal="right"/>
    </xf>
    <xf numFmtId="0" fontId="21" fillId="0" borderId="8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left"/>
    </xf>
    <xf numFmtId="164" fontId="21" fillId="15" borderId="8" xfId="0" applyNumberFormat="1" applyFont="1" applyFill="1" applyBorder="1" applyAlignment="1">
      <alignment horizontal="right"/>
    </xf>
    <xf numFmtId="164" fontId="33" fillId="24" borderId="47" xfId="0" applyNumberFormat="1" applyFont="1" applyFill="1" applyBorder="1" applyAlignment="1">
      <alignment horizontal="right"/>
    </xf>
    <xf numFmtId="164" fontId="21" fillId="15" borderId="48" xfId="0" applyNumberFormat="1" applyFont="1" applyFill="1" applyBorder="1" applyAlignment="1">
      <alignment horizontal="right"/>
    </xf>
    <xf numFmtId="164" fontId="21" fillId="24" borderId="47" xfId="0" applyNumberFormat="1" applyFont="1" applyFill="1" applyBorder="1" applyAlignment="1">
      <alignment horizontal="right"/>
    </xf>
    <xf numFmtId="164" fontId="21" fillId="24" borderId="51" xfId="0" applyNumberFormat="1" applyFont="1" applyFill="1" applyBorder="1" applyAlignment="1">
      <alignment horizontal="right"/>
    </xf>
    <xf numFmtId="164" fontId="21" fillId="0" borderId="50" xfId="0" applyNumberFormat="1" applyFont="1" applyBorder="1" applyAlignment="1">
      <alignment horizontal="right"/>
    </xf>
    <xf numFmtId="164" fontId="21" fillId="24" borderId="60" xfId="0" applyNumberFormat="1" applyFont="1" applyFill="1" applyBorder="1" applyAlignment="1">
      <alignment horizontal="right"/>
    </xf>
    <xf numFmtId="164" fontId="21" fillId="24" borderId="62" xfId="0" applyNumberFormat="1" applyFont="1" applyFill="1" applyBorder="1" applyAlignment="1">
      <alignment horizontal="right"/>
    </xf>
    <xf numFmtId="164" fontId="21" fillId="0" borderId="63" xfId="0" applyNumberFormat="1" applyFont="1" applyBorder="1" applyAlignment="1">
      <alignment horizontal="right"/>
    </xf>
    <xf numFmtId="164" fontId="0" fillId="24" borderId="72" xfId="0" applyNumberFormat="1" applyFill="1" applyBorder="1" applyAlignment="1">
      <alignment horizontal="right"/>
    </xf>
    <xf numFmtId="164" fontId="0" fillId="0" borderId="73" xfId="0" applyNumberFormat="1" applyBorder="1" applyAlignment="1">
      <alignment horizontal="right"/>
    </xf>
    <xf numFmtId="0" fontId="21" fillId="0" borderId="70" xfId="0" applyFont="1" applyFill="1" applyBorder="1" applyAlignment="1">
      <alignment horizontal="center"/>
    </xf>
    <xf numFmtId="164" fontId="32" fillId="0" borderId="54" xfId="0" applyNumberFormat="1" applyFont="1" applyFill="1" applyBorder="1" applyAlignment="1">
      <alignment horizontal="right"/>
    </xf>
    <xf numFmtId="164" fontId="32" fillId="0" borderId="55" xfId="0" applyNumberFormat="1" applyFont="1" applyFill="1" applyBorder="1" applyAlignment="1">
      <alignment horizontal="right"/>
    </xf>
    <xf numFmtId="0" fontId="21" fillId="0" borderId="41" xfId="0" applyFont="1" applyFill="1" applyBorder="1" applyAlignment="1">
      <alignment horizontal="left"/>
    </xf>
    <xf numFmtId="164" fontId="21" fillId="15" borderId="41" xfId="0" applyNumberFormat="1" applyFont="1" applyFill="1" applyBorder="1" applyAlignment="1">
      <alignment horizontal="right"/>
    </xf>
    <xf numFmtId="164" fontId="21" fillId="15" borderId="66" xfId="0" applyNumberFormat="1" applyFont="1" applyFill="1" applyBorder="1" applyAlignment="1">
      <alignment horizontal="right"/>
    </xf>
    <xf numFmtId="164" fontId="0" fillId="24" borderId="46" xfId="0" applyNumberFormat="1" applyFont="1" applyFill="1" applyBorder="1" applyAlignment="1">
      <alignment horizontal="right"/>
    </xf>
    <xf numFmtId="164" fontId="0" fillId="0" borderId="45" xfId="0" applyNumberFormat="1" applyFont="1" applyBorder="1" applyAlignment="1">
      <alignment horizontal="right"/>
    </xf>
    <xf numFmtId="0" fontId="21" fillId="0" borderId="56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left"/>
    </xf>
    <xf numFmtId="164" fontId="0" fillId="0" borderId="54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164" fontId="21" fillId="0" borderId="55" xfId="0" applyNumberFormat="1" applyFont="1" applyFill="1" applyBorder="1" applyAlignment="1">
      <alignment horizontal="right"/>
    </xf>
    <xf numFmtId="164" fontId="21" fillId="0" borderId="75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164" fontId="21" fillId="24" borderId="40" xfId="0" applyNumberFormat="1" applyFont="1" applyFill="1" applyBorder="1" applyAlignment="1">
      <alignment horizontal="right"/>
    </xf>
    <xf numFmtId="164" fontId="33" fillId="24" borderId="70" xfId="0" applyNumberFormat="1" applyFont="1" applyFill="1" applyBorder="1" applyAlignment="1">
      <alignment horizontal="right"/>
    </xf>
    <xf numFmtId="0" fontId="0" fillId="0" borderId="54" xfId="0" applyFont="1" applyFill="1" applyBorder="1" applyAlignment="1">
      <alignment horizontal="left" wrapText="1"/>
    </xf>
    <xf numFmtId="164" fontId="21" fillId="0" borderId="8" xfId="0" applyNumberFormat="1" applyFont="1" applyFill="1" applyBorder="1" applyAlignment="1">
      <alignment horizontal="right"/>
    </xf>
    <xf numFmtId="164" fontId="0" fillId="0" borderId="63" xfId="0" applyNumberFormat="1" applyFont="1" applyFill="1" applyBorder="1" applyAlignment="1">
      <alignment horizontal="right"/>
    </xf>
    <xf numFmtId="0" fontId="31" fillId="0" borderId="54" xfId="0" applyFont="1" applyFill="1" applyBorder="1" applyAlignment="1">
      <alignment horizontal="left" wrapText="1"/>
    </xf>
    <xf numFmtId="164" fontId="0" fillId="0" borderId="54" xfId="0" applyNumberFormat="1" applyFont="1" applyFill="1" applyBorder="1" applyAlignment="1">
      <alignment horizontal="center" vertical="center"/>
    </xf>
    <xf numFmtId="4" fontId="0" fillId="0" borderId="74" xfId="0" applyNumberFormat="1" applyFont="1" applyFill="1" applyBorder="1" applyAlignment="1">
      <alignment horizontal="left" vertical="distributed" wrapText="1"/>
    </xf>
    <xf numFmtId="164" fontId="0" fillId="0" borderId="74" xfId="0" applyNumberFormat="1" applyFont="1" applyFill="1" applyBorder="1" applyAlignment="1">
      <alignment horizontal="right"/>
    </xf>
    <xf numFmtId="164" fontId="21" fillId="0" borderId="66" xfId="0" applyNumberFormat="1" applyFont="1" applyBorder="1" applyAlignment="1">
      <alignment horizontal="right"/>
    </xf>
    <xf numFmtId="164" fontId="21" fillId="0" borderId="74" xfId="0" applyNumberFormat="1" applyFont="1" applyFill="1" applyBorder="1" applyAlignment="1">
      <alignment horizontal="right"/>
    </xf>
    <xf numFmtId="164" fontId="21" fillId="0" borderId="48" xfId="0" applyNumberFormat="1" applyFont="1" applyBorder="1" applyAlignment="1">
      <alignment horizontal="right"/>
    </xf>
    <xf numFmtId="0" fontId="0" fillId="0" borderId="56" xfId="0" applyFont="1" applyFill="1" applyBorder="1" applyAlignment="1">
      <alignment horizontal="center"/>
    </xf>
    <xf numFmtId="0" fontId="21" fillId="0" borderId="74" xfId="0" applyFont="1" applyFill="1" applyBorder="1" applyAlignment="1">
      <alignment horizontal="center"/>
    </xf>
    <xf numFmtId="164" fontId="21" fillId="15" borderId="74" xfId="0" applyNumberFormat="1" applyFont="1" applyFill="1" applyBorder="1" applyAlignment="1">
      <alignment horizontal="right"/>
    </xf>
    <xf numFmtId="164" fontId="33" fillId="24" borderId="40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164" fontId="32" fillId="0" borderId="54" xfId="0" applyNumberFormat="1" applyFont="1" applyFill="1" applyBorder="1" applyAlignment="1">
      <alignment horizontal="right" wrapText="1"/>
    </xf>
    <xf numFmtId="4" fontId="21" fillId="0" borderId="8" xfId="0" applyNumberFormat="1" applyFont="1" applyFill="1" applyBorder="1" applyAlignment="1">
      <alignment horizontal="left"/>
    </xf>
    <xf numFmtId="4" fontId="0" fillId="0" borderId="8" xfId="0" applyNumberFormat="1" applyFont="1" applyFill="1" applyBorder="1" applyAlignment="1">
      <alignment horizontal="left" wrapText="1"/>
    </xf>
    <xf numFmtId="164" fontId="21" fillId="8" borderId="20" xfId="0" applyNumberFormat="1" applyFont="1" applyFill="1" applyBorder="1" applyAlignment="1">
      <alignment horizontal="right"/>
    </xf>
    <xf numFmtId="0" fontId="21" fillId="0" borderId="42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76" xfId="0" applyFont="1" applyBorder="1" applyAlignment="1">
      <alignment horizontal="center"/>
    </xf>
    <xf numFmtId="164" fontId="0" fillId="0" borderId="64" xfId="0" applyNumberFormat="1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/>
    </xf>
    <xf numFmtId="4" fontId="0" fillId="0" borderId="44" xfId="0" applyNumberFormat="1" applyFont="1" applyBorder="1" applyAlignment="1">
      <alignment horizontal="left"/>
    </xf>
    <xf numFmtId="164" fontId="32" fillId="0" borderId="54" xfId="0" applyNumberFormat="1" applyFont="1" applyBorder="1" applyAlignment="1">
      <alignment horizontal="right"/>
    </xf>
    <xf numFmtId="164" fontId="32" fillId="0" borderId="55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75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wrapText="1"/>
    </xf>
    <xf numFmtId="164" fontId="0" fillId="0" borderId="48" xfId="0" applyNumberFormat="1" applyFont="1" applyFill="1" applyBorder="1" applyAlignment="1">
      <alignment horizontal="right"/>
    </xf>
    <xf numFmtId="0" fontId="0" fillId="0" borderId="41" xfId="0" applyBorder="1" applyAlignment="1">
      <alignment horizontal="center"/>
    </xf>
    <xf numFmtId="0" fontId="0" fillId="0" borderId="7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164" fontId="0" fillId="0" borderId="41" xfId="0" applyNumberFormat="1" applyFont="1" applyFill="1" applyBorder="1" applyAlignment="1">
      <alignment horizontal="right"/>
    </xf>
    <xf numFmtId="164" fontId="21" fillId="0" borderId="66" xfId="0" applyNumberFormat="1" applyFont="1" applyFill="1" applyBorder="1" applyAlignment="1">
      <alignment horizontal="right"/>
    </xf>
    <xf numFmtId="164" fontId="0" fillId="24" borderId="58" xfId="0" applyNumberFormat="1" applyFont="1" applyFill="1" applyBorder="1" applyAlignment="1">
      <alignment horizontal="right"/>
    </xf>
    <xf numFmtId="164" fontId="0" fillId="24" borderId="72" xfId="0" applyNumberFormat="1" applyFont="1" applyFill="1" applyBorder="1" applyAlignment="1">
      <alignment horizontal="right"/>
    </xf>
    <xf numFmtId="164" fontId="0" fillId="0" borderId="78" xfId="0" applyNumberFormat="1" applyFont="1" applyBorder="1" applyAlignment="1">
      <alignment horizontal="right"/>
    </xf>
    <xf numFmtId="0" fontId="0" fillId="0" borderId="47" xfId="0" applyFont="1" applyFill="1" applyBorder="1" applyAlignment="1">
      <alignment horizontal="center"/>
    </xf>
    <xf numFmtId="164" fontId="0" fillId="0" borderId="48" xfId="0" applyNumberFormat="1" applyFont="1" applyBorder="1" applyAlignment="1">
      <alignment horizontal="right"/>
    </xf>
    <xf numFmtId="4" fontId="0" fillId="0" borderId="74" xfId="0" applyNumberFormat="1" applyFont="1" applyFill="1" applyBorder="1" applyAlignment="1">
      <alignment horizontal="left"/>
    </xf>
    <xf numFmtId="0" fontId="31" fillId="0" borderId="41" xfId="0" applyFont="1" applyFill="1" applyBorder="1" applyAlignment="1">
      <alignment horizontal="left"/>
    </xf>
    <xf numFmtId="164" fontId="0" fillId="0" borderId="77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4" fontId="0" fillId="0" borderId="27" xfId="0" applyNumberFormat="1" applyFont="1" applyBorder="1" applyAlignment="1">
      <alignment horizontal="left"/>
    </xf>
    <xf numFmtId="164" fontId="0" fillId="0" borderId="75" xfId="0" applyNumberFormat="1" applyFont="1" applyBorder="1" applyAlignment="1">
      <alignment horizontal="right"/>
    </xf>
    <xf numFmtId="4" fontId="21" fillId="0" borderId="27" xfId="0" applyNumberFormat="1" applyFont="1" applyBorder="1" applyAlignment="1">
      <alignment horizontal="left"/>
    </xf>
    <xf numFmtId="164" fontId="21" fillId="25" borderId="41" xfId="0" applyNumberFormat="1" applyFont="1" applyFill="1" applyBorder="1" applyAlignment="1">
      <alignment horizontal="right"/>
    </xf>
    <xf numFmtId="164" fontId="21" fillId="24" borderId="58" xfId="0" applyNumberFormat="1" applyFont="1" applyFill="1" applyBorder="1" applyAlignment="1">
      <alignment horizontal="right"/>
    </xf>
    <xf numFmtId="164" fontId="0" fillId="0" borderId="79" xfId="0" applyNumberFormat="1" applyFont="1" applyBorder="1" applyAlignment="1">
      <alignment horizontal="right"/>
    </xf>
    <xf numFmtId="0" fontId="25" fillId="0" borderId="36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left"/>
    </xf>
    <xf numFmtId="0" fontId="27" fillId="0" borderId="37" xfId="0" applyFont="1" applyFill="1" applyBorder="1" applyAlignment="1">
      <alignment horizontal="left"/>
    </xf>
    <xf numFmtId="164" fontId="25" fillId="0" borderId="37" xfId="0" applyNumberFormat="1" applyFont="1" applyFill="1" applyBorder="1" applyAlignment="1">
      <alignment horizontal="right"/>
    </xf>
    <xf numFmtId="164" fontId="25" fillId="24" borderId="36" xfId="0" applyNumberFormat="1" applyFont="1" applyFill="1" applyBorder="1" applyAlignment="1">
      <alignment horizontal="right"/>
    </xf>
    <xf numFmtId="164" fontId="25" fillId="3" borderId="38" xfId="0" applyNumberFormat="1" applyFont="1" applyFill="1" applyBorder="1" applyAlignment="1">
      <alignment horizontal="right"/>
    </xf>
    <xf numFmtId="164" fontId="0" fillId="24" borderId="36" xfId="0" applyNumberFormat="1" applyFill="1" applyBorder="1" applyAlignment="1">
      <alignment horizontal="right"/>
    </xf>
    <xf numFmtId="164" fontId="21" fillId="3" borderId="8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7" fillId="0" borderId="36" xfId="0" applyFont="1" applyBorder="1" applyAlignment="1">
      <alignment horizontal="left"/>
    </xf>
    <xf numFmtId="0" fontId="27" fillId="0" borderId="37" xfId="0" applyFont="1" applyBorder="1" applyAlignment="1">
      <alignment horizontal="left"/>
    </xf>
    <xf numFmtId="0" fontId="26" fillId="0" borderId="37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39" xfId="0" applyFont="1" applyBorder="1" applyAlignment="1">
      <alignment horizontal="left"/>
    </xf>
    <xf numFmtId="164" fontId="25" fillId="0" borderId="38" xfId="0" applyNumberFormat="1" applyFont="1" applyBorder="1" applyAlignment="1">
      <alignment horizontal="center"/>
    </xf>
    <xf numFmtId="164" fontId="25" fillId="0" borderId="39" xfId="0" applyNumberFormat="1" applyFont="1" applyBorder="1" applyAlignment="1">
      <alignment horizontal="center"/>
    </xf>
    <xf numFmtId="164" fontId="25" fillId="0" borderId="37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46" xfId="0" applyFont="1" applyBorder="1" applyAlignment="1">
      <alignment horizontal="center"/>
    </xf>
    <xf numFmtId="0" fontId="0" fillId="0" borderId="64" xfId="0" applyFont="1" applyBorder="1" applyAlignment="1">
      <alignment horizontal="left"/>
    </xf>
    <xf numFmtId="4" fontId="0" fillId="0" borderId="23" xfId="0" applyNumberFormat="1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164" fontId="35" fillId="0" borderId="24" xfId="0" applyNumberFormat="1" applyFont="1" applyBorder="1" applyAlignment="1">
      <alignment horizontal="right"/>
    </xf>
    <xf numFmtId="164" fontId="35" fillId="24" borderId="81" xfId="0" applyNumberFormat="1" applyFont="1" applyFill="1" applyBorder="1" applyAlignment="1">
      <alignment horizontal="right"/>
    </xf>
    <xf numFmtId="164" fontId="35" fillId="0" borderId="43" xfId="0" applyNumberFormat="1" applyFont="1" applyBorder="1" applyAlignment="1">
      <alignment horizontal="right"/>
    </xf>
    <xf numFmtId="164" fontId="35" fillId="24" borderId="42" xfId="0" applyNumberFormat="1" applyFont="1" applyFill="1" applyBorder="1" applyAlignment="1">
      <alignment horizontal="right"/>
    </xf>
    <xf numFmtId="164" fontId="35" fillId="0" borderId="65" xfId="0" applyNumberFormat="1" applyFont="1" applyBorder="1" applyAlignment="1">
      <alignment horizontal="right"/>
    </xf>
    <xf numFmtId="164" fontId="26" fillId="24" borderId="46" xfId="0" applyNumberFormat="1" applyFont="1" applyFill="1" applyBorder="1" applyAlignment="1">
      <alignment horizontal="right"/>
    </xf>
    <xf numFmtId="164" fontId="26" fillId="0" borderId="45" xfId="0" applyNumberFormat="1" applyFont="1" applyBorder="1" applyAlignment="1">
      <alignment horizontal="right"/>
    </xf>
    <xf numFmtId="164" fontId="0" fillId="24" borderId="81" xfId="0" applyNumberForma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9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164" fontId="35" fillId="0" borderId="28" xfId="0" applyNumberFormat="1" applyFont="1" applyBorder="1" applyAlignment="1">
      <alignment horizontal="right"/>
    </xf>
    <xf numFmtId="164" fontId="35" fillId="24" borderId="49" xfId="0" applyNumberFormat="1" applyFont="1" applyFill="1" applyBorder="1" applyAlignment="1">
      <alignment horizontal="right"/>
    </xf>
    <xf numFmtId="164" fontId="35" fillId="0" borderId="48" xfId="0" applyNumberFormat="1" applyFont="1" applyBorder="1" applyAlignment="1">
      <alignment horizontal="right"/>
    </xf>
    <xf numFmtId="164" fontId="35" fillId="24" borderId="47" xfId="0" applyNumberFormat="1" applyFont="1" applyFill="1" applyBorder="1" applyAlignment="1">
      <alignment horizontal="right"/>
    </xf>
    <xf numFmtId="164" fontId="26" fillId="24" borderId="49" xfId="0" applyNumberFormat="1" applyFont="1" applyFill="1" applyBorder="1" applyAlignment="1">
      <alignment horizontal="right"/>
    </xf>
    <xf numFmtId="164" fontId="26" fillId="0" borderId="52" xfId="0" applyNumberFormat="1" applyFont="1" applyBorder="1" applyAlignment="1">
      <alignment horizontal="righ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51" xfId="0" applyFont="1" applyBorder="1" applyAlignment="1">
      <alignment horizontal="center"/>
    </xf>
    <xf numFmtId="0" fontId="0" fillId="0" borderId="74" xfId="0" applyFont="1" applyBorder="1" applyAlignment="1">
      <alignment horizontal="left"/>
    </xf>
    <xf numFmtId="4" fontId="0" fillId="0" borderId="32" xfId="0" applyNumberFormat="1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164" fontId="35" fillId="0" borderId="33" xfId="0" applyNumberFormat="1" applyFont="1" applyBorder="1" applyAlignment="1">
      <alignment horizontal="right"/>
    </xf>
    <xf numFmtId="164" fontId="35" fillId="24" borderId="72" xfId="0" applyNumberFormat="1" applyFont="1" applyFill="1" applyBorder="1" applyAlignment="1">
      <alignment horizontal="right"/>
    </xf>
    <xf numFmtId="164" fontId="35" fillId="0" borderId="82" xfId="0" applyNumberFormat="1" applyFont="1" applyFill="1" applyBorder="1" applyAlignment="1">
      <alignment horizontal="right"/>
    </xf>
    <xf numFmtId="164" fontId="35" fillId="24" borderId="58" xfId="0" applyNumberFormat="1" applyFont="1" applyFill="1" applyBorder="1" applyAlignment="1">
      <alignment horizontal="right"/>
    </xf>
    <xf numFmtId="164" fontId="26" fillId="24" borderId="72" xfId="0" applyNumberFormat="1" applyFont="1" applyFill="1" applyBorder="1" applyAlignment="1">
      <alignment horizontal="right"/>
    </xf>
    <xf numFmtId="164" fontId="27" fillId="3" borderId="78" xfId="0" applyNumberFormat="1" applyFont="1" applyFill="1" applyBorder="1" applyAlignment="1">
      <alignment horizontal="right"/>
    </xf>
    <xf numFmtId="164" fontId="24" fillId="3" borderId="73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164" fontId="23" fillId="0" borderId="80" xfId="0" applyNumberFormat="1" applyFont="1" applyBorder="1" applyAlignment="1">
      <alignment horizontal="right"/>
    </xf>
    <xf numFmtId="164" fontId="23" fillId="0" borderId="39" xfId="0" applyNumberFormat="1" applyFont="1" applyBorder="1" applyAlignment="1">
      <alignment horizontal="right"/>
    </xf>
    <xf numFmtId="164" fontId="23" fillId="3" borderId="82" xfId="0" applyNumberFormat="1" applyFont="1" applyFill="1" applyBorder="1" applyAlignment="1">
      <alignment horizontal="right"/>
    </xf>
    <xf numFmtId="164" fontId="23" fillId="0" borderId="36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80" xfId="0" applyBorder="1" applyAlignment="1">
      <alignment horizontal="right"/>
    </xf>
    <xf numFmtId="0" fontId="0" fillId="0" borderId="0" xfId="0" applyAlignment="1">
      <alignment horizontal="right"/>
    </xf>
    <xf numFmtId="0" fontId="36" fillId="0" borderId="0" xfId="0" applyFont="1" applyAlignment="1">
      <alignment/>
    </xf>
    <xf numFmtId="164" fontId="21" fillId="0" borderId="11" xfId="0" applyNumberFormat="1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11" width="13.00390625" style="0" customWidth="1"/>
    <col min="12" max="15" width="13.00390625" style="0" hidden="1" customWidth="1"/>
    <col min="17" max="17" width="9.28125" style="0" bestFit="1" customWidth="1"/>
    <col min="18" max="20" width="7.28125" style="0" customWidth="1"/>
  </cols>
  <sheetData>
    <row r="1" spans="1:16" s="1" customFormat="1" ht="12.75" customHeight="1">
      <c r="A1" t="s">
        <v>109</v>
      </c>
      <c r="B1"/>
      <c r="C1"/>
      <c r="D1"/>
      <c r="E1"/>
      <c r="F1"/>
      <c r="K1" s="2"/>
      <c r="L1" s="2"/>
      <c r="M1" s="2"/>
      <c r="N1" s="2"/>
      <c r="O1" s="2"/>
      <c r="P1" s="3" t="s">
        <v>0</v>
      </c>
    </row>
    <row r="2" spans="1:15" s="1" customFormat="1" ht="19.5" customHeight="1">
      <c r="A2" s="4" t="s">
        <v>108</v>
      </c>
      <c r="B2" s="5"/>
      <c r="C2" s="5"/>
      <c r="D2" s="5"/>
      <c r="E2" s="5"/>
      <c r="F2" s="5"/>
      <c r="G2" s="5"/>
      <c r="H2" s="2"/>
      <c r="I2" s="2"/>
      <c r="J2" s="2"/>
      <c r="K2" s="2"/>
      <c r="L2" s="2"/>
      <c r="M2" s="2"/>
      <c r="N2" s="2"/>
      <c r="O2" s="2"/>
    </row>
    <row r="3" spans="1:15" ht="13.5" thickBot="1">
      <c r="A3" s="2"/>
      <c r="B3" s="2"/>
      <c r="C3" s="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 thickBot="1">
      <c r="A4" s="2"/>
      <c r="B4" s="2"/>
      <c r="C4" s="2"/>
      <c r="D4" s="6"/>
      <c r="E4" s="7" t="s">
        <v>1</v>
      </c>
      <c r="F4" s="8"/>
      <c r="G4" s="9">
        <v>115000</v>
      </c>
      <c r="H4" s="10"/>
      <c r="I4" s="10"/>
      <c r="J4" s="6"/>
      <c r="K4" s="6"/>
      <c r="L4" s="6"/>
      <c r="M4" s="6"/>
      <c r="N4" s="6"/>
      <c r="O4" s="6"/>
    </row>
    <row r="5" spans="1:15" ht="15" customHeight="1">
      <c r="A5" s="2"/>
      <c r="B5" s="2"/>
      <c r="C5" s="2"/>
      <c r="D5" s="6"/>
      <c r="E5" s="11" t="s">
        <v>2</v>
      </c>
      <c r="F5" s="12"/>
      <c r="G5" s="13">
        <v>7137.4</v>
      </c>
      <c r="H5" s="10"/>
      <c r="I5" s="10"/>
      <c r="J5" s="6"/>
      <c r="K5" s="6"/>
      <c r="L5" s="6"/>
      <c r="M5" s="6"/>
      <c r="N5" s="6"/>
      <c r="O5" s="6"/>
    </row>
    <row r="6" spans="1:15" ht="15" customHeight="1">
      <c r="A6" s="2"/>
      <c r="B6" s="2"/>
      <c r="C6" s="2"/>
      <c r="D6" s="6"/>
      <c r="E6" s="14" t="s">
        <v>3</v>
      </c>
      <c r="F6" s="15"/>
      <c r="G6" s="16">
        <v>1110.2</v>
      </c>
      <c r="H6" s="10"/>
      <c r="I6" s="10"/>
      <c r="J6" s="6"/>
      <c r="K6" s="6"/>
      <c r="L6" s="6"/>
      <c r="M6" s="6"/>
      <c r="N6" s="6"/>
      <c r="O6" s="6"/>
    </row>
    <row r="7" spans="1:15" ht="15" customHeight="1" thickBot="1">
      <c r="A7" s="2"/>
      <c r="B7" s="2"/>
      <c r="C7" s="2"/>
      <c r="D7" s="6"/>
      <c r="E7" s="17" t="s">
        <v>4</v>
      </c>
      <c r="F7" s="18"/>
      <c r="G7" s="19">
        <f>SUM(G4:G6)</f>
        <v>123247.59999999999</v>
      </c>
      <c r="H7" s="10"/>
      <c r="I7" s="10"/>
      <c r="J7" s="6"/>
      <c r="K7" s="6"/>
      <c r="L7" s="6"/>
      <c r="M7" s="6"/>
      <c r="N7" s="6"/>
      <c r="O7" s="6"/>
    </row>
    <row r="8" spans="1:15" ht="15" customHeight="1">
      <c r="A8" s="20" t="s">
        <v>5</v>
      </c>
      <c r="B8" s="6"/>
      <c r="C8" s="6"/>
      <c r="D8" s="6"/>
      <c r="E8" s="21"/>
      <c r="F8" s="21"/>
      <c r="G8" s="22"/>
      <c r="H8" s="10"/>
      <c r="I8" s="10"/>
      <c r="J8" s="6"/>
      <c r="K8" s="6"/>
      <c r="L8" s="6"/>
      <c r="M8" s="6"/>
      <c r="N8" s="6"/>
      <c r="O8" s="6"/>
    </row>
    <row r="9" spans="1:15" ht="15" customHeight="1" thickBot="1">
      <c r="A9" s="6"/>
      <c r="B9" s="6"/>
      <c r="C9" s="6"/>
      <c r="D9" s="6"/>
      <c r="E9" s="6"/>
      <c r="F9" s="6"/>
      <c r="G9" s="23"/>
      <c r="H9" s="10"/>
      <c r="I9" s="10"/>
      <c r="J9" s="6"/>
      <c r="K9" s="6"/>
      <c r="L9" s="6"/>
      <c r="M9" s="6"/>
      <c r="N9" s="6"/>
      <c r="O9" s="6"/>
    </row>
    <row r="10" spans="1:15" ht="15" customHeight="1" thickBot="1">
      <c r="A10" s="24" t="s">
        <v>6</v>
      </c>
      <c r="B10" s="25"/>
      <c r="C10" s="25"/>
      <c r="D10" s="25"/>
      <c r="E10" s="25"/>
      <c r="F10" s="25"/>
      <c r="G10" s="26">
        <v>115000</v>
      </c>
      <c r="H10" s="27" t="s">
        <v>7</v>
      </c>
      <c r="I10" s="28" t="s">
        <v>8</v>
      </c>
      <c r="J10" s="15"/>
      <c r="K10" s="15"/>
      <c r="L10" s="15"/>
      <c r="M10" s="15"/>
      <c r="N10" s="6"/>
      <c r="O10" s="6"/>
    </row>
    <row r="11" spans="1:15" ht="15" customHeight="1">
      <c r="A11" s="29" t="s">
        <v>9</v>
      </c>
      <c r="B11" s="30"/>
      <c r="C11" s="30"/>
      <c r="D11" s="30"/>
      <c r="E11" s="30" t="s">
        <v>10</v>
      </c>
      <c r="F11" s="31"/>
      <c r="G11" s="32">
        <v>-113570</v>
      </c>
      <c r="H11" s="10"/>
      <c r="I11" s="10"/>
      <c r="J11" s="15"/>
      <c r="K11" s="15"/>
      <c r="L11" s="15"/>
      <c r="M11" s="15"/>
      <c r="N11" s="6"/>
      <c r="O11" s="6"/>
    </row>
    <row r="12" spans="1:15" ht="15" customHeight="1">
      <c r="A12" s="33" t="s">
        <v>11</v>
      </c>
      <c r="B12" s="34"/>
      <c r="C12" s="34"/>
      <c r="D12" s="34"/>
      <c r="E12" s="34"/>
      <c r="F12" s="35"/>
      <c r="G12" s="36">
        <f>SUM(G10:G11)</f>
        <v>1430</v>
      </c>
      <c r="H12" s="10"/>
      <c r="I12" s="10"/>
      <c r="J12" s="15"/>
      <c r="K12" s="15"/>
      <c r="L12" s="15"/>
      <c r="M12" s="15"/>
      <c r="N12" s="6"/>
      <c r="O12" s="6"/>
    </row>
    <row r="13" spans="1:15" ht="15" customHeight="1">
      <c r="A13" s="11" t="s">
        <v>12</v>
      </c>
      <c r="B13" s="12"/>
      <c r="C13" s="12"/>
      <c r="D13" s="12"/>
      <c r="E13" s="12"/>
      <c r="F13" s="37"/>
      <c r="G13" s="38">
        <v>7137.4</v>
      </c>
      <c r="H13" s="39">
        <f>SUM(G10+G13)</f>
        <v>122137.4</v>
      </c>
      <c r="I13" s="10"/>
      <c r="J13" s="15"/>
      <c r="K13" s="15"/>
      <c r="L13" s="15"/>
      <c r="M13" s="15"/>
      <c r="N13" s="6"/>
      <c r="O13" s="6"/>
    </row>
    <row r="14" spans="1:15" ht="15" customHeight="1">
      <c r="A14" s="40" t="s">
        <v>13</v>
      </c>
      <c r="B14" s="34"/>
      <c r="C14" s="34"/>
      <c r="D14" s="34"/>
      <c r="E14" s="34"/>
      <c r="F14" s="35"/>
      <c r="G14" s="41">
        <v>-7137.4</v>
      </c>
      <c r="H14" s="10"/>
      <c r="I14" s="10"/>
      <c r="J14" s="15"/>
      <c r="K14" s="15"/>
      <c r="L14" s="15"/>
      <c r="M14" s="15"/>
      <c r="N14" s="6"/>
      <c r="O14" s="6"/>
    </row>
    <row r="15" spans="1:15" ht="15" customHeight="1">
      <c r="A15" s="42" t="s">
        <v>14</v>
      </c>
      <c r="B15" s="43"/>
      <c r="C15" s="43"/>
      <c r="D15" s="43"/>
      <c r="E15" s="43"/>
      <c r="F15" s="44"/>
      <c r="G15" s="45">
        <v>-2500</v>
      </c>
      <c r="H15" s="10"/>
      <c r="I15" s="10"/>
      <c r="J15" s="15"/>
      <c r="K15" s="15"/>
      <c r="L15" s="15"/>
      <c r="M15" s="15"/>
      <c r="N15" s="6"/>
      <c r="O15" s="6"/>
    </row>
    <row r="16" spans="1:15" ht="15" customHeight="1">
      <c r="A16" s="42" t="s">
        <v>15</v>
      </c>
      <c r="B16" s="43"/>
      <c r="C16" s="43"/>
      <c r="D16" s="43"/>
      <c r="E16" s="43"/>
      <c r="F16" s="44"/>
      <c r="G16" s="45">
        <v>2500</v>
      </c>
      <c r="H16" s="39">
        <f>G10+G13+G15+G16</f>
        <v>122137.4</v>
      </c>
      <c r="I16" s="10"/>
      <c r="J16" s="15"/>
      <c r="K16" s="15"/>
      <c r="L16" s="15"/>
      <c r="M16" s="15"/>
      <c r="N16" s="6"/>
      <c r="O16" s="6"/>
    </row>
    <row r="17" spans="1:15" ht="15" customHeight="1">
      <c r="A17" s="42" t="s">
        <v>16</v>
      </c>
      <c r="B17" s="43"/>
      <c r="C17" s="43"/>
      <c r="D17" s="43"/>
      <c r="E17" s="43"/>
      <c r="F17" s="44"/>
      <c r="G17" s="45">
        <v>1110.2</v>
      </c>
      <c r="H17" s="39"/>
      <c r="I17" s="10"/>
      <c r="J17" s="15"/>
      <c r="K17" s="15"/>
      <c r="L17" s="15"/>
      <c r="M17" s="15"/>
      <c r="N17" s="6"/>
      <c r="O17" s="6"/>
    </row>
    <row r="18" spans="1:15" ht="15" customHeight="1" thickBot="1">
      <c r="A18" s="46" t="s">
        <v>11</v>
      </c>
      <c r="B18" s="18"/>
      <c r="C18" s="18"/>
      <c r="D18" s="18"/>
      <c r="E18" s="18"/>
      <c r="F18" s="47"/>
      <c r="G18" s="48">
        <f>SUM(G12+G17)</f>
        <v>2540.2</v>
      </c>
      <c r="H18" s="39">
        <f>SUM(G10+G13+G15+G16+G17)</f>
        <v>123247.59999999999</v>
      </c>
      <c r="I18" s="27">
        <f>SUM(H13+G11+G14+G15+G16+G17)</f>
        <v>2540.1999999999944</v>
      </c>
      <c r="J18" s="15"/>
      <c r="K18" s="15"/>
      <c r="L18" s="15"/>
      <c r="M18" s="15"/>
      <c r="N18" s="6"/>
      <c r="O18" s="6"/>
    </row>
    <row r="19" spans="1:15" ht="15" customHeight="1">
      <c r="A19" s="49"/>
      <c r="B19" s="15"/>
      <c r="C19" s="15"/>
      <c r="D19" s="15"/>
      <c r="E19" s="15"/>
      <c r="F19" s="15"/>
      <c r="G19" s="22"/>
      <c r="H19" s="10"/>
      <c r="I19" s="27"/>
      <c r="J19" s="15"/>
      <c r="K19" s="15"/>
      <c r="L19" s="15"/>
      <c r="M19" s="15"/>
      <c r="N19" s="6"/>
      <c r="O19" s="6"/>
    </row>
    <row r="20" spans="1:15" ht="12" customHeight="1" thickBot="1">
      <c r="A20" s="15"/>
      <c r="B20" s="15"/>
      <c r="C20" s="15"/>
      <c r="D20" s="15"/>
      <c r="E20" s="15"/>
      <c r="F20" s="15"/>
      <c r="G20" s="50"/>
      <c r="H20" s="10" t="s">
        <v>17</v>
      </c>
      <c r="I20" s="10"/>
      <c r="J20" s="6"/>
      <c r="K20" s="6"/>
      <c r="L20" s="6"/>
      <c r="M20" s="6"/>
      <c r="N20" s="6"/>
      <c r="O20" s="6"/>
    </row>
    <row r="21" spans="1:15" ht="57.75" customHeight="1" thickBot="1">
      <c r="A21" s="15"/>
      <c r="B21" s="15"/>
      <c r="C21" s="15"/>
      <c r="D21" s="15"/>
      <c r="E21" s="15"/>
      <c r="F21" s="15"/>
      <c r="G21" s="50"/>
      <c r="H21" s="303" t="s">
        <v>99</v>
      </c>
      <c r="I21" s="304"/>
      <c r="J21" s="305"/>
      <c r="K21" s="302"/>
      <c r="L21" s="301" t="s">
        <v>100</v>
      </c>
      <c r="M21" s="302"/>
      <c r="N21" s="301" t="s">
        <v>101</v>
      </c>
      <c r="O21" s="302"/>
    </row>
    <row r="22" spans="1:23" ht="124.5" customHeight="1" thickBot="1">
      <c r="A22" s="51" t="s">
        <v>18</v>
      </c>
      <c r="B22" s="52" t="s">
        <v>19</v>
      </c>
      <c r="C22" s="53" t="s">
        <v>20</v>
      </c>
      <c r="D22" s="54" t="s">
        <v>21</v>
      </c>
      <c r="E22" s="54" t="s">
        <v>22</v>
      </c>
      <c r="F22" s="54" t="s">
        <v>102</v>
      </c>
      <c r="G22" s="55" t="s">
        <v>103</v>
      </c>
      <c r="H22" s="56" t="s">
        <v>104</v>
      </c>
      <c r="I22" s="55" t="s">
        <v>105</v>
      </c>
      <c r="J22" s="57" t="s">
        <v>106</v>
      </c>
      <c r="K22" s="58" t="s">
        <v>105</v>
      </c>
      <c r="L22" s="59" t="s">
        <v>107</v>
      </c>
      <c r="M22" s="58" t="s">
        <v>105</v>
      </c>
      <c r="N22" s="59" t="s">
        <v>107</v>
      </c>
      <c r="O22" s="58" t="s">
        <v>105</v>
      </c>
      <c r="W22" s="60"/>
    </row>
    <row r="23" spans="1:15" ht="14.25" customHeight="1">
      <c r="A23" s="61">
        <v>1</v>
      </c>
      <c r="B23" s="62">
        <v>4357</v>
      </c>
      <c r="C23" s="62"/>
      <c r="D23" s="63"/>
      <c r="E23" s="64" t="s">
        <v>23</v>
      </c>
      <c r="F23" s="65"/>
      <c r="G23" s="66">
        <v>500</v>
      </c>
      <c r="H23" s="67"/>
      <c r="I23" s="66">
        <f>SUM(I26:I27)</f>
        <v>850.3</v>
      </c>
      <c r="J23" s="68"/>
      <c r="K23" s="69">
        <f>SUM(K26:K27)</f>
        <v>850.3</v>
      </c>
      <c r="L23" s="70"/>
      <c r="M23" s="71"/>
      <c r="N23" s="72"/>
      <c r="O23" s="73"/>
    </row>
    <row r="24" spans="1:15" ht="14.25" customHeight="1" thickBot="1">
      <c r="A24" s="74"/>
      <c r="B24" s="75"/>
      <c r="C24" s="75">
        <v>6351</v>
      </c>
      <c r="D24" s="76" t="s">
        <v>24</v>
      </c>
      <c r="E24" s="76" t="s">
        <v>25</v>
      </c>
      <c r="F24" s="77"/>
      <c r="G24" s="78">
        <v>500</v>
      </c>
      <c r="H24" s="79"/>
      <c r="I24" s="80"/>
      <c r="J24" s="79"/>
      <c r="K24" s="80"/>
      <c r="L24" s="81"/>
      <c r="M24" s="82"/>
      <c r="N24" s="83"/>
      <c r="O24" s="84"/>
    </row>
    <row r="25" spans="1:15" ht="14.25" customHeight="1">
      <c r="A25" s="61"/>
      <c r="B25" s="85"/>
      <c r="C25" s="75">
        <v>6351</v>
      </c>
      <c r="D25" s="76" t="s">
        <v>26</v>
      </c>
      <c r="E25" s="76" t="s">
        <v>27</v>
      </c>
      <c r="F25" s="77"/>
      <c r="G25" s="80"/>
      <c r="H25" s="79">
        <v>350.3</v>
      </c>
      <c r="I25" s="80"/>
      <c r="J25" s="79"/>
      <c r="K25" s="80"/>
      <c r="L25" s="81"/>
      <c r="M25" s="86"/>
      <c r="N25" s="87"/>
      <c r="O25" s="88"/>
    </row>
    <row r="26" spans="1:15" ht="14.25" customHeight="1">
      <c r="A26" s="74"/>
      <c r="B26" s="75"/>
      <c r="C26" s="89">
        <v>6351</v>
      </c>
      <c r="D26" s="90"/>
      <c r="E26" s="91" t="s">
        <v>28</v>
      </c>
      <c r="F26" s="92"/>
      <c r="G26" s="93">
        <v>500</v>
      </c>
      <c r="H26" s="94">
        <v>350.3</v>
      </c>
      <c r="I26" s="95">
        <f>SUM(G26:H26)</f>
        <v>850.3</v>
      </c>
      <c r="J26" s="96"/>
      <c r="K26" s="95">
        <f>SUM(I26:J26)</f>
        <v>850.3</v>
      </c>
      <c r="L26" s="97"/>
      <c r="M26" s="82"/>
      <c r="N26" s="83"/>
      <c r="O26" s="88"/>
    </row>
    <row r="27" spans="1:15" ht="14.25" customHeight="1" thickBot="1">
      <c r="A27" s="98"/>
      <c r="B27" s="99"/>
      <c r="C27" s="100">
        <v>5331</v>
      </c>
      <c r="D27" s="101"/>
      <c r="E27" s="102" t="s">
        <v>29</v>
      </c>
      <c r="F27" s="103"/>
      <c r="G27" s="104">
        <v>0</v>
      </c>
      <c r="H27" s="105"/>
      <c r="I27" s="106">
        <v>0</v>
      </c>
      <c r="J27" s="105"/>
      <c r="K27" s="106">
        <v>0</v>
      </c>
      <c r="L27" s="107"/>
      <c r="M27" s="108"/>
      <c r="N27" s="109"/>
      <c r="O27" s="88"/>
    </row>
    <row r="28" spans="1:15" ht="14.25" customHeight="1">
      <c r="A28" s="110">
        <v>2</v>
      </c>
      <c r="B28" s="111">
        <v>4357</v>
      </c>
      <c r="C28" s="62"/>
      <c r="D28" s="63"/>
      <c r="E28" s="64" t="s">
        <v>30</v>
      </c>
      <c r="F28" s="112"/>
      <c r="G28" s="113">
        <v>400</v>
      </c>
      <c r="H28" s="114"/>
      <c r="I28" s="66">
        <f>SUM(I31:I32)</f>
        <v>2100</v>
      </c>
      <c r="J28" s="114"/>
      <c r="K28" s="115">
        <f>SUM(K31:K32)</f>
        <v>2100</v>
      </c>
      <c r="L28" s="116"/>
      <c r="M28" s="117"/>
      <c r="N28" s="118"/>
      <c r="O28" s="88"/>
    </row>
    <row r="29" spans="1:15" s="120" customFormat="1" ht="14.25" customHeight="1">
      <c r="A29" s="74"/>
      <c r="B29" s="75"/>
      <c r="C29" s="75">
        <v>6351</v>
      </c>
      <c r="D29" s="76" t="s">
        <v>31</v>
      </c>
      <c r="E29" s="76" t="s">
        <v>32</v>
      </c>
      <c r="F29" s="77"/>
      <c r="G29" s="78">
        <v>400</v>
      </c>
      <c r="H29" s="79"/>
      <c r="I29" s="80"/>
      <c r="J29" s="79"/>
      <c r="K29" s="80"/>
      <c r="L29" s="81"/>
      <c r="M29" s="86"/>
      <c r="N29" s="118"/>
      <c r="O29" s="119"/>
    </row>
    <row r="30" spans="1:15" s="120" customFormat="1" ht="14.25" customHeight="1">
      <c r="A30" s="74"/>
      <c r="B30" s="75"/>
      <c r="C30" s="75">
        <v>5331</v>
      </c>
      <c r="D30" s="76" t="s">
        <v>33</v>
      </c>
      <c r="E30" s="76" t="s">
        <v>34</v>
      </c>
      <c r="F30" s="77"/>
      <c r="G30" s="78"/>
      <c r="H30" s="79">
        <v>1700</v>
      </c>
      <c r="I30" s="80"/>
      <c r="J30" s="96"/>
      <c r="K30" s="80"/>
      <c r="L30" s="97"/>
      <c r="M30" s="117"/>
      <c r="N30" s="118"/>
      <c r="O30" s="119"/>
    </row>
    <row r="31" spans="1:15" ht="14.25" customHeight="1">
      <c r="A31" s="61"/>
      <c r="B31" s="85"/>
      <c r="C31" s="62">
        <v>6351</v>
      </c>
      <c r="D31" s="90"/>
      <c r="E31" s="91" t="s">
        <v>28</v>
      </c>
      <c r="F31" s="92"/>
      <c r="G31" s="121">
        <v>400</v>
      </c>
      <c r="H31" s="114"/>
      <c r="I31" s="121">
        <v>400</v>
      </c>
      <c r="J31" s="96"/>
      <c r="K31" s="121">
        <v>400</v>
      </c>
      <c r="L31" s="97"/>
      <c r="M31" s="117"/>
      <c r="N31" s="118"/>
      <c r="O31" s="88"/>
    </row>
    <row r="32" spans="1:15" ht="14.25" customHeight="1" thickBot="1">
      <c r="A32" s="122"/>
      <c r="B32" s="123"/>
      <c r="C32" s="124">
        <v>5331</v>
      </c>
      <c r="D32" s="125"/>
      <c r="E32" s="126" t="s">
        <v>29</v>
      </c>
      <c r="F32" s="127"/>
      <c r="G32" s="128">
        <v>0</v>
      </c>
      <c r="H32" s="129">
        <v>1700</v>
      </c>
      <c r="I32" s="128">
        <f>SUM(G32:H32)</f>
        <v>1700</v>
      </c>
      <c r="J32" s="105"/>
      <c r="K32" s="128">
        <f>SUM(I32:J32)</f>
        <v>1700</v>
      </c>
      <c r="L32" s="107"/>
      <c r="M32" s="108"/>
      <c r="N32" s="118"/>
      <c r="O32" s="88"/>
    </row>
    <row r="33" spans="1:15" ht="14.25" customHeight="1">
      <c r="A33" s="110">
        <v>3</v>
      </c>
      <c r="B33" s="111">
        <v>4357</v>
      </c>
      <c r="C33" s="111"/>
      <c r="D33" s="130"/>
      <c r="E33" s="131" t="s">
        <v>35</v>
      </c>
      <c r="F33" s="112"/>
      <c r="G33" s="132">
        <v>5630</v>
      </c>
      <c r="H33" s="133"/>
      <c r="I33" s="132">
        <f>SUM(I35:I36)</f>
        <v>5632.5</v>
      </c>
      <c r="J33" s="133"/>
      <c r="K33" s="113">
        <f>SUM(K35:K36)</f>
        <v>5632.5</v>
      </c>
      <c r="L33" s="134"/>
      <c r="M33" s="135"/>
      <c r="N33" s="118"/>
      <c r="O33" s="88"/>
    </row>
    <row r="34" spans="1:15" ht="14.25" customHeight="1">
      <c r="A34" s="74"/>
      <c r="B34" s="75"/>
      <c r="C34" s="75">
        <v>6351</v>
      </c>
      <c r="D34" s="76" t="s">
        <v>36</v>
      </c>
      <c r="E34" s="136" t="s">
        <v>37</v>
      </c>
      <c r="F34" s="77"/>
      <c r="G34" s="78">
        <v>5630</v>
      </c>
      <c r="H34" s="79">
        <v>2.5</v>
      </c>
      <c r="I34" s="80"/>
      <c r="J34" s="79"/>
      <c r="K34" s="80"/>
      <c r="L34" s="97"/>
      <c r="M34" s="82"/>
      <c r="N34" s="87"/>
      <c r="O34" s="137"/>
    </row>
    <row r="35" spans="1:15" ht="14.25" customHeight="1" thickBot="1">
      <c r="A35" s="74"/>
      <c r="B35" s="75"/>
      <c r="C35" s="138">
        <v>6351</v>
      </c>
      <c r="D35" s="139"/>
      <c r="E35" s="139" t="s">
        <v>28</v>
      </c>
      <c r="F35" s="77"/>
      <c r="G35" s="140">
        <v>5630</v>
      </c>
      <c r="H35" s="141">
        <v>2.5</v>
      </c>
      <c r="I35" s="142">
        <f>SUM(G35:H35)</f>
        <v>5632.5</v>
      </c>
      <c r="J35" s="143"/>
      <c r="K35" s="95">
        <f>SUM(I35:J35)</f>
        <v>5632.5</v>
      </c>
      <c r="L35" s="144"/>
      <c r="M35" s="145"/>
      <c r="N35" s="109"/>
      <c r="O35" s="84"/>
    </row>
    <row r="36" spans="1:15" ht="14.25" customHeight="1" thickBot="1">
      <c r="A36" s="122"/>
      <c r="B36" s="123"/>
      <c r="C36" s="124">
        <v>5331</v>
      </c>
      <c r="D36" s="126"/>
      <c r="E36" s="126" t="s">
        <v>29</v>
      </c>
      <c r="F36" s="127"/>
      <c r="G36" s="106">
        <v>0</v>
      </c>
      <c r="H36" s="146"/>
      <c r="I36" s="106">
        <v>0</v>
      </c>
      <c r="J36" s="146"/>
      <c r="K36" s="106">
        <v>0</v>
      </c>
      <c r="L36" s="147"/>
      <c r="M36" s="148"/>
      <c r="N36" s="149"/>
      <c r="O36" s="150"/>
    </row>
    <row r="37" spans="1:15" ht="14.25" customHeight="1">
      <c r="A37" s="151">
        <v>6</v>
      </c>
      <c r="B37" s="89">
        <v>4357</v>
      </c>
      <c r="C37" s="89"/>
      <c r="D37" s="90"/>
      <c r="E37" s="131" t="s">
        <v>38</v>
      </c>
      <c r="F37" s="92"/>
      <c r="G37" s="152">
        <v>1700</v>
      </c>
      <c r="H37" s="133"/>
      <c r="I37" s="152">
        <v>1700</v>
      </c>
      <c r="J37" s="133"/>
      <c r="K37" s="153">
        <v>1700</v>
      </c>
      <c r="L37" s="134"/>
      <c r="M37" s="135"/>
      <c r="N37" s="118"/>
      <c r="O37" s="88"/>
    </row>
    <row r="38" spans="1:15" ht="14.25" customHeight="1">
      <c r="A38" s="74"/>
      <c r="B38" s="75"/>
      <c r="C38" s="75">
        <v>6351</v>
      </c>
      <c r="D38" s="76" t="s">
        <v>39</v>
      </c>
      <c r="E38" s="90" t="s">
        <v>40</v>
      </c>
      <c r="F38" s="77"/>
      <c r="G38" s="78">
        <v>1700</v>
      </c>
      <c r="H38" s="79"/>
      <c r="I38" s="80"/>
      <c r="J38" s="79"/>
      <c r="K38" s="80"/>
      <c r="L38" s="81"/>
      <c r="M38" s="86"/>
      <c r="N38" s="87"/>
      <c r="O38" s="137"/>
    </row>
    <row r="39" spans="1:15" ht="14.25" customHeight="1" thickBot="1">
      <c r="A39" s="74"/>
      <c r="B39" s="75"/>
      <c r="C39" s="62">
        <v>6351</v>
      </c>
      <c r="D39" s="63"/>
      <c r="E39" s="154" t="s">
        <v>28</v>
      </c>
      <c r="F39" s="65"/>
      <c r="G39" s="155">
        <v>1700</v>
      </c>
      <c r="H39" s="96"/>
      <c r="I39" s="155">
        <v>1700</v>
      </c>
      <c r="J39" s="96"/>
      <c r="K39" s="156">
        <v>1700</v>
      </c>
      <c r="L39" s="97"/>
      <c r="M39" s="82"/>
      <c r="N39" s="118"/>
      <c r="O39" s="150"/>
    </row>
    <row r="40" spans="1:15" ht="14.25" customHeight="1" thickBot="1">
      <c r="A40" s="122"/>
      <c r="B40" s="123"/>
      <c r="C40" s="124">
        <v>5331</v>
      </c>
      <c r="D40" s="126"/>
      <c r="E40" s="126" t="s">
        <v>29</v>
      </c>
      <c r="F40" s="127"/>
      <c r="G40" s="128">
        <v>0</v>
      </c>
      <c r="H40" s="105"/>
      <c r="I40" s="128">
        <v>0</v>
      </c>
      <c r="J40" s="105"/>
      <c r="K40" s="106">
        <v>0</v>
      </c>
      <c r="L40" s="107"/>
      <c r="M40" s="108"/>
      <c r="N40" s="87"/>
      <c r="O40" s="88"/>
    </row>
    <row r="41" spans="1:15" ht="14.25" customHeight="1">
      <c r="A41" s="151">
        <v>7</v>
      </c>
      <c r="B41" s="89">
        <v>4357</v>
      </c>
      <c r="C41" s="89"/>
      <c r="D41" s="90"/>
      <c r="E41" s="131" t="s">
        <v>41</v>
      </c>
      <c r="F41" s="92"/>
      <c r="G41" s="152">
        <v>0</v>
      </c>
      <c r="H41" s="133"/>
      <c r="I41" s="152">
        <f>SUM(I43:I44)</f>
        <v>800</v>
      </c>
      <c r="J41" s="133"/>
      <c r="K41" s="153">
        <f>SUM(K43:K44)</f>
        <v>800</v>
      </c>
      <c r="L41" s="134"/>
      <c r="M41" s="135"/>
      <c r="N41" s="118"/>
      <c r="O41" s="88"/>
    </row>
    <row r="42" spans="1:15" ht="14.25" customHeight="1">
      <c r="A42" s="74"/>
      <c r="B42" s="75"/>
      <c r="C42" s="75">
        <v>5331</v>
      </c>
      <c r="D42" s="76" t="s">
        <v>42</v>
      </c>
      <c r="E42" s="90" t="s">
        <v>43</v>
      </c>
      <c r="F42" s="77"/>
      <c r="G42" s="78"/>
      <c r="H42" s="79">
        <v>800</v>
      </c>
      <c r="I42" s="80"/>
      <c r="J42" s="79"/>
      <c r="K42" s="80"/>
      <c r="L42" s="81"/>
      <c r="M42" s="86"/>
      <c r="N42" s="87"/>
      <c r="O42" s="137"/>
    </row>
    <row r="43" spans="1:15" ht="14.25" customHeight="1" thickBot="1">
      <c r="A43" s="74"/>
      <c r="B43" s="75"/>
      <c r="C43" s="62">
        <v>6351</v>
      </c>
      <c r="D43" s="63"/>
      <c r="E43" s="154" t="s">
        <v>28</v>
      </c>
      <c r="F43" s="65"/>
      <c r="G43" s="155">
        <v>0</v>
      </c>
      <c r="H43" s="96"/>
      <c r="I43" s="155">
        <v>0</v>
      </c>
      <c r="J43" s="96"/>
      <c r="K43" s="156">
        <v>0</v>
      </c>
      <c r="L43" s="97"/>
      <c r="M43" s="82"/>
      <c r="N43" s="118"/>
      <c r="O43" s="150"/>
    </row>
    <row r="44" spans="1:15" ht="14.25" customHeight="1" thickBot="1">
      <c r="A44" s="122"/>
      <c r="B44" s="123"/>
      <c r="C44" s="124">
        <v>5331</v>
      </c>
      <c r="D44" s="126"/>
      <c r="E44" s="126" t="s">
        <v>29</v>
      </c>
      <c r="F44" s="127"/>
      <c r="G44" s="128">
        <v>0</v>
      </c>
      <c r="H44" s="129">
        <v>800</v>
      </c>
      <c r="I44" s="128">
        <f>SUM(G44:H44)</f>
        <v>800</v>
      </c>
      <c r="J44" s="105"/>
      <c r="K44" s="106">
        <f>SUM(I44:J44)</f>
        <v>800</v>
      </c>
      <c r="L44" s="107"/>
      <c r="M44" s="108"/>
      <c r="N44" s="87"/>
      <c r="O44" s="88"/>
    </row>
    <row r="45" spans="1:15" ht="14.25" customHeight="1">
      <c r="A45" s="61">
        <v>8</v>
      </c>
      <c r="B45" s="62">
        <v>4357</v>
      </c>
      <c r="C45" s="62"/>
      <c r="D45" s="130"/>
      <c r="E45" s="64" t="s">
        <v>44</v>
      </c>
      <c r="F45" s="92"/>
      <c r="G45" s="152">
        <v>250</v>
      </c>
      <c r="H45" s="67"/>
      <c r="I45" s="152">
        <v>250</v>
      </c>
      <c r="J45" s="67"/>
      <c r="K45" s="153">
        <v>250</v>
      </c>
      <c r="L45" s="157"/>
      <c r="M45" s="158"/>
      <c r="N45" s="72"/>
      <c r="O45" s="73"/>
    </row>
    <row r="46" spans="1:15" ht="14.25" customHeight="1">
      <c r="A46" s="159"/>
      <c r="B46" s="160"/>
      <c r="C46" s="75">
        <v>6351</v>
      </c>
      <c r="D46" s="90" t="s">
        <v>45</v>
      </c>
      <c r="E46" s="161" t="s">
        <v>46</v>
      </c>
      <c r="F46" s="92"/>
      <c r="G46" s="162">
        <v>250</v>
      </c>
      <c r="H46" s="79"/>
      <c r="I46" s="80"/>
      <c r="J46" s="79"/>
      <c r="K46" s="80"/>
      <c r="L46" s="81"/>
      <c r="M46" s="86"/>
      <c r="N46" s="87"/>
      <c r="O46" s="137"/>
    </row>
    <row r="47" spans="1:15" ht="14.25" customHeight="1">
      <c r="A47" s="159"/>
      <c r="B47" s="160"/>
      <c r="C47" s="138">
        <v>6351</v>
      </c>
      <c r="D47" s="76"/>
      <c r="E47" s="139" t="s">
        <v>28</v>
      </c>
      <c r="F47" s="77"/>
      <c r="G47" s="140">
        <v>250</v>
      </c>
      <c r="H47" s="133"/>
      <c r="I47" s="140">
        <v>250</v>
      </c>
      <c r="J47" s="114"/>
      <c r="K47" s="142">
        <v>250</v>
      </c>
      <c r="L47" s="116"/>
      <c r="M47" s="117"/>
      <c r="N47" s="118"/>
      <c r="O47" s="88"/>
    </row>
    <row r="48" spans="1:15" ht="14.25" customHeight="1" thickBot="1">
      <c r="A48" s="122"/>
      <c r="B48" s="123"/>
      <c r="C48" s="124">
        <v>5331</v>
      </c>
      <c r="D48" s="126"/>
      <c r="E48" s="126" t="s">
        <v>29</v>
      </c>
      <c r="F48" s="127"/>
      <c r="G48" s="128">
        <v>0</v>
      </c>
      <c r="H48" s="133"/>
      <c r="I48" s="128">
        <v>0</v>
      </c>
      <c r="J48" s="105"/>
      <c r="K48" s="106">
        <v>0</v>
      </c>
      <c r="L48" s="107"/>
      <c r="M48" s="108"/>
      <c r="N48" s="118"/>
      <c r="O48" s="88"/>
    </row>
    <row r="49" spans="1:15" ht="14.25" customHeight="1">
      <c r="A49" s="61">
        <v>9</v>
      </c>
      <c r="B49" s="62">
        <v>4357</v>
      </c>
      <c r="C49" s="62"/>
      <c r="D49" s="63"/>
      <c r="E49" s="64" t="s">
        <v>47</v>
      </c>
      <c r="F49" s="65"/>
      <c r="G49" s="66">
        <v>1100</v>
      </c>
      <c r="H49" s="67"/>
      <c r="I49" s="113">
        <v>1100</v>
      </c>
      <c r="J49" s="133"/>
      <c r="K49" s="113">
        <v>1100</v>
      </c>
      <c r="L49" s="134"/>
      <c r="M49" s="135"/>
      <c r="N49" s="118"/>
      <c r="O49" s="88"/>
    </row>
    <row r="50" spans="1:15" ht="27" customHeight="1">
      <c r="A50" s="74"/>
      <c r="B50" s="75"/>
      <c r="C50" s="163">
        <v>6351</v>
      </c>
      <c r="D50" s="164" t="s">
        <v>48</v>
      </c>
      <c r="E50" s="136" t="s">
        <v>49</v>
      </c>
      <c r="F50" s="77"/>
      <c r="G50" s="78">
        <v>1000</v>
      </c>
      <c r="H50" s="133"/>
      <c r="I50" s="165"/>
      <c r="J50" s="133"/>
      <c r="K50" s="165"/>
      <c r="L50" s="134"/>
      <c r="M50" s="135"/>
      <c r="N50" s="87"/>
      <c r="O50" s="137"/>
    </row>
    <row r="51" spans="1:16" ht="27" customHeight="1">
      <c r="A51" s="74"/>
      <c r="B51" s="75"/>
      <c r="C51" s="163">
        <v>5331</v>
      </c>
      <c r="D51" s="164" t="s">
        <v>48</v>
      </c>
      <c r="E51" s="136" t="s">
        <v>49</v>
      </c>
      <c r="F51" s="77"/>
      <c r="G51" s="78">
        <v>100</v>
      </c>
      <c r="H51" s="79"/>
      <c r="I51" s="166"/>
      <c r="J51" s="79"/>
      <c r="K51" s="166"/>
      <c r="L51" s="134"/>
      <c r="M51" s="135"/>
      <c r="N51" s="87"/>
      <c r="O51" s="88"/>
      <c r="P51" s="167"/>
    </row>
    <row r="52" spans="1:16" ht="14.25" customHeight="1">
      <c r="A52" s="61"/>
      <c r="B52" s="85"/>
      <c r="C52" s="62">
        <v>6351</v>
      </c>
      <c r="D52" s="76"/>
      <c r="E52" s="139" t="s">
        <v>28</v>
      </c>
      <c r="F52" s="77"/>
      <c r="G52" s="140">
        <v>1000</v>
      </c>
      <c r="H52" s="79"/>
      <c r="I52" s="140">
        <v>1000</v>
      </c>
      <c r="J52" s="79"/>
      <c r="K52" s="140">
        <v>1000</v>
      </c>
      <c r="L52" s="81"/>
      <c r="M52" s="86"/>
      <c r="N52" s="87"/>
      <c r="O52" s="88"/>
      <c r="P52" s="167"/>
    </row>
    <row r="53" spans="1:16" ht="14.25" customHeight="1" thickBot="1">
      <c r="A53" s="122"/>
      <c r="B53" s="123"/>
      <c r="C53" s="124">
        <v>5331</v>
      </c>
      <c r="D53" s="125"/>
      <c r="E53" s="126" t="s">
        <v>29</v>
      </c>
      <c r="F53" s="127"/>
      <c r="G53" s="128">
        <v>100</v>
      </c>
      <c r="H53" s="168"/>
      <c r="I53" s="128">
        <v>100</v>
      </c>
      <c r="J53" s="114"/>
      <c r="K53" s="128">
        <v>100</v>
      </c>
      <c r="L53" s="116"/>
      <c r="M53" s="117"/>
      <c r="N53" s="118"/>
      <c r="O53" s="88"/>
      <c r="P53" s="167"/>
    </row>
    <row r="54" spans="1:16" ht="14.25" customHeight="1">
      <c r="A54" s="61">
        <v>10</v>
      </c>
      <c r="B54" s="62">
        <v>4357</v>
      </c>
      <c r="C54" s="62"/>
      <c r="D54" s="130"/>
      <c r="E54" s="64" t="s">
        <v>50</v>
      </c>
      <c r="F54" s="92"/>
      <c r="G54" s="152">
        <v>0</v>
      </c>
      <c r="H54" s="67"/>
      <c r="I54" s="152">
        <f>SUM(I56:I57)</f>
        <v>122.3</v>
      </c>
      <c r="J54" s="67"/>
      <c r="K54" s="152">
        <f>SUM(K56:K57)</f>
        <v>122.3</v>
      </c>
      <c r="L54" s="157"/>
      <c r="M54" s="158"/>
      <c r="N54" s="72"/>
      <c r="O54" s="73"/>
      <c r="P54" s="167"/>
    </row>
    <row r="55" spans="1:16" ht="14.25" customHeight="1">
      <c r="A55" s="159"/>
      <c r="B55" s="160"/>
      <c r="C55" s="75">
        <v>6351</v>
      </c>
      <c r="D55" s="90" t="s">
        <v>51</v>
      </c>
      <c r="E55" s="161" t="s">
        <v>52</v>
      </c>
      <c r="F55" s="92"/>
      <c r="G55" s="162"/>
      <c r="H55" s="79">
        <v>122.3</v>
      </c>
      <c r="I55" s="80"/>
      <c r="J55" s="79"/>
      <c r="K55" s="80"/>
      <c r="L55" s="81"/>
      <c r="M55" s="86"/>
      <c r="N55" s="87"/>
      <c r="O55" s="137"/>
      <c r="P55" s="167"/>
    </row>
    <row r="56" spans="1:16" ht="14.25" customHeight="1">
      <c r="A56" s="159"/>
      <c r="B56" s="160"/>
      <c r="C56" s="138">
        <v>6351</v>
      </c>
      <c r="D56" s="76"/>
      <c r="E56" s="139" t="s">
        <v>28</v>
      </c>
      <c r="F56" s="77"/>
      <c r="G56" s="140">
        <v>0</v>
      </c>
      <c r="H56" s="169">
        <v>122.3</v>
      </c>
      <c r="I56" s="140">
        <f>SUM(G56:H56)</f>
        <v>122.3</v>
      </c>
      <c r="J56" s="114"/>
      <c r="K56" s="140">
        <f>SUM(I56:J56)</f>
        <v>122.3</v>
      </c>
      <c r="L56" s="116"/>
      <c r="M56" s="117"/>
      <c r="N56" s="118"/>
      <c r="O56" s="88"/>
      <c r="P56" s="167"/>
    </row>
    <row r="57" spans="1:16" ht="14.25" customHeight="1" thickBot="1">
      <c r="A57" s="122"/>
      <c r="B57" s="123"/>
      <c r="C57" s="124">
        <v>5331</v>
      </c>
      <c r="D57" s="126"/>
      <c r="E57" s="126" t="s">
        <v>29</v>
      </c>
      <c r="F57" s="127"/>
      <c r="G57" s="128">
        <v>0</v>
      </c>
      <c r="H57" s="133"/>
      <c r="I57" s="128">
        <v>0</v>
      </c>
      <c r="J57" s="105"/>
      <c r="K57" s="128">
        <v>0</v>
      </c>
      <c r="L57" s="107"/>
      <c r="M57" s="108"/>
      <c r="N57" s="118"/>
      <c r="O57" s="88"/>
      <c r="P57" s="167"/>
    </row>
    <row r="58" spans="1:16" ht="14.25" customHeight="1">
      <c r="A58" s="110">
        <v>13</v>
      </c>
      <c r="B58" s="111">
        <v>4357</v>
      </c>
      <c r="C58" s="111"/>
      <c r="D58" s="130"/>
      <c r="E58" s="131" t="s">
        <v>53</v>
      </c>
      <c r="F58" s="112"/>
      <c r="G58" s="132">
        <v>3980</v>
      </c>
      <c r="H58" s="67"/>
      <c r="I58" s="132">
        <f>SUM(I62:I63)</f>
        <v>8468</v>
      </c>
      <c r="J58" s="67"/>
      <c r="K58" s="132">
        <f>SUM(K62:K63)</f>
        <v>8468</v>
      </c>
      <c r="L58" s="157"/>
      <c r="M58" s="158"/>
      <c r="N58" s="72"/>
      <c r="O58" s="73"/>
      <c r="P58" s="167"/>
    </row>
    <row r="59" spans="1:16" ht="14.25" customHeight="1">
      <c r="A59" s="74"/>
      <c r="B59" s="75"/>
      <c r="C59" s="75">
        <v>6351</v>
      </c>
      <c r="D59" s="90" t="s">
        <v>54</v>
      </c>
      <c r="E59" s="170" t="s">
        <v>55</v>
      </c>
      <c r="F59" s="77"/>
      <c r="G59" s="78">
        <v>3530</v>
      </c>
      <c r="H59" s="79"/>
      <c r="I59" s="80"/>
      <c r="J59" s="79"/>
      <c r="K59" s="80"/>
      <c r="L59" s="81"/>
      <c r="M59" s="86"/>
      <c r="N59" s="87"/>
      <c r="O59" s="137"/>
      <c r="P59" s="167"/>
    </row>
    <row r="60" spans="1:16" ht="14.25" customHeight="1">
      <c r="A60" s="159"/>
      <c r="B60" s="160"/>
      <c r="C60" s="75">
        <v>6351</v>
      </c>
      <c r="D60" s="90" t="s">
        <v>56</v>
      </c>
      <c r="E60" s="170" t="s">
        <v>57</v>
      </c>
      <c r="F60" s="77"/>
      <c r="G60" s="78">
        <v>450</v>
      </c>
      <c r="H60" s="79"/>
      <c r="I60" s="80"/>
      <c r="J60" s="79"/>
      <c r="K60" s="80"/>
      <c r="L60" s="81"/>
      <c r="M60" s="86"/>
      <c r="N60" s="87"/>
      <c r="O60" s="137"/>
      <c r="P60" s="167"/>
    </row>
    <row r="61" spans="1:16" ht="14.25" customHeight="1">
      <c r="A61" s="159"/>
      <c r="B61" s="160"/>
      <c r="C61" s="75">
        <v>6351</v>
      </c>
      <c r="D61" s="90" t="s">
        <v>58</v>
      </c>
      <c r="E61" s="170" t="s">
        <v>59</v>
      </c>
      <c r="F61" s="77"/>
      <c r="G61" s="171"/>
      <c r="H61" s="133">
        <v>4488</v>
      </c>
      <c r="I61" s="165"/>
      <c r="J61" s="133"/>
      <c r="K61" s="165"/>
      <c r="L61" s="134"/>
      <c r="M61" s="135"/>
      <c r="N61" s="118"/>
      <c r="O61" s="88"/>
      <c r="P61" s="167"/>
    </row>
    <row r="62" spans="1:16" ht="14.25" customHeight="1">
      <c r="A62" s="159"/>
      <c r="B62" s="160"/>
      <c r="C62" s="138">
        <v>6351</v>
      </c>
      <c r="D62" s="76"/>
      <c r="E62" s="139" t="s">
        <v>28</v>
      </c>
      <c r="F62" s="77"/>
      <c r="G62" s="140">
        <v>3980</v>
      </c>
      <c r="H62" s="169">
        <v>4488</v>
      </c>
      <c r="I62" s="140">
        <f>SUM(G62:H62)</f>
        <v>8468</v>
      </c>
      <c r="J62" s="133"/>
      <c r="K62" s="140">
        <f>SUM(I62:J62)</f>
        <v>8468</v>
      </c>
      <c r="L62" s="134"/>
      <c r="M62" s="135"/>
      <c r="N62" s="118"/>
      <c r="O62" s="88"/>
      <c r="P62" s="167"/>
    </row>
    <row r="63" spans="1:16" ht="14.25" customHeight="1" thickBot="1">
      <c r="A63" s="122"/>
      <c r="B63" s="123"/>
      <c r="C63" s="124">
        <v>5331</v>
      </c>
      <c r="D63" s="125"/>
      <c r="E63" s="126" t="s">
        <v>29</v>
      </c>
      <c r="F63" s="127"/>
      <c r="G63" s="128">
        <v>0</v>
      </c>
      <c r="H63" s="105"/>
      <c r="I63" s="128">
        <v>0</v>
      </c>
      <c r="J63" s="105"/>
      <c r="K63" s="128">
        <v>0</v>
      </c>
      <c r="L63" s="107"/>
      <c r="M63" s="172"/>
      <c r="N63" s="87"/>
      <c r="O63" s="137"/>
      <c r="P63" s="167"/>
    </row>
    <row r="64" spans="1:16" ht="14.25" customHeight="1">
      <c r="A64" s="151">
        <v>14</v>
      </c>
      <c r="B64" s="89">
        <v>4357</v>
      </c>
      <c r="C64" s="89"/>
      <c r="D64" s="91"/>
      <c r="E64" s="173" t="s">
        <v>60</v>
      </c>
      <c r="F64" s="91"/>
      <c r="G64" s="152">
        <v>0</v>
      </c>
      <c r="H64" s="67"/>
      <c r="I64" s="152">
        <f>SUM(I67:I68)</f>
        <v>383.1</v>
      </c>
      <c r="J64" s="67"/>
      <c r="K64" s="152">
        <f>SUM(K67:K68)</f>
        <v>383.1</v>
      </c>
      <c r="L64" s="116"/>
      <c r="M64" s="117"/>
      <c r="N64" s="118"/>
      <c r="O64" s="88"/>
      <c r="P64" s="167"/>
    </row>
    <row r="65" spans="1:16" ht="14.25" customHeight="1">
      <c r="A65" s="159"/>
      <c r="B65" s="160"/>
      <c r="C65" s="75">
        <v>6351</v>
      </c>
      <c r="D65" s="174" t="s">
        <v>61</v>
      </c>
      <c r="E65" s="136" t="s">
        <v>62</v>
      </c>
      <c r="F65" s="175"/>
      <c r="G65" s="176"/>
      <c r="H65" s="114">
        <v>133.1</v>
      </c>
      <c r="I65" s="177"/>
      <c r="J65" s="114"/>
      <c r="K65" s="177"/>
      <c r="L65" s="116"/>
      <c r="M65" s="117"/>
      <c r="N65" s="118"/>
      <c r="O65" s="88"/>
      <c r="P65" s="167"/>
    </row>
    <row r="66" spans="1:16" ht="14.25" customHeight="1">
      <c r="A66" s="159"/>
      <c r="B66" s="160"/>
      <c r="C66" s="75">
        <v>5331</v>
      </c>
      <c r="D66" s="174" t="s">
        <v>61</v>
      </c>
      <c r="E66" s="136" t="s">
        <v>62</v>
      </c>
      <c r="F66" s="175"/>
      <c r="G66" s="178"/>
      <c r="H66" s="79">
        <v>250</v>
      </c>
      <c r="I66" s="179"/>
      <c r="J66" s="79"/>
      <c r="K66" s="179"/>
      <c r="L66" s="81"/>
      <c r="M66" s="86"/>
      <c r="N66" s="118"/>
      <c r="O66" s="88"/>
      <c r="P66" s="167"/>
    </row>
    <row r="67" spans="1:16" ht="14.25" customHeight="1">
      <c r="A67" s="180"/>
      <c r="B67" s="181"/>
      <c r="C67" s="138">
        <v>6351</v>
      </c>
      <c r="D67" s="76"/>
      <c r="E67" s="139" t="s">
        <v>28</v>
      </c>
      <c r="F67" s="175"/>
      <c r="G67" s="182">
        <v>0</v>
      </c>
      <c r="H67" s="183">
        <v>133.1</v>
      </c>
      <c r="I67" s="182">
        <f>SUM(G67:H67)</f>
        <v>133.1</v>
      </c>
      <c r="J67" s="114"/>
      <c r="K67" s="182">
        <f>SUM(I67:J67)</f>
        <v>133.1</v>
      </c>
      <c r="L67" s="116"/>
      <c r="M67" s="117"/>
      <c r="N67" s="118"/>
      <c r="O67" s="88"/>
      <c r="P67" s="167"/>
    </row>
    <row r="68" spans="1:16" ht="14.25" customHeight="1" thickBot="1">
      <c r="A68" s="184"/>
      <c r="B68" s="124"/>
      <c r="C68" s="124">
        <v>5331</v>
      </c>
      <c r="D68" s="126"/>
      <c r="E68" s="126" t="s">
        <v>29</v>
      </c>
      <c r="F68" s="126"/>
      <c r="G68" s="128">
        <v>0</v>
      </c>
      <c r="H68" s="129">
        <v>250</v>
      </c>
      <c r="I68" s="128">
        <f>SUM(G68:H68)</f>
        <v>250</v>
      </c>
      <c r="J68" s="105"/>
      <c r="K68" s="128">
        <f>SUM(I68:J68)</f>
        <v>250</v>
      </c>
      <c r="L68" s="107"/>
      <c r="M68" s="108"/>
      <c r="N68" s="118"/>
      <c r="O68" s="88"/>
      <c r="P68" s="167"/>
    </row>
    <row r="69" spans="1:16" ht="14.25" customHeight="1">
      <c r="A69" s="151">
        <v>15</v>
      </c>
      <c r="B69" s="89">
        <v>4357</v>
      </c>
      <c r="C69" s="89"/>
      <c r="D69" s="91"/>
      <c r="E69" s="173" t="s">
        <v>63</v>
      </c>
      <c r="F69" s="90"/>
      <c r="G69" s="185">
        <v>13000</v>
      </c>
      <c r="H69" s="133"/>
      <c r="I69" s="185">
        <f>SUM(I71:I72)</f>
        <v>10500</v>
      </c>
      <c r="J69" s="133"/>
      <c r="K69" s="185">
        <f>SUM(K71:K72)</f>
        <v>10500</v>
      </c>
      <c r="L69" s="134"/>
      <c r="M69" s="135"/>
      <c r="N69" s="118"/>
      <c r="O69" s="88"/>
      <c r="P69" s="167"/>
    </row>
    <row r="70" spans="1:16" ht="14.25" customHeight="1">
      <c r="A70" s="74"/>
      <c r="B70" s="75"/>
      <c r="C70" s="75">
        <v>6351</v>
      </c>
      <c r="D70" s="76" t="s">
        <v>64</v>
      </c>
      <c r="E70" s="76" t="s">
        <v>65</v>
      </c>
      <c r="F70" s="186"/>
      <c r="G70" s="78">
        <v>13000</v>
      </c>
      <c r="H70" s="133">
        <v>-2500</v>
      </c>
      <c r="I70" s="165"/>
      <c r="J70" s="133"/>
      <c r="K70" s="80"/>
      <c r="L70" s="134"/>
      <c r="M70" s="135"/>
      <c r="N70" s="118"/>
      <c r="O70" s="88"/>
      <c r="P70" s="167"/>
    </row>
    <row r="71" spans="1:16" ht="13.5" customHeight="1">
      <c r="A71" s="180"/>
      <c r="B71" s="181"/>
      <c r="C71" s="138">
        <v>6351</v>
      </c>
      <c r="D71" s="76"/>
      <c r="E71" s="139" t="s">
        <v>28</v>
      </c>
      <c r="F71" s="187"/>
      <c r="G71" s="140">
        <v>13000</v>
      </c>
      <c r="H71" s="183">
        <v>-2500</v>
      </c>
      <c r="I71" s="140">
        <f>SUM(G71:H71)</f>
        <v>10500</v>
      </c>
      <c r="J71" s="114"/>
      <c r="K71" s="142">
        <f>SUM(I71:J71)</f>
        <v>10500</v>
      </c>
      <c r="L71" s="116"/>
      <c r="M71" s="117"/>
      <c r="N71" s="118"/>
      <c r="O71" s="88"/>
      <c r="P71" s="167"/>
    </row>
    <row r="72" spans="1:16" ht="14.25" customHeight="1" thickBot="1">
      <c r="A72" s="184"/>
      <c r="B72" s="124"/>
      <c r="C72" s="124">
        <v>5331</v>
      </c>
      <c r="D72" s="126"/>
      <c r="E72" s="126" t="s">
        <v>29</v>
      </c>
      <c r="F72" s="125"/>
      <c r="G72" s="188">
        <v>0</v>
      </c>
      <c r="H72" s="105"/>
      <c r="I72" s="188">
        <v>0</v>
      </c>
      <c r="J72" s="105"/>
      <c r="K72" s="106">
        <v>0</v>
      </c>
      <c r="L72" s="107"/>
      <c r="M72" s="108"/>
      <c r="N72" s="109"/>
      <c r="O72" s="84"/>
      <c r="P72" s="167"/>
    </row>
    <row r="73" spans="1:15" ht="14.25" customHeight="1">
      <c r="A73" s="189">
        <v>19</v>
      </c>
      <c r="B73" s="190">
        <v>4357</v>
      </c>
      <c r="C73" s="191"/>
      <c r="D73" s="192"/>
      <c r="E73" s="193" t="s">
        <v>66</v>
      </c>
      <c r="F73" s="194"/>
      <c r="G73" s="195">
        <v>32800</v>
      </c>
      <c r="H73" s="133"/>
      <c r="I73" s="195">
        <f>SUM(I76:I77)</f>
        <v>34000</v>
      </c>
      <c r="J73" s="133"/>
      <c r="K73" s="196">
        <f>SUM(K76:K77)</f>
        <v>34000</v>
      </c>
      <c r="L73" s="134"/>
      <c r="M73" s="135"/>
      <c r="N73" s="118"/>
      <c r="O73" s="88"/>
    </row>
    <row r="74" spans="1:15" ht="30.75" customHeight="1">
      <c r="A74" s="74"/>
      <c r="B74" s="197"/>
      <c r="C74" s="198">
        <v>6351</v>
      </c>
      <c r="D74" s="199" t="s">
        <v>67</v>
      </c>
      <c r="E74" s="200" t="s">
        <v>68</v>
      </c>
      <c r="F74" s="77"/>
      <c r="G74" s="201">
        <v>28800</v>
      </c>
      <c r="H74" s="79"/>
      <c r="I74" s="80"/>
      <c r="J74" s="79"/>
      <c r="K74" s="80"/>
      <c r="L74" s="116"/>
      <c r="M74" s="135"/>
      <c r="N74" s="118"/>
      <c r="O74" s="88"/>
    </row>
    <row r="75" spans="1:15" ht="30.75" customHeight="1">
      <c r="A75" s="61"/>
      <c r="B75" s="202"/>
      <c r="C75" s="203">
        <v>5331</v>
      </c>
      <c r="D75" s="174" t="s">
        <v>67</v>
      </c>
      <c r="E75" s="204" t="s">
        <v>68</v>
      </c>
      <c r="F75" s="65"/>
      <c r="G75" s="205">
        <v>4000</v>
      </c>
      <c r="H75" s="79">
        <v>1200</v>
      </c>
      <c r="I75" s="80"/>
      <c r="J75" s="79"/>
      <c r="K75" s="80"/>
      <c r="L75" s="116"/>
      <c r="M75" s="135"/>
      <c r="N75" s="118"/>
      <c r="O75" s="88"/>
    </row>
    <row r="76" spans="1:15" ht="14.25" customHeight="1">
      <c r="A76" s="74"/>
      <c r="B76" s="75"/>
      <c r="C76" s="138">
        <v>6351</v>
      </c>
      <c r="D76" s="139"/>
      <c r="E76" s="139" t="s">
        <v>28</v>
      </c>
      <c r="F76" s="77"/>
      <c r="G76" s="140">
        <v>28800</v>
      </c>
      <c r="H76" s="79"/>
      <c r="I76" s="140">
        <v>28800</v>
      </c>
      <c r="J76" s="79"/>
      <c r="K76" s="142">
        <v>28800</v>
      </c>
      <c r="L76" s="134"/>
      <c r="M76" s="135"/>
      <c r="N76" s="118"/>
      <c r="O76" s="88"/>
    </row>
    <row r="77" spans="1:15" ht="14.25" customHeight="1" thickBot="1">
      <c r="A77" s="122"/>
      <c r="B77" s="123"/>
      <c r="C77" s="124">
        <v>5331</v>
      </c>
      <c r="D77" s="126"/>
      <c r="E77" s="126" t="s">
        <v>29</v>
      </c>
      <c r="F77" s="127"/>
      <c r="G77" s="128">
        <v>4000</v>
      </c>
      <c r="H77" s="129">
        <v>1200</v>
      </c>
      <c r="I77" s="106">
        <f>SUM(G77:H77)</f>
        <v>5200</v>
      </c>
      <c r="J77" s="105"/>
      <c r="K77" s="106">
        <f>SUM(I77:J77)</f>
        <v>5200</v>
      </c>
      <c r="L77" s="107"/>
      <c r="M77" s="108"/>
      <c r="N77" s="87"/>
      <c r="O77" s="137"/>
    </row>
    <row r="78" spans="1:15" ht="14.25" customHeight="1">
      <c r="A78" s="61">
        <v>21</v>
      </c>
      <c r="B78" s="62">
        <v>4357</v>
      </c>
      <c r="C78" s="62"/>
      <c r="D78" s="154"/>
      <c r="E78" s="64" t="s">
        <v>69</v>
      </c>
      <c r="F78" s="65"/>
      <c r="G78" s="66">
        <v>35000</v>
      </c>
      <c r="H78" s="67"/>
      <c r="I78" s="113">
        <v>35000</v>
      </c>
      <c r="J78" s="67"/>
      <c r="K78" s="113">
        <v>35000</v>
      </c>
      <c r="L78" s="116"/>
      <c r="M78" s="117"/>
      <c r="N78" s="118"/>
      <c r="O78" s="88"/>
    </row>
    <row r="79" spans="1:15" ht="14.25" customHeight="1">
      <c r="A79" s="74"/>
      <c r="B79" s="75"/>
      <c r="C79" s="75">
        <v>6351</v>
      </c>
      <c r="D79" s="76" t="s">
        <v>70</v>
      </c>
      <c r="E79" s="76" t="s">
        <v>71</v>
      </c>
      <c r="F79" s="77"/>
      <c r="G79" s="78">
        <v>35000</v>
      </c>
      <c r="H79" s="114"/>
      <c r="I79" s="206"/>
      <c r="J79" s="114"/>
      <c r="K79" s="206"/>
      <c r="L79" s="116"/>
      <c r="M79" s="117"/>
      <c r="N79" s="118"/>
      <c r="O79" s="88"/>
    </row>
    <row r="80" spans="1:15" ht="14.25" customHeight="1">
      <c r="A80" s="159"/>
      <c r="B80" s="160"/>
      <c r="C80" s="138">
        <v>6351</v>
      </c>
      <c r="D80" s="154"/>
      <c r="E80" s="91" t="s">
        <v>28</v>
      </c>
      <c r="F80" s="65"/>
      <c r="G80" s="155">
        <v>35000</v>
      </c>
      <c r="H80" s="79"/>
      <c r="I80" s="155">
        <v>35000</v>
      </c>
      <c r="J80" s="79"/>
      <c r="K80" s="156">
        <v>35000</v>
      </c>
      <c r="L80" s="81"/>
      <c r="M80" s="86"/>
      <c r="N80" s="118"/>
      <c r="O80" s="88"/>
    </row>
    <row r="81" spans="1:15" ht="14.25" customHeight="1" thickBot="1">
      <c r="A81" s="122"/>
      <c r="B81" s="123"/>
      <c r="C81" s="124">
        <v>5331</v>
      </c>
      <c r="D81" s="126"/>
      <c r="E81" s="126" t="s">
        <v>29</v>
      </c>
      <c r="F81" s="127"/>
      <c r="G81" s="128">
        <v>0</v>
      </c>
      <c r="H81" s="105"/>
      <c r="I81" s="128">
        <v>0</v>
      </c>
      <c r="J81" s="105"/>
      <c r="K81" s="106">
        <v>0</v>
      </c>
      <c r="L81" s="107"/>
      <c r="M81" s="108"/>
      <c r="N81" s="118"/>
      <c r="O81" s="88"/>
    </row>
    <row r="82" spans="1:15" ht="14.25" customHeight="1">
      <c r="A82" s="61">
        <v>25</v>
      </c>
      <c r="B82" s="62">
        <v>4357</v>
      </c>
      <c r="C82" s="62"/>
      <c r="D82" s="154"/>
      <c r="E82" s="64" t="s">
        <v>72</v>
      </c>
      <c r="F82" s="65"/>
      <c r="G82" s="66">
        <v>0</v>
      </c>
      <c r="H82" s="67"/>
      <c r="I82" s="113">
        <f>SUM(I84:I85)</f>
        <v>55</v>
      </c>
      <c r="J82" s="67"/>
      <c r="K82" s="113">
        <f>SUM(K84:K85)</f>
        <v>55</v>
      </c>
      <c r="L82" s="116"/>
      <c r="M82" s="117"/>
      <c r="N82" s="118"/>
      <c r="O82" s="88"/>
    </row>
    <row r="83" spans="1:15" ht="14.25" customHeight="1">
      <c r="A83" s="74"/>
      <c r="B83" s="75"/>
      <c r="C83" s="75">
        <v>6351</v>
      </c>
      <c r="D83" s="76" t="s">
        <v>73</v>
      </c>
      <c r="E83" s="76" t="s">
        <v>74</v>
      </c>
      <c r="F83" s="77"/>
      <c r="G83" s="78"/>
      <c r="H83" s="79">
        <v>55</v>
      </c>
      <c r="I83" s="80"/>
      <c r="J83" s="79"/>
      <c r="K83" s="80"/>
      <c r="L83" s="116"/>
      <c r="M83" s="117"/>
      <c r="N83" s="118"/>
      <c r="O83" s="88"/>
    </row>
    <row r="84" spans="1:15" ht="14.25" customHeight="1">
      <c r="A84" s="61"/>
      <c r="B84" s="85"/>
      <c r="C84" s="89">
        <v>6351</v>
      </c>
      <c r="D84" s="154"/>
      <c r="E84" s="91" t="s">
        <v>28</v>
      </c>
      <c r="F84" s="65"/>
      <c r="G84" s="155">
        <v>0</v>
      </c>
      <c r="H84" s="169">
        <v>55</v>
      </c>
      <c r="I84" s="155">
        <f>SUM(G84:H84)</f>
        <v>55</v>
      </c>
      <c r="J84" s="133"/>
      <c r="K84" s="156">
        <f>SUM(I84:J84)</f>
        <v>55</v>
      </c>
      <c r="L84" s="81"/>
      <c r="M84" s="86"/>
      <c r="N84" s="118"/>
      <c r="O84" s="88"/>
    </row>
    <row r="85" spans="1:15" ht="14.25" customHeight="1" thickBot="1">
      <c r="A85" s="122"/>
      <c r="B85" s="123"/>
      <c r="C85" s="124">
        <v>5331</v>
      </c>
      <c r="D85" s="126"/>
      <c r="E85" s="126" t="s">
        <v>29</v>
      </c>
      <c r="F85" s="127"/>
      <c r="G85" s="128">
        <v>0</v>
      </c>
      <c r="H85" s="105"/>
      <c r="I85" s="128">
        <v>0</v>
      </c>
      <c r="J85" s="105"/>
      <c r="K85" s="106">
        <v>0</v>
      </c>
      <c r="L85" s="107"/>
      <c r="M85" s="108"/>
      <c r="N85" s="118"/>
      <c r="O85" s="88"/>
    </row>
    <row r="86" spans="1:15" ht="14.25" customHeight="1">
      <c r="A86" s="110">
        <v>26</v>
      </c>
      <c r="B86" s="111">
        <v>4357</v>
      </c>
      <c r="C86" s="111"/>
      <c r="D86" s="63"/>
      <c r="E86" s="64" t="s">
        <v>75</v>
      </c>
      <c r="F86" s="92"/>
      <c r="G86" s="153">
        <v>350</v>
      </c>
      <c r="H86" s="114"/>
      <c r="I86" s="66">
        <v>350</v>
      </c>
      <c r="J86" s="114"/>
      <c r="K86" s="115">
        <v>350</v>
      </c>
      <c r="L86" s="134"/>
      <c r="M86" s="135"/>
      <c r="N86" s="118"/>
      <c r="O86" s="88"/>
    </row>
    <row r="87" spans="1:16" ht="14.25" customHeight="1">
      <c r="A87" s="61"/>
      <c r="B87" s="85"/>
      <c r="C87" s="85">
        <v>6351</v>
      </c>
      <c r="D87" s="76" t="s">
        <v>76</v>
      </c>
      <c r="E87" s="76" t="s">
        <v>77</v>
      </c>
      <c r="F87" s="65"/>
      <c r="G87" s="205">
        <v>350</v>
      </c>
      <c r="H87" s="79"/>
      <c r="I87" s="179"/>
      <c r="J87" s="79"/>
      <c r="K87" s="179"/>
      <c r="L87" s="81"/>
      <c r="M87" s="86"/>
      <c r="N87" s="118"/>
      <c r="O87" s="88"/>
      <c r="P87" s="167"/>
    </row>
    <row r="88" spans="1:16" ht="14.25" customHeight="1">
      <c r="A88" s="74"/>
      <c r="B88" s="75"/>
      <c r="C88" s="138">
        <v>6351</v>
      </c>
      <c r="D88" s="76"/>
      <c r="E88" s="139" t="s">
        <v>28</v>
      </c>
      <c r="F88" s="77"/>
      <c r="G88" s="140">
        <v>350</v>
      </c>
      <c r="H88" s="79"/>
      <c r="I88" s="140">
        <v>350</v>
      </c>
      <c r="J88" s="79"/>
      <c r="K88" s="140">
        <v>350</v>
      </c>
      <c r="L88" s="81"/>
      <c r="M88" s="86"/>
      <c r="N88" s="118"/>
      <c r="O88" s="88"/>
      <c r="P88" s="167"/>
    </row>
    <row r="89" spans="1:16" ht="14.25" customHeight="1" thickBot="1">
      <c r="A89" s="122"/>
      <c r="B89" s="123"/>
      <c r="C89" s="124">
        <v>5331</v>
      </c>
      <c r="D89" s="125"/>
      <c r="E89" s="126" t="s">
        <v>29</v>
      </c>
      <c r="F89" s="127"/>
      <c r="G89" s="128">
        <v>0</v>
      </c>
      <c r="H89" s="207"/>
      <c r="I89" s="128">
        <v>0</v>
      </c>
      <c r="J89" s="207"/>
      <c r="K89" s="128">
        <v>0</v>
      </c>
      <c r="L89" s="208"/>
      <c r="M89" s="209"/>
      <c r="N89" s="118"/>
      <c r="O89" s="88"/>
      <c r="P89" s="167"/>
    </row>
    <row r="90" spans="1:16" ht="14.25" customHeight="1">
      <c r="A90" s="151">
        <v>27</v>
      </c>
      <c r="B90" s="89">
        <v>4357</v>
      </c>
      <c r="C90" s="89"/>
      <c r="D90" s="91"/>
      <c r="E90" s="173" t="s">
        <v>78</v>
      </c>
      <c r="F90" s="91"/>
      <c r="G90" s="152">
        <v>10160</v>
      </c>
      <c r="H90" s="67"/>
      <c r="I90" s="152">
        <v>10160</v>
      </c>
      <c r="J90" s="67"/>
      <c r="K90" s="152">
        <v>10160</v>
      </c>
      <c r="L90" s="116"/>
      <c r="M90" s="117"/>
      <c r="N90" s="118"/>
      <c r="O90" s="88"/>
      <c r="P90" s="167"/>
    </row>
    <row r="91" spans="1:16" ht="14.25" customHeight="1">
      <c r="A91" s="159"/>
      <c r="B91" s="160"/>
      <c r="C91" s="75">
        <v>6351</v>
      </c>
      <c r="D91" s="174" t="s">
        <v>79</v>
      </c>
      <c r="E91" s="136" t="s">
        <v>80</v>
      </c>
      <c r="F91" s="175"/>
      <c r="G91" s="176">
        <v>10160</v>
      </c>
      <c r="H91" s="79"/>
      <c r="I91" s="179"/>
      <c r="J91" s="79"/>
      <c r="K91" s="179"/>
      <c r="L91" s="116"/>
      <c r="M91" s="117"/>
      <c r="N91" s="118"/>
      <c r="O91" s="88"/>
      <c r="P91" s="167"/>
    </row>
    <row r="92" spans="1:16" ht="14.25" customHeight="1">
      <c r="A92" s="180"/>
      <c r="B92" s="181"/>
      <c r="C92" s="138">
        <v>6351</v>
      </c>
      <c r="D92" s="76"/>
      <c r="E92" s="139" t="s">
        <v>28</v>
      </c>
      <c r="F92" s="175"/>
      <c r="G92" s="182">
        <v>10160</v>
      </c>
      <c r="H92" s="114"/>
      <c r="I92" s="155">
        <v>10160</v>
      </c>
      <c r="J92" s="114"/>
      <c r="K92" s="155">
        <v>10160</v>
      </c>
      <c r="L92" s="116"/>
      <c r="M92" s="117"/>
      <c r="N92" s="118"/>
      <c r="O92" s="88"/>
      <c r="P92" s="167"/>
    </row>
    <row r="93" spans="1:16" ht="14.25" customHeight="1" thickBot="1">
      <c r="A93" s="184"/>
      <c r="B93" s="124"/>
      <c r="C93" s="124">
        <v>5331</v>
      </c>
      <c r="D93" s="126"/>
      <c r="E93" s="126" t="s">
        <v>29</v>
      </c>
      <c r="F93" s="126"/>
      <c r="G93" s="128">
        <v>0</v>
      </c>
      <c r="H93" s="105"/>
      <c r="I93" s="128">
        <v>0</v>
      </c>
      <c r="J93" s="105"/>
      <c r="K93" s="128">
        <v>0</v>
      </c>
      <c r="L93" s="107"/>
      <c r="M93" s="108"/>
      <c r="N93" s="118"/>
      <c r="O93" s="88"/>
      <c r="P93" s="167"/>
    </row>
    <row r="94" spans="1:16" ht="14.25" customHeight="1">
      <c r="A94" s="110">
        <v>28</v>
      </c>
      <c r="B94" s="111">
        <v>4357</v>
      </c>
      <c r="C94" s="111"/>
      <c r="D94" s="130"/>
      <c r="E94" s="131" t="s">
        <v>81</v>
      </c>
      <c r="F94" s="112"/>
      <c r="G94" s="132">
        <v>8700</v>
      </c>
      <c r="H94" s="67"/>
      <c r="I94" s="132">
        <f>SUM(I99:I100)</f>
        <v>9236.2</v>
      </c>
      <c r="J94" s="67"/>
      <c r="K94" s="132">
        <f>SUM(K99:K100)</f>
        <v>9236.2</v>
      </c>
      <c r="L94" s="116"/>
      <c r="M94" s="117"/>
      <c r="N94" s="118"/>
      <c r="O94" s="88"/>
      <c r="P94" s="167"/>
    </row>
    <row r="95" spans="1:16" ht="27" customHeight="1">
      <c r="A95" s="74"/>
      <c r="B95" s="75"/>
      <c r="C95" s="163">
        <v>6351</v>
      </c>
      <c r="D95" s="199" t="s">
        <v>82</v>
      </c>
      <c r="E95" s="136" t="s">
        <v>83</v>
      </c>
      <c r="F95" s="92"/>
      <c r="G95" s="162">
        <v>5600</v>
      </c>
      <c r="H95" s="133">
        <v>465.2</v>
      </c>
      <c r="I95" s="165"/>
      <c r="J95" s="133"/>
      <c r="K95" s="165"/>
      <c r="L95" s="134"/>
      <c r="M95" s="135"/>
      <c r="N95" s="87"/>
      <c r="O95" s="137"/>
      <c r="P95" s="167"/>
    </row>
    <row r="96" spans="1:16" ht="27" customHeight="1">
      <c r="A96" s="74"/>
      <c r="B96" s="75"/>
      <c r="C96" s="163">
        <v>5331</v>
      </c>
      <c r="D96" s="199" t="s">
        <v>82</v>
      </c>
      <c r="E96" s="136" t="s">
        <v>83</v>
      </c>
      <c r="F96" s="77"/>
      <c r="G96" s="78">
        <v>2200</v>
      </c>
      <c r="H96" s="79"/>
      <c r="I96" s="80"/>
      <c r="J96" s="79"/>
      <c r="K96" s="80"/>
      <c r="L96" s="134"/>
      <c r="M96" s="135"/>
      <c r="N96" s="87"/>
      <c r="O96" s="137"/>
      <c r="P96" s="167"/>
    </row>
    <row r="97" spans="1:16" ht="14.25" customHeight="1">
      <c r="A97" s="74"/>
      <c r="B97" s="138"/>
      <c r="C97" s="75">
        <v>6351</v>
      </c>
      <c r="D97" s="76" t="s">
        <v>84</v>
      </c>
      <c r="E97" s="136" t="s">
        <v>85</v>
      </c>
      <c r="F97" s="92"/>
      <c r="G97" s="162">
        <v>900</v>
      </c>
      <c r="H97" s="79"/>
      <c r="I97" s="179"/>
      <c r="J97" s="79"/>
      <c r="K97" s="179"/>
      <c r="L97" s="116"/>
      <c r="M97" s="117"/>
      <c r="N97" s="118"/>
      <c r="O97" s="88"/>
      <c r="P97" s="167"/>
    </row>
    <row r="98" spans="1:16" ht="14.25" customHeight="1">
      <c r="A98" s="210"/>
      <c r="B98" s="75"/>
      <c r="C98" s="75">
        <v>6351</v>
      </c>
      <c r="D98" s="76" t="s">
        <v>86</v>
      </c>
      <c r="E98" s="136" t="s">
        <v>87</v>
      </c>
      <c r="F98" s="77"/>
      <c r="G98" s="78"/>
      <c r="H98" s="79">
        <v>71</v>
      </c>
      <c r="I98" s="211"/>
      <c r="J98" s="79"/>
      <c r="K98" s="211"/>
      <c r="L98" s="116"/>
      <c r="M98" s="117"/>
      <c r="N98" s="118"/>
      <c r="O98" s="88"/>
      <c r="P98" s="167"/>
    </row>
    <row r="99" spans="1:16" ht="14.25" customHeight="1">
      <c r="A99" s="74"/>
      <c r="B99" s="160"/>
      <c r="C99" s="138">
        <v>6351</v>
      </c>
      <c r="D99" s="76"/>
      <c r="E99" s="139" t="s">
        <v>28</v>
      </c>
      <c r="F99" s="212"/>
      <c r="G99" s="182">
        <v>6500</v>
      </c>
      <c r="H99" s="141">
        <f>SUM(H98+H95)</f>
        <v>536.2</v>
      </c>
      <c r="I99" s="142">
        <f>SUM(G99:H99)</f>
        <v>7036.2</v>
      </c>
      <c r="J99" s="79"/>
      <c r="K99" s="142">
        <f>SUM(I99:J99)</f>
        <v>7036.2</v>
      </c>
      <c r="L99" s="81"/>
      <c r="M99" s="86"/>
      <c r="N99" s="118"/>
      <c r="O99" s="88"/>
      <c r="P99" s="167"/>
    </row>
    <row r="100" spans="1:16" ht="14.25" customHeight="1" thickBot="1">
      <c r="A100" s="122"/>
      <c r="B100" s="123"/>
      <c r="C100" s="124">
        <v>5331</v>
      </c>
      <c r="D100" s="126"/>
      <c r="E100" s="126" t="s">
        <v>29</v>
      </c>
      <c r="F100" s="127"/>
      <c r="G100" s="106">
        <v>2200</v>
      </c>
      <c r="H100" s="105"/>
      <c r="I100" s="106">
        <v>2200</v>
      </c>
      <c r="J100" s="105"/>
      <c r="K100" s="106">
        <v>2200</v>
      </c>
      <c r="L100" s="107"/>
      <c r="M100" s="108"/>
      <c r="N100" s="118"/>
      <c r="O100" s="88"/>
      <c r="P100" s="167"/>
    </row>
    <row r="101" spans="1:17" ht="14.25" customHeight="1">
      <c r="A101" s="61"/>
      <c r="B101" s="85"/>
      <c r="C101" s="62"/>
      <c r="D101" s="154"/>
      <c r="E101" s="213" t="s">
        <v>88</v>
      </c>
      <c r="F101" s="65"/>
      <c r="G101" s="66">
        <v>1430</v>
      </c>
      <c r="H101" s="114"/>
      <c r="I101" s="66">
        <v>1430</v>
      </c>
      <c r="J101" s="114"/>
      <c r="K101" s="66">
        <f>SUM(I101+J103)</f>
        <v>2540.2</v>
      </c>
      <c r="L101" s="116"/>
      <c r="M101" s="214"/>
      <c r="N101" s="118"/>
      <c r="O101" s="88"/>
      <c r="P101" s="167"/>
      <c r="Q101" s="215"/>
    </row>
    <row r="102" spans="1:17" ht="14.25" customHeight="1">
      <c r="A102" s="74"/>
      <c r="B102" s="75"/>
      <c r="C102" s="75">
        <v>6901</v>
      </c>
      <c r="D102" s="139"/>
      <c r="E102" s="216"/>
      <c r="F102" s="77"/>
      <c r="G102" s="78">
        <v>1430</v>
      </c>
      <c r="H102" s="79"/>
      <c r="I102" s="80"/>
      <c r="J102" s="79">
        <v>1110.2</v>
      </c>
      <c r="K102" s="80"/>
      <c r="L102" s="81"/>
      <c r="M102" s="217"/>
      <c r="N102" s="118"/>
      <c r="O102" s="88"/>
      <c r="P102" s="167"/>
      <c r="Q102" s="215"/>
    </row>
    <row r="103" spans="1:17" ht="14.25" customHeight="1" thickBot="1">
      <c r="A103" s="61"/>
      <c r="B103" s="85"/>
      <c r="C103" s="100">
        <v>6901</v>
      </c>
      <c r="D103" s="154"/>
      <c r="E103" s="218" t="s">
        <v>89</v>
      </c>
      <c r="F103" s="65"/>
      <c r="G103" s="219">
        <v>1430</v>
      </c>
      <c r="H103" s="207"/>
      <c r="I103" s="219">
        <v>1430</v>
      </c>
      <c r="J103" s="220">
        <v>1110.2</v>
      </c>
      <c r="K103" s="219">
        <f>SUM(I103:J103)</f>
        <v>2540.2</v>
      </c>
      <c r="L103" s="116"/>
      <c r="M103" s="221"/>
      <c r="N103" s="118"/>
      <c r="O103" s="88"/>
      <c r="P103" s="167"/>
      <c r="Q103" s="215"/>
    </row>
    <row r="104" spans="1:16" ht="16.5" thickBot="1">
      <c r="A104" s="222"/>
      <c r="B104" s="223"/>
      <c r="C104" s="223"/>
      <c r="D104" s="224"/>
      <c r="E104" s="225"/>
      <c r="F104" s="224"/>
      <c r="G104" s="226">
        <f>SUM(G103+G100+G99+G92+G88+G80+G77+G76+G71+G62+G53+G52+G47+G39+G35+G31+G26)</f>
        <v>115000</v>
      </c>
      <c r="H104" s="227">
        <f>SUM(H99+H84+H77+H71+H68+H67+H62+H56+H44+H35+H32+H26)</f>
        <v>7137.400000000001</v>
      </c>
      <c r="I104" s="228">
        <f>SUM(I26+I27+I31+I32+I35+I36+I39+I40+I43+I44+I47+I48+I52+I53+I56+I57+I62+I63+I67+I68+I71+I72+I76+I77+I80+I81+I84+I85+I88+I89+I92+I93+I99+I100+I103)</f>
        <v>122137.4</v>
      </c>
      <c r="J104" s="227">
        <f>SUM(J103)</f>
        <v>1110.2</v>
      </c>
      <c r="K104" s="228">
        <f>SUM(K26+K27+K31+K32+K35+K36+K39+K40+K43+K44+K47+K48+K52+K53+K56+K57+K62+K63+K67+K68+K71+K72+K76+K77+K80+K81+K84+K85+K88+K89+K92+K93+K99+K100+K103)</f>
        <v>123247.59999999999</v>
      </c>
      <c r="L104" s="227"/>
      <c r="M104" s="228"/>
      <c r="N104" s="229" t="e">
        <f>#REF!+#REF!</f>
        <v>#REF!</v>
      </c>
      <c r="O104" s="230"/>
      <c r="P104" s="167"/>
    </row>
    <row r="105" spans="1:17" ht="12.75">
      <c r="A105" s="49"/>
      <c r="B105" s="231"/>
      <c r="C105" s="231"/>
      <c r="D105" s="231"/>
      <c r="E105" s="231"/>
      <c r="F105" s="231"/>
      <c r="G105" s="232"/>
      <c r="H105" s="233"/>
      <c r="I105" s="232"/>
      <c r="J105" s="234"/>
      <c r="K105" s="232"/>
      <c r="L105" s="234"/>
      <c r="M105" s="232"/>
      <c r="N105" s="119"/>
      <c r="O105" s="119"/>
      <c r="P105" s="120"/>
      <c r="Q105" s="120"/>
    </row>
    <row r="106" spans="1:17" ht="12.75">
      <c r="A106" s="49"/>
      <c r="B106" s="231"/>
      <c r="C106" s="231"/>
      <c r="D106" s="231"/>
      <c r="E106" s="231"/>
      <c r="F106" s="231"/>
      <c r="G106" s="232"/>
      <c r="H106" s="233"/>
      <c r="I106" s="232"/>
      <c r="J106" s="235"/>
      <c r="K106" s="236"/>
      <c r="L106" s="235"/>
      <c r="M106" s="236"/>
      <c r="N106" s="119"/>
      <c r="O106" s="119"/>
      <c r="P106" s="120"/>
      <c r="Q106" s="120"/>
    </row>
    <row r="107" spans="1:15" s="239" customFormat="1" ht="18" customHeight="1" thickBot="1">
      <c r="A107" s="20" t="s">
        <v>90</v>
      </c>
      <c r="B107" s="20"/>
      <c r="C107" s="20"/>
      <c r="D107" s="20"/>
      <c r="E107" s="20"/>
      <c r="F107" s="20"/>
      <c r="G107" s="237"/>
      <c r="H107" s="119"/>
      <c r="I107" s="119"/>
      <c r="J107" s="238"/>
      <c r="K107" s="238"/>
      <c r="L107" s="238"/>
      <c r="M107" s="238"/>
      <c r="N107" s="237"/>
      <c r="O107" s="237"/>
    </row>
    <row r="108" spans="1:15" s="248" customFormat="1" ht="16.5" thickBot="1">
      <c r="A108" s="240" t="s">
        <v>91</v>
      </c>
      <c r="B108" s="241"/>
      <c r="C108" s="241"/>
      <c r="D108" s="242"/>
      <c r="E108" s="243"/>
      <c r="F108" s="244"/>
      <c r="G108" s="245" t="s">
        <v>92</v>
      </c>
      <c r="H108" s="246" t="s">
        <v>93</v>
      </c>
      <c r="I108" s="245" t="s">
        <v>94</v>
      </c>
      <c r="J108" s="246" t="s">
        <v>93</v>
      </c>
      <c r="K108" s="245" t="s">
        <v>94</v>
      </c>
      <c r="L108" s="247" t="s">
        <v>93</v>
      </c>
      <c r="M108" s="245" t="s">
        <v>94</v>
      </c>
      <c r="N108" s="247" t="s">
        <v>93</v>
      </c>
      <c r="O108" s="245"/>
    </row>
    <row r="109" spans="1:15" ht="15">
      <c r="A109" s="249" t="s">
        <v>95</v>
      </c>
      <c r="B109" s="250"/>
      <c r="C109" s="251">
        <v>6351</v>
      </c>
      <c r="D109" s="252"/>
      <c r="E109" s="253" t="s">
        <v>96</v>
      </c>
      <c r="F109" s="254"/>
      <c r="G109" s="255">
        <f>SUM(G99+G92+G88+G80+G76+G71+G62+G52+G47+G39+G35+G31+G26)</f>
        <v>107270</v>
      </c>
      <c r="H109" s="256">
        <f>SUM(H99+H84+H71+H67+H62+H56+H35+H26)</f>
        <v>3187.4000000000005</v>
      </c>
      <c r="I109" s="257">
        <f>SUM(G109:H109)</f>
        <v>110457.4</v>
      </c>
      <c r="J109" s="258">
        <v>0</v>
      </c>
      <c r="K109" s="259">
        <f>SUM(I109:J109)</f>
        <v>110457.4</v>
      </c>
      <c r="L109" s="260"/>
      <c r="M109" s="261"/>
      <c r="N109" s="262">
        <v>0</v>
      </c>
      <c r="O109" s="88"/>
    </row>
    <row r="110" spans="1:15" ht="15">
      <c r="A110" s="263" t="s">
        <v>95</v>
      </c>
      <c r="B110" s="264"/>
      <c r="C110" s="265">
        <v>5331</v>
      </c>
      <c r="D110" s="266"/>
      <c r="E110" s="216" t="s">
        <v>97</v>
      </c>
      <c r="F110" s="267"/>
      <c r="G110" s="268">
        <f>SUM(G100+G77+G53)</f>
        <v>6300</v>
      </c>
      <c r="H110" s="269">
        <f>SUM(H77+H68+H44+H32)</f>
        <v>3950</v>
      </c>
      <c r="I110" s="270">
        <f>SUM(G110:H110)</f>
        <v>10250</v>
      </c>
      <c r="J110" s="271">
        <v>0</v>
      </c>
      <c r="K110" s="270">
        <f>SUM(I110:J110)</f>
        <v>10250</v>
      </c>
      <c r="L110" s="272"/>
      <c r="M110" s="273"/>
      <c r="N110" s="87">
        <v>0</v>
      </c>
      <c r="O110" s="137"/>
    </row>
    <row r="111" spans="1:15" ht="15.75" thickBot="1">
      <c r="A111" s="274" t="s">
        <v>95</v>
      </c>
      <c r="B111" s="275"/>
      <c r="C111" s="276">
        <v>6901</v>
      </c>
      <c r="D111" s="277"/>
      <c r="E111" s="278" t="s">
        <v>89</v>
      </c>
      <c r="F111" s="279"/>
      <c r="G111" s="280">
        <f>G103</f>
        <v>1430</v>
      </c>
      <c r="H111" s="281">
        <v>0</v>
      </c>
      <c r="I111" s="282">
        <f>SUM(G111:H111)</f>
        <v>1430</v>
      </c>
      <c r="J111" s="283">
        <v>1110.2</v>
      </c>
      <c r="K111" s="282">
        <f>SUM(I111:J111)</f>
        <v>2540.2</v>
      </c>
      <c r="L111" s="284"/>
      <c r="M111" s="285"/>
      <c r="N111" s="149">
        <f>SUM(N109:N110)</f>
        <v>0</v>
      </c>
      <c r="O111" s="286"/>
    </row>
    <row r="112" spans="1:15" ht="15.75" thickBot="1">
      <c r="A112" s="287"/>
      <c r="B112" s="288"/>
      <c r="C112" s="289"/>
      <c r="D112" s="290"/>
      <c r="E112" s="291" t="s">
        <v>98</v>
      </c>
      <c r="F112" s="289"/>
      <c r="G112" s="292">
        <f>SUM(G109:G111)</f>
        <v>115000</v>
      </c>
      <c r="H112" s="293">
        <f>SUM(H109:H111)</f>
        <v>7137.400000000001</v>
      </c>
      <c r="I112" s="294">
        <f>SUM(I109:I111)</f>
        <v>122137.4</v>
      </c>
      <c r="J112" s="295">
        <f>SUM(J109:J111)</f>
        <v>1110.2</v>
      </c>
      <c r="K112" s="294">
        <f>SUM(K109:K111)</f>
        <v>123247.59999999999</v>
      </c>
      <c r="L112" s="296"/>
      <c r="M112" s="296"/>
      <c r="N112" s="297"/>
      <c r="O112" s="298"/>
    </row>
    <row r="113" spans="1:15" ht="12.75">
      <c r="A113" s="6"/>
      <c r="B113" s="6"/>
      <c r="C113" s="6"/>
      <c r="D113" s="6"/>
      <c r="E113" s="6"/>
      <c r="F113" s="6"/>
      <c r="G113" s="299"/>
      <c r="H113" s="299"/>
      <c r="I113" s="299"/>
      <c r="J113" s="299"/>
      <c r="K113" s="299"/>
      <c r="L113" s="119"/>
      <c r="M113" s="119"/>
      <c r="N113" s="299"/>
      <c r="O113" s="299"/>
    </row>
    <row r="114" spans="1:15" ht="12.75">
      <c r="A114" s="6"/>
      <c r="B114" s="6"/>
      <c r="C114" s="6"/>
      <c r="D114" s="6"/>
      <c r="E114" s="6"/>
      <c r="F114" s="6"/>
      <c r="G114" s="299"/>
      <c r="H114" s="299"/>
      <c r="I114" s="299"/>
      <c r="J114" s="299"/>
      <c r="K114" s="299"/>
      <c r="L114" s="299"/>
      <c r="M114" s="299"/>
      <c r="N114" s="299"/>
      <c r="O114" s="299"/>
    </row>
    <row r="115" spans="1:15" ht="12.75">
      <c r="A115" s="300"/>
      <c r="B115" s="300"/>
      <c r="C115" s="300"/>
      <c r="D115" s="300"/>
      <c r="E115" s="300"/>
      <c r="F115" s="6"/>
      <c r="G115" s="299"/>
      <c r="H115" s="299"/>
      <c r="I115" s="299"/>
      <c r="J115" s="299"/>
      <c r="K115" s="299"/>
      <c r="L115" s="299"/>
      <c r="M115" s="299"/>
      <c r="N115" s="299"/>
      <c r="O115" s="299"/>
    </row>
    <row r="116" spans="1:15" ht="12.75">
      <c r="A116" s="6"/>
      <c r="B116" s="6"/>
      <c r="C116" s="6"/>
      <c r="D116" s="6"/>
      <c r="E116" s="6"/>
      <c r="F116" s="6"/>
      <c r="G116" s="27"/>
      <c r="H116" s="299"/>
      <c r="I116" s="299"/>
      <c r="J116" s="299"/>
      <c r="K116" s="299"/>
      <c r="L116" s="299"/>
      <c r="M116" s="299"/>
      <c r="N116" s="299"/>
      <c r="O116" s="299"/>
    </row>
    <row r="117" spans="1:15" ht="12.75">
      <c r="A117" s="6"/>
      <c r="B117" s="6"/>
      <c r="C117" s="6"/>
      <c r="D117" s="6"/>
      <c r="E117" s="6"/>
      <c r="F117" s="6"/>
      <c r="G117" s="299"/>
      <c r="H117" s="299"/>
      <c r="I117" s="299"/>
      <c r="J117" s="299"/>
      <c r="K117" s="299"/>
      <c r="L117" s="299"/>
      <c r="M117" s="299"/>
      <c r="N117" s="299"/>
      <c r="O117" s="299"/>
    </row>
    <row r="118" spans="1:15" ht="12.75">
      <c r="A118" s="6"/>
      <c r="B118" s="6"/>
      <c r="C118" s="6"/>
      <c r="D118" s="6"/>
      <c r="E118" s="6"/>
      <c r="F118" s="6"/>
      <c r="G118" s="299"/>
      <c r="H118" s="299"/>
      <c r="I118" s="299"/>
      <c r="J118" s="299"/>
      <c r="K118" s="299"/>
      <c r="L118" s="299"/>
      <c r="M118" s="299"/>
      <c r="N118" s="299"/>
      <c r="O118" s="299"/>
    </row>
    <row r="119" spans="1:15" ht="12.75">
      <c r="A119" s="6"/>
      <c r="B119" s="6"/>
      <c r="C119" s="6"/>
      <c r="D119" s="6"/>
      <c r="E119" s="6"/>
      <c r="F119" s="6"/>
      <c r="G119" s="299"/>
      <c r="H119" s="299"/>
      <c r="I119" s="299"/>
      <c r="J119" s="299"/>
      <c r="K119" s="299"/>
      <c r="L119" s="299"/>
      <c r="M119" s="299"/>
      <c r="N119" s="299"/>
      <c r="O119" s="299"/>
    </row>
    <row r="120" spans="1:1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</sheetData>
  <sheetProtection/>
  <mergeCells count="3">
    <mergeCell ref="L21:M21"/>
    <mergeCell ref="N21:O21"/>
    <mergeCell ref="H21:K21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Ivana Karpíšková</cp:lastModifiedBy>
  <cp:lastPrinted>2008-03-26T13:59:40Z</cp:lastPrinted>
  <dcterms:created xsi:type="dcterms:W3CDTF">2008-03-25T08:05:30Z</dcterms:created>
  <dcterms:modified xsi:type="dcterms:W3CDTF">2008-03-28T06:41:25Z</dcterms:modified>
  <cp:category/>
  <cp:version/>
  <cp:contentType/>
  <cp:contentStatus/>
</cp:coreProperties>
</file>