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tab. 1 ukazatele PO" sheetId="1" r:id="rId1"/>
    <sheet name="Tab. 2 Rekapitulace" sheetId="2" r:id="rId2"/>
    <sheet name="List2" sheetId="3" r:id="rId3"/>
    <sheet name="List3" sheetId="4" r:id="rId4"/>
  </sheets>
  <definedNames>
    <definedName name="_xlnm.Print_Titles" localSheetId="0">'tab. 1 ukazatele PO'!$B:$D,'tab. 1 ukazatele PO'!$1:$3</definedName>
    <definedName name="Z_094D548A_E6A0_4A34_80F4_C7B3134BEFB3_.wvu.FilterData" localSheetId="0" hidden="1">'tab. 1 ukazatele PO'!$B$4:$G$114</definedName>
    <definedName name="Z_0B3D73B5_F788_4FDE_A619_28C7715EB4B8_.wvu.FilterData" localSheetId="0" hidden="1">'tab. 1 ukazatele PO'!$B$4:$G$114</definedName>
    <definedName name="Z_0E7DD926_5509_438E_B926_2B200A8BD1F7_.wvu.FilterData" localSheetId="0" hidden="1">'tab. 1 ukazatele PO'!$B$4:$G$114</definedName>
    <definedName name="Z_1253F29E_7193_48A5_A094_28F812D79EDD_.wvu.FilterData" localSheetId="0" hidden="1">'tab. 1 ukazatele PO'!$B$4:$G$114</definedName>
    <definedName name="Z_14B5EB1D_17DC_4651_A30E_3977C54B9898_.wvu.FilterData" localSheetId="0" hidden="1">'tab. 1 ukazatele PO'!$B$4:$G$114</definedName>
    <definedName name="Z_18A69E9C_0201_4B5A_976F_2352B2E98E5E_.wvu.FilterData" localSheetId="0" hidden="1">'tab. 1 ukazatele PO'!$B$4:$G$114</definedName>
    <definedName name="Z_1FDDC6FE_3D34_484C_BACA_59409740B573_.wvu.FilterData" localSheetId="0" hidden="1">'tab. 1 ukazatele PO'!$B$4:$G$114</definedName>
    <definedName name="Z_210D1B79_3A57_459C_8923_CBE33AF74000_.wvu.FilterData" localSheetId="0" hidden="1">'tab. 1 ukazatele PO'!$B$4:$G$114</definedName>
    <definedName name="Z_2193A3CA_E159_46EA_B00E_0E4CC7564BC9_.wvu.FilterData" localSheetId="0" hidden="1">'tab. 1 ukazatele PO'!$B$4:$G$114</definedName>
    <definedName name="Z_220B4C01_3689_49A8_B45E_91EE752108E2_.wvu.FilterData" localSheetId="0" hidden="1">'tab. 1 ukazatele PO'!$B$4:$G$114</definedName>
    <definedName name="Z_24B9065A_2DE7_43AF_9C46_1F5693CC18A1_.wvu.FilterData" localSheetId="0" hidden="1">'tab. 1 ukazatele PO'!$B$4:$G$114</definedName>
    <definedName name="Z_25098FC7_47AA_4942_B6DD_ED0759826AC0_.wvu.FilterData" localSheetId="0" hidden="1">'tab. 1 ukazatele PO'!$B$4:$G$114</definedName>
    <definedName name="Z_266A5C2F_76EB_48EA_9307_59B608BEF27C_.wvu.FilterData" localSheetId="0" hidden="1">'tab. 1 ukazatele PO'!$B$4:$G$114</definedName>
    <definedName name="Z_26729B1E_B19D_49B1_BA07_14F7A735EF6B_.wvu.FilterData" localSheetId="0" hidden="1">'tab. 1 ukazatele PO'!$B$4:$G$114</definedName>
    <definedName name="Z_26813D95_632F_45D5_A58C_9BB5F1DB186C_.wvu.FilterData" localSheetId="0" hidden="1">'tab. 1 ukazatele PO'!$B$4:$G$114</definedName>
    <definedName name="Z_271A1D45_3792_4BD4_9B44_A09877ED4597_.wvu.FilterData" localSheetId="0" hidden="1">'tab. 1 ukazatele PO'!$B$4:$G$114</definedName>
    <definedName name="Z_2A2F7774_59CB_457D_BB11_1EC21B0BE626_.wvu.FilterData" localSheetId="0" hidden="1">'tab. 1 ukazatele PO'!$B$4:$G$114</definedName>
    <definedName name="Z_2D0C1805_05BF_11D9_A5C2_DC7F20294947_.wvu.Rows" localSheetId="0" hidden="1">'tab. 1 ukazatele PO'!#REF!</definedName>
    <definedName name="Z_2F281895_4F3C_4B24_81F7_FA36A12692C7_.wvu.FilterData" localSheetId="0" hidden="1">'tab. 1 ukazatele PO'!$B$4:$G$114</definedName>
    <definedName name="Z_30F7C594_B2CB_4ACA_9E96_84F80F73DD90_.wvu.FilterData" localSheetId="0" hidden="1">'tab. 1 ukazatele PO'!$B$4:$G$114</definedName>
    <definedName name="Z_34EB7258_6519_48CC_AEDC_4CE4588B2A31_.wvu.FilterData" localSheetId="0" hidden="1">'tab. 1 ukazatele PO'!$B$4:$G$114</definedName>
    <definedName name="Z_361FFD9F_2BF0_432B_9E35_F3B8741F8047_.wvu.FilterData" localSheetId="0" hidden="1">'tab. 1 ukazatele PO'!$B$4:$G$114</definedName>
    <definedName name="Z_3656A5A2_E7DA_4DF0_9977_AF96A016429C_.wvu.FilterData" localSheetId="0" hidden="1">'tab. 1 ukazatele PO'!$B$4:$G$114</definedName>
    <definedName name="Z_39396D03_ACEC_44AB_98D7_D86C3441E960_.wvu.FilterData" localSheetId="0" hidden="1">'tab. 1 ukazatele PO'!$B$4:$G$114</definedName>
    <definedName name="Z_3D5A35BA_8A97_4907_AB54_D8D3B6A99772_.wvu.FilterData" localSheetId="0" hidden="1">'tab. 1 ukazatele PO'!$D$4:$H$113</definedName>
    <definedName name="Z_3DD9DE66_889F_49FE_91FA_849CAF8AFD05_.wvu.FilterData" localSheetId="0" hidden="1">'tab. 1 ukazatele PO'!$B$4:$G$114</definedName>
    <definedName name="Z_3DE1161F_3771_443B_96A1_7AB22F43D07F_.wvu.FilterData" localSheetId="0" hidden="1">'tab. 1 ukazatele PO'!$B$4:$G$114</definedName>
    <definedName name="Z_3F2CAE71_A514_4AC7_A70A_45F66B3FC642_.wvu.FilterData" localSheetId="0" hidden="1">'tab. 1 ukazatele PO'!$B$4:$G$114</definedName>
    <definedName name="Z_3FC027B1_73EB_496C_93DF_3027395AA53E_.wvu.FilterData" localSheetId="0" hidden="1">'tab. 1 ukazatele PO'!$B$4:$G$114</definedName>
    <definedName name="Z_42C0C4A4_7BA9_49DE_8F9E_38E8B0A581DA_.wvu.FilterData" localSheetId="0" hidden="1">'tab. 1 ukazatele PO'!$B$4:$G$114</definedName>
    <definedName name="Z_445704CB_B8A2_453B_A1E7_F2FBF59BE355_.wvu.FilterData" localSheetId="0" hidden="1">'tab. 1 ukazatele PO'!$D$4:$H$113</definedName>
    <definedName name="Z_445704CB_B8A2_453B_A1E7_F2FBF59BE355_.wvu.PrintTitles" localSheetId="0" hidden="1">'tab. 1 ukazatele PO'!$B:$D,'tab. 1 ukazatele PO'!$3:$3</definedName>
    <definedName name="Z_460C87B3_3365_413E_8371_F3A452660D87_.wvu.FilterData" localSheetId="0" hidden="1">'tab. 1 ukazatele PO'!$B$4:$G$114</definedName>
    <definedName name="Z_48501B3C_CA52_428E_A9B0_6558B98043B4_.wvu.FilterData" localSheetId="0" hidden="1">'tab. 1 ukazatele PO'!$B$4:$G$114</definedName>
    <definedName name="Z_4DCCAFDC_8BE3_422C_802F_FAC418BD15CD_.wvu.FilterData" localSheetId="0" hidden="1">'tab. 1 ukazatele PO'!$B$4:$G$114</definedName>
    <definedName name="Z_51E199CD_BFD6_4C27_8B2C_607E87212E30_.wvu.FilterData" localSheetId="0" hidden="1">'tab. 1 ukazatele PO'!$B$4:$G$114</definedName>
    <definedName name="Z_5645EA30_971F_48F6_93D5_2D5E30F72508_.wvu.FilterData" localSheetId="0" hidden="1">'tab. 1 ukazatele PO'!$B$4:$G$114</definedName>
    <definedName name="Z_59AB7CFB_9C67_4C96_9166_1CE8709D8DCA_.wvu.FilterData" localSheetId="0" hidden="1">'tab. 1 ukazatele PO'!$B$4:$G$114</definedName>
    <definedName name="Z_59D4B2F2_3A69_4347_9420_22CF39709CD0_.wvu.FilterData" localSheetId="0" hidden="1">'tab. 1 ukazatele PO'!$B$4:$G$114</definedName>
    <definedName name="Z_6081A282_DCA2_42FA_AA82_60B98B95B298_.wvu.FilterData" localSheetId="0" hidden="1">'tab. 1 ukazatele PO'!$B$4:$G$114</definedName>
    <definedName name="Z_63D2E58F_5530_44A7_A5E5_0396FCABF6DB_.wvu.FilterData" localSheetId="0" hidden="1">'tab. 1 ukazatele PO'!$B$4:$G$114</definedName>
    <definedName name="Z_63DFBD8D_C348_46A1_A13C_2688DCA67C23_.wvu.Cols" localSheetId="0" hidden="1">'tab. 1 ukazatele PO'!#REF!</definedName>
    <definedName name="Z_63DFBD8D_C348_46A1_A13C_2688DCA67C23_.wvu.FilterData" localSheetId="0" hidden="1">'tab. 1 ukazatele PO'!$B$4:$G$114</definedName>
    <definedName name="Z_63DFBD8D_C348_46A1_A13C_2688DCA67C23_.wvu.PrintTitles" localSheetId="0" hidden="1">'tab. 1 ukazatele PO'!$B:$D,'tab. 1 ukazatele PO'!$3:$3</definedName>
    <definedName name="Z_66FD9797_308B_4C1D_A490_4989B39ED0ED_.wvu.FilterData" localSheetId="0" hidden="1">'tab. 1 ukazatele PO'!$B$4:$G$114</definedName>
    <definedName name="Z_678F8FF1_14F5_499F_B6AF_334C2D9C0B7A_.wvu.FilterData" localSheetId="0" hidden="1">'tab. 1 ukazatele PO'!$B$4:$G$114</definedName>
    <definedName name="Z_68DC5500_0C88_4666_A6FE_DE1A1F42A38E_.wvu.FilterData" localSheetId="0" hidden="1">'tab. 1 ukazatele PO'!$B$4:$G$114</definedName>
    <definedName name="Z_698C7976_0306_4D1F_B805_BFD33641CA11_.wvu.FilterData" localSheetId="0" hidden="1">'tab. 1 ukazatele PO'!$B$4:$G$114</definedName>
    <definedName name="Z_6ACF8930_A3E2_48D6_8B1A_33A6541329B5_.wvu.FilterData" localSheetId="0" hidden="1">'tab. 1 ukazatele PO'!$B$4:$G$114</definedName>
    <definedName name="Z_6F317C4C_E211_44B9_9B95_F2216A3D7584_.wvu.FilterData" localSheetId="0" hidden="1">'tab. 1 ukazatele PO'!$B$4:$G$114</definedName>
    <definedName name="Z_6FF54E6D_BFD6_4321_B1E7_D0E7D1415920_.wvu.FilterData" localSheetId="0" hidden="1">'tab. 1 ukazatele PO'!$B$4:$G$114</definedName>
    <definedName name="Z_710FF571_5BC4_4841_BC46_A87D4DF02AA1_.wvu.FilterData" localSheetId="0" hidden="1">'tab. 1 ukazatele PO'!$B$4:$G$114</definedName>
    <definedName name="Z_750C6030_27AD_4D93_BF28_7704AC43CEAB_.wvu.FilterData" localSheetId="0" hidden="1">'tab. 1 ukazatele PO'!$D$4:$H$113</definedName>
    <definedName name="Z_75D0D611_6A7D_49E5_9F75_81FBC184E6CA_.wvu.FilterData" localSheetId="0" hidden="1">'tab. 1 ukazatele PO'!$B$4:$G$114</definedName>
    <definedName name="Z_75F42CA5_D075_4208_82F2_CD60EBACB14E_.wvu.FilterData" localSheetId="0" hidden="1">'tab. 1 ukazatele PO'!$B$4:$G$114</definedName>
    <definedName name="Z_796BA1E1_EA00_43DF_8715_2E60AC4D3602_.wvu.FilterData" localSheetId="0" hidden="1">'tab. 1 ukazatele PO'!$B$4:$G$114</definedName>
    <definedName name="Z_79FDE713_02B4_4CBC_8DEB_41A4B3E4BCA0_.wvu.FilterData" localSheetId="0" hidden="1">'tab. 1 ukazatele PO'!$B$4:$G$114</definedName>
    <definedName name="Z_7DCB0306_FE37_44D7_B6EB_55EDA4EBC4F3_.wvu.FilterData" localSheetId="0" hidden="1">'tab. 1 ukazatele PO'!$D$4:$H$113</definedName>
    <definedName name="Z_806A5C47_5F0C_4659_87F1_448939F9294A_.wvu.FilterData" localSheetId="0" hidden="1">'tab. 1 ukazatele PO'!$B$4:$G$114</definedName>
    <definedName name="Z_81B531A1_7CC6_4575_A228_3FAEAF416374_.wvu.FilterData" localSheetId="0" hidden="1">'tab. 1 ukazatele PO'!$B$4:$G$114</definedName>
    <definedName name="Z_87ED02A4_4104_42A1_927A_BEB2C97BBFB1_.wvu.FilterData" localSheetId="0" hidden="1">'tab. 1 ukazatele PO'!$B$4:$G$114</definedName>
    <definedName name="Z_8B4A2464_2502_4D7C_8674_A13256E52CB8_.wvu.FilterData" localSheetId="0" hidden="1">'tab. 1 ukazatele PO'!$B$4:$G$114</definedName>
    <definedName name="Z_902C1019_979C_4079_9128_4311417E2E3A_.wvu.FilterData" localSheetId="0" hidden="1">'tab. 1 ukazatele PO'!$B$4:$G$114</definedName>
    <definedName name="Z_937DF2F7_8BFE_45EB_8195_581537E7E662_.wvu.FilterData" localSheetId="0" hidden="1">'tab. 1 ukazatele PO'!$B$4:$G$114</definedName>
    <definedName name="Z_96B2B8BB_BC1B_415D_82D5_F1C3BEF34768_.wvu.FilterData" localSheetId="0" hidden="1">'tab. 1 ukazatele PO'!$D$4:$H$113</definedName>
    <definedName name="Z_9751C74F_509F_4A40_8F58_A8923443FC30_.wvu.FilterData" localSheetId="0" hidden="1">'tab. 1 ukazatele PO'!$B$4:$G$114</definedName>
    <definedName name="Z_9B66424D_C866_4340_B245_121162E0D097_.wvu.FilterData" localSheetId="0" hidden="1">'tab. 1 ukazatele PO'!$B$4:$G$114</definedName>
    <definedName name="Z_9D61A44D_77EE_4424_ABD7_99D22D705092_.wvu.FilterData" localSheetId="0" hidden="1">'tab. 1 ukazatele PO'!$B$4:$G$114</definedName>
    <definedName name="Z_A087D807_CC54_4E93_95F8_266506F53486_.wvu.FilterData" localSheetId="0" hidden="1">'tab. 1 ukazatele PO'!$B$4:$G$114</definedName>
    <definedName name="Z_A1130F82_576F_4279_A6A7_F224EB3AA657_.wvu.FilterData" localSheetId="0" hidden="1">'tab. 1 ukazatele PO'!$B$4:$G$114</definedName>
    <definedName name="Z_A5B97CDD_6814_4E7D_AE0F_B16A144F5CF4_.wvu.FilterData" localSheetId="0" hidden="1">'tab. 1 ukazatele PO'!$B$4:$G$114</definedName>
    <definedName name="Z_A71DA6B0_F763_446B_97E5_1FC87754C20D_.wvu.FilterData" localSheetId="0" hidden="1">'tab. 1 ukazatele PO'!$D$4:$H$113</definedName>
    <definedName name="Z_A71DA6B0_F763_446B_97E5_1FC87754C20D_.wvu.PrintTitles" localSheetId="0" hidden="1">'tab. 1 ukazatele PO'!$B:$D,'tab. 1 ukazatele PO'!$3:$3</definedName>
    <definedName name="Z_A75E4B87_91F5_486C_8DBB_3EB312DFE734_.wvu.FilterData" localSheetId="0" hidden="1">'tab. 1 ukazatele PO'!$D$4:$H$113</definedName>
    <definedName name="Z_A75E4B87_91F5_486C_8DBB_3EB312DFE734_.wvu.PrintTitles" localSheetId="0" hidden="1">'tab. 1 ukazatele PO'!$B:$D,'tab. 1 ukazatele PO'!$3:$3</definedName>
    <definedName name="Z_A765174C_F1E2_4F94_8842_FAFB0D87A105_.wvu.FilterData" localSheetId="0" hidden="1">'tab. 1 ukazatele PO'!$D$4:$H$113</definedName>
    <definedName name="Z_AA36341F_FE59_4163_A2CB_51C830505F46_.wvu.FilterData" localSheetId="0" hidden="1">'tab. 1 ukazatele PO'!$B$4:$G$114</definedName>
    <definedName name="Z_ADEB5EC6_89CF_4EF5_A78F_F8176E1E663B_.wvu.FilterData" localSheetId="0" hidden="1">'tab. 1 ukazatele PO'!$B$4:$G$114</definedName>
    <definedName name="Z_B0EAB5DF_965D_4A73_881C_454650DF11BA_.wvu.FilterData" localSheetId="0" hidden="1">'tab. 1 ukazatele PO'!$B$4:$G$114</definedName>
    <definedName name="Z_B330DDA0_0F8D_4EFF_8B55_E8EAFF21EA54_.wvu.FilterData" localSheetId="0" hidden="1">'tab. 1 ukazatele PO'!$D$4:$H$113</definedName>
    <definedName name="Z_B330DDA0_0F8D_4EFF_8B55_E8EAFF21EA54_.wvu.PrintTitles" localSheetId="0" hidden="1">'tab. 1 ukazatele PO'!$3:$3</definedName>
    <definedName name="Z_B72CBBF7_563C_493C_AE4F_E24FB45FFE34_.wvu.FilterData" localSheetId="0" hidden="1">'tab. 1 ukazatele PO'!$B$4:$G$114</definedName>
    <definedName name="Z_BDC9E48F_E037_44F2_9ADD_E7AC5AAC85DD_.wvu.FilterData" localSheetId="0" hidden="1">'tab. 1 ukazatele PO'!$B$4:$G$114</definedName>
    <definedName name="Z_C030C20B_0A4D_41D8_BEAF_8F3B8F8865C2_.wvu.FilterData" localSheetId="0" hidden="1">'tab. 1 ukazatele PO'!$B$4:$G$114</definedName>
    <definedName name="Z_C25ECBD4_132B_47FE_9E7F_74391C8C7E55_.wvu.FilterData" localSheetId="0" hidden="1">'tab. 1 ukazatele PO'!$B$4:$G$114</definedName>
    <definedName name="Z_C306936D_84E7_46CA_9B75_7E67E00BB010_.wvu.FilterData" localSheetId="0" hidden="1">'tab. 1 ukazatele PO'!$B$4:$G$114</definedName>
    <definedName name="Z_CB339F59_74C5_4EA0_9AFA_E488EAC38B47_.wvu.FilterData" localSheetId="0" hidden="1">'tab. 1 ukazatele PO'!$B$4:$G$114</definedName>
    <definedName name="Z_CB7AB0AB_1A70_404C_9327_EE2E3CC14D24_.wvu.FilterData" localSheetId="0" hidden="1">'tab. 1 ukazatele PO'!$B$4:$G$114</definedName>
    <definedName name="Z_CF911057_D605_4AE5_87B5_B9C1FB71F753_.wvu.FilterData" localSheetId="0" hidden="1">'tab. 1 ukazatele PO'!$B$4:$G$114</definedName>
    <definedName name="Z_D0E194F4_A544_453F_87B3_19548D381346_.wvu.FilterData" localSheetId="0" hidden="1">'tab. 1 ukazatele PO'!$B$4:$G$114</definedName>
    <definedName name="Z_D61EA310_52A6_4E45_8DC2_DEDCC6D5F635_.wvu.FilterData" localSheetId="0" hidden="1">'tab. 1 ukazatele PO'!$B$4:$G$114</definedName>
    <definedName name="Z_D853055B_5436_4048_A31E_9496C7E4A97E_.wvu.FilterData" localSheetId="0" hidden="1">'tab. 1 ukazatele PO'!$D$4:$H$113</definedName>
    <definedName name="Z_DB36EB0C_4C41_47FD_9C44_85482A649052_.wvu.FilterData" localSheetId="0" hidden="1">'tab. 1 ukazatele PO'!$B$4:$G$114</definedName>
    <definedName name="Z_DCD7121C_C62B_4D61_BBD6_F1169C253744_.wvu.FilterData" localSheetId="0" hidden="1">'tab. 1 ukazatele PO'!$B$4:$G$114</definedName>
    <definedName name="Z_DD5A78C6_A4EE_4CD2_85B6_3A0B687E5E41_.wvu.FilterData" localSheetId="0" hidden="1">'tab. 1 ukazatele PO'!$B$4:$G$114</definedName>
    <definedName name="Z_DE4DA365_5659_42A9_8888_2360A7C9E402_.wvu.FilterData" localSheetId="0" hidden="1">'tab. 1 ukazatele PO'!$B$4:$G$114</definedName>
    <definedName name="Z_DE7D523A_C623_4DBB_9FFA_7081FE6754E8_.wvu.FilterData" localSheetId="0" hidden="1">'tab. 1 ukazatele PO'!$B$4:$G$114</definedName>
    <definedName name="Z_E53609EE_84FB_45F4_9DF3_917BF5350BC4_.wvu.FilterData" localSheetId="0" hidden="1">'tab. 1 ukazatele PO'!$B$4:$G$114</definedName>
    <definedName name="Z_E5A27EFA_7F78_4A5D_8721_ADDCCECFFC66_.wvu.FilterData" localSheetId="0" hidden="1">'tab. 1 ukazatele PO'!$B$4:$G$114</definedName>
    <definedName name="Z_E9593A43_2976_4CAE_80AD_4620D8A12693_.wvu.FilterData" localSheetId="0" hidden="1">'tab. 1 ukazatele PO'!$B$4:$G$114</definedName>
    <definedName name="Z_EB25A0F4_38E1_4E87_8D68_170AF6961229_.wvu.FilterData" localSheetId="0" hidden="1">'tab. 1 ukazatele PO'!$D$4:$H$113</definedName>
    <definedName name="Z_ED818908_4EA9_46D0_872D_684E5B6D3B4C_.wvu.FilterData" localSheetId="0" hidden="1">'tab. 1 ukazatele PO'!$B$4:$G$114</definedName>
    <definedName name="Z_EDDBC7C9_CC23_42CB_81B1_2C019F26CCDA_.wvu.FilterData" localSheetId="0" hidden="1">'tab. 1 ukazatele PO'!$B$4:$G$114</definedName>
    <definedName name="Z_EF89832E_5909_41B3_B69F_954BDC171E85_.wvu.FilterData" localSheetId="0" hidden="1">'tab. 1 ukazatele PO'!$B$4:$G$114</definedName>
    <definedName name="Z_F06CBAE7_20A5_4A31_BA64_08FEDBC33AED_.wvu.Cols" localSheetId="0" hidden="1">'tab. 1 ukazatele PO'!$P:$Q</definedName>
    <definedName name="Z_F06CBAE7_20A5_4A31_BA64_08FEDBC33AED_.wvu.FilterData" localSheetId="0" hidden="1">'tab. 1 ukazatele PO'!$D$4:$H$113</definedName>
    <definedName name="Z_F06CBAE7_20A5_4A31_BA64_08FEDBC33AED_.wvu.PrintTitles" localSheetId="0" hidden="1">'tab. 1 ukazatele PO'!$B:$D,'tab. 1 ukazatele PO'!$1:$3</definedName>
    <definedName name="Z_F0CE9061_0A55_4B97_BAAE_FD9B141B3A17_.wvu.FilterData" localSheetId="0" hidden="1">'tab. 1 ukazatele PO'!$B$4:$G$114</definedName>
    <definedName name="Z_F4519E45_A920_4457_AAC6_CDF537233F5F_.wvu.FilterData" localSheetId="0" hidden="1">'tab. 1 ukazatele PO'!$B$4:$G$114</definedName>
    <definedName name="Z_F54018A8_1A82_48A6_B7E8_92296671AD0E_.wvu.FilterData" localSheetId="0" hidden="1">'tab. 1 ukazatele PO'!$B$4:$G$114</definedName>
    <definedName name="Z_F540689C_05B9_4A8A_9FAB_D0BBA44216BD_.wvu.FilterData" localSheetId="0" hidden="1">'tab. 1 ukazatele PO'!$B$4:$G$114</definedName>
    <definedName name="Z_FBDE116C_7CD2_49B8_8BBD_FED85A7D3B4C_.wvu.FilterData" localSheetId="0" hidden="1">'tab. 1 ukazatele PO'!$D$4:$H$113</definedName>
  </definedNames>
  <calcPr fullCalcOnLoad="1"/>
</workbook>
</file>

<file path=xl/sharedStrings.xml><?xml version="1.0" encoding="utf-8"?>
<sst xmlns="http://schemas.openxmlformats.org/spreadsheetml/2006/main" count="162" uniqueCount="158">
  <si>
    <t>okr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</si>
  <si>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</si>
  <si>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</si>
  <si>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</si>
  <si>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</si>
  <si>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</si>
  <si>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</si>
  <si>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</si>
  <si>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průmyslová škola, Hradec Králové, Hradecká 647</t>
  </si>
  <si>
    <t>Pedagogicko-psychologická poradna, Hradec Králové, M. Horákové 504</t>
  </si>
  <si>
    <t>Školní jídelna, Hradec Králové, Hradecká 1219</t>
  </si>
  <si>
    <t>Gymnázium a Střední odborná škola, Hořice, Husova 1414</t>
  </si>
  <si>
    <t>Masarykova obchodní akademie, Jičín, 17. listopadu 220</t>
  </si>
  <si>
    <t>Integrovaná střední škola, Nová Paka, Kumburská 846</t>
  </si>
  <si>
    <t>Střední odborné učiliště, Lázně Bělohrad, Zámecká 478</t>
  </si>
  <si>
    <t>Vyšší odborná škola rozvoje venkova a Střední zemědělská škola, Hořice, Riegrova 1403</t>
  </si>
  <si>
    <t>Odborné učiliště a Praktická škola, Hořice, Havlíčkova 54</t>
  </si>
  <si>
    <t>Pedagogicko-psychologická poradna, Jičín, Fortna 39</t>
  </si>
  <si>
    <t>Gymnázium, Broumov, Hradební 218</t>
  </si>
  <si>
    <t>Jiráskovo gymnázium, Náchod, Řezníčkova 451</t>
  </si>
  <si>
    <t>Obchodní akademie, Náchod, Denisovo nábřeží 673</t>
  </si>
  <si>
    <t>Středisko služeb školám, Náchod, Kladská 733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</si>
  <si>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</si>
  <si>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</si>
  <si>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</si>
  <si>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Vyšší odborná škola technicko-ekonomická a Střední průmyslová škola, Rychnov nad Kněžnou, U Stadionu 1166</t>
  </si>
  <si>
    <t>Pedagogicko-psychologická poradna, Rychnov nad Kněžnou, Javornická 1501</t>
  </si>
  <si>
    <t>Gymnázium, Dvůr Králové nad Labem, nám. Odboje 304</t>
  </si>
  <si>
    <t>Gymnázium, Trutnov, Jiráskovo náměstí 325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</si>
  <si>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</si>
  <si>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</si>
  <si>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</si>
  <si>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par</t>
  </si>
  <si>
    <t>org.</t>
  </si>
  <si>
    <t>Gymnázium a Střední odborná škola, Hostinné, Horská 309</t>
  </si>
  <si>
    <t>Lepařovo gymnázium, Jičín, Jiráskova 30</t>
  </si>
  <si>
    <t>Střední odborné učiliště obchodu a řemesel, Rychnov nad Kněžnou, Javornická 1501</t>
  </si>
  <si>
    <t>Vyšší odborná škola, Střední odborná škola a Střední odborné učiliště, Kostelec nad Orlicí, Komenského 873</t>
  </si>
  <si>
    <t>Gymnázium , Vrchlabí, Komenského 586</t>
  </si>
  <si>
    <t>Pedagogicko-psychologická poradna, Trutnov, Horská 5</t>
  </si>
  <si>
    <t>Gymnázium a Střední odborná škola, Jaroměř, Lužická 423</t>
  </si>
  <si>
    <t>Pedagogicko-psychologická poradna, Náchod, Raisova 1816</t>
  </si>
  <si>
    <t>Obchodní akademie a Jazyková škola s právem státní jazykové zkoušky, Hradec Králové, tř. ČSA 274</t>
  </si>
  <si>
    <t>Střední odborná škola veřejnosprávní a sociální, Stěžery, Lipová 56</t>
  </si>
  <si>
    <t>Střední odborná škola veterinární, Hradec Králové-Kukleny, Pražská 68</t>
  </si>
  <si>
    <t>Střední uměleckoprůmyslová škola hudebních nástrojů a nábytku, Hradec Králové, 17. listopadu 1202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</si>
  <si>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</si>
  <si>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</si>
  <si>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</si>
  <si>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</si>
  <si>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</si>
  <si>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</si>
  <si>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</si>
  <si>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</si>
  <si>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</si>
  <si>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</si>
  <si>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Plavecká škola Zéva, Hradec Králové, Eliščino nábř.842</t>
  </si>
  <si>
    <t>Gymnázium a Střední odborná škola pedagogická, Nová Paka, Kumburská 740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</si>
  <si>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</si>
  <si>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</si>
  <si>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</si>
  <si>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Vyšší odborná škola a  Střední průmyslová škola, Jičín, Pod Koželuhy 100</t>
  </si>
  <si>
    <t>Základní škola, Hořice, Husova 11</t>
  </si>
  <si>
    <t>Základní škola při dětské lázeňské léčebně, Lázně Bělohrad, Lázeňská 146</t>
  </si>
  <si>
    <t>Školní statek, Hořice, Jižní 2111</t>
  </si>
  <si>
    <t>Střední průmyslová škola, Nové Město nad Metují, Československé armády  376</t>
  </si>
  <si>
    <t>Střední škola propagační tvorby a polygrafie, Velké Poříčí, Náchodská 285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</si>
  <si>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</si>
  <si>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</si>
  <si>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</si>
  <si>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</si>
  <si>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</si>
  <si>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</si>
  <si>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škola, Jaroměř, Komenského 9</t>
  </si>
  <si>
    <t>Základní  škola, Nové Město nad Metují, Rašínova 313</t>
  </si>
  <si>
    <t>Základní škola speciální, Jaroměř, Palackého 142</t>
  </si>
  <si>
    <t>Dětský domov, mateřská škola a školní jídelna, Broumov, třída Masarykova 246</t>
  </si>
  <si>
    <t>Školské zařízení pro další vzdělávání pedagogických pracovníků Královéhradeckého kraje, Hradec Králové, Štefánikova 566</t>
  </si>
  <si>
    <t>Základní škola, Broumov, Kladská 164</t>
  </si>
  <si>
    <t>Speciální základní škola, Červený Kostelec, Manž. Burdychových 302</t>
  </si>
  <si>
    <t>Střední škola, Opočno, Nádražní 296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</si>
  <si>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</si>
  <si>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</si>
  <si>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</si>
  <si>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a školní jídelna, Potštejn, Českých bratří 141</t>
  </si>
  <si>
    <t>Dětský domov a školní jídelna, Sedloňov 153</t>
  </si>
  <si>
    <t>Domov mládeže a školní jídelna, Rychnov nad Kněžnou, Javornická 1209</t>
  </si>
  <si>
    <t>Střední průmyslová škola, Trutnov, Školní 101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</si>
  <si>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</si>
  <si>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</si>
  <si>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</si>
  <si>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Základní škola a Mateřská škola, Vrchlabí, Krkonošská 230</t>
  </si>
  <si>
    <t>Základní škola a Praktická škola, Dvůr Králové nad Labem, Přemyslova 479</t>
  </si>
  <si>
    <t>Základní škola, Hostinné, Sluneční 377</t>
  </si>
  <si>
    <t>Speciální základní škola, Úpice,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</si>
  <si>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</si>
  <si>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</si>
  <si>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Střední škola řemeslná, Jaroměř, Studničkova 260</t>
  </si>
  <si>
    <t>Střední škola gastronomie a služeb, Nová Paka, Masarykovo nám. 2</t>
  </si>
  <si>
    <t>Základní škola, Jičín, Soudná 12</t>
  </si>
  <si>
    <t>Střední škola služeb, obchodu a gastronomie, Hradec Králové, Velká 3</t>
  </si>
  <si>
    <t>Základní škola a Mateřská škola Josefa Zemana, Náchod, Jiráskova 461</t>
  </si>
  <si>
    <t>Střední průmyslová škola elektrotechniky a informačních technologií, Dobruška, Čs. odboje 670</t>
  </si>
  <si>
    <t>Střední škola informatiky a služeb, Dvůr Králové nad Labem, Elišky Krásnohorské 2069</t>
  </si>
  <si>
    <t>Vyšší odborná škola zdravotnická a Střední zdravotnická škola, Trutnov, Procházkova 303</t>
  </si>
  <si>
    <t>Organizace pro rozpis r. 2008</t>
  </si>
  <si>
    <t>HK</t>
  </si>
  <si>
    <t>Jn</t>
  </si>
  <si>
    <t>Ná</t>
  </si>
  <si>
    <t>RK</t>
  </si>
  <si>
    <t>Tu</t>
  </si>
  <si>
    <t>CELKEM</t>
  </si>
  <si>
    <t>odvod 
z IF
2008</t>
  </si>
  <si>
    <t>Základní škola logopedická a Mateřská škola logopedická, Choustníkovo Hradiště 161</t>
  </si>
  <si>
    <t>úpr. přísp. na provoz
akt. odpisů</t>
  </si>
  <si>
    <t>úpr. odv. 
z IF - akt.
odpisů</t>
  </si>
  <si>
    <t>úpr. odv. 
z IF - indiv.</t>
  </si>
  <si>
    <t>příspěvek na provoz 2008 po úpravě</t>
  </si>
  <si>
    <t>přísp. na provoz 14.2.2008 celkem</t>
  </si>
  <si>
    <t>Střední škola technická a řemeslná, Nový Bydžov, Dr. M. Tyrše 112</t>
  </si>
  <si>
    <t>Česká lesnická akademie Trutnov-střední škola a vyšší odborná škola, Lesnická 9</t>
  </si>
  <si>
    <t>Speciální základní škola a Mateřská škola, Trutnov, Horská 160</t>
  </si>
  <si>
    <t>Mateřská škola, Speciální základní škola a Praktická škola, Hradec Králové, Hradecká 1231</t>
  </si>
  <si>
    <t>Základní škola a Mateřská škola při dětské léčebně , Jánské Lázně, Horní promenáda 268</t>
  </si>
  <si>
    <t>investiční dotace PO z kap. 14</t>
  </si>
  <si>
    <t>individ. úpravy přísp na provoz</t>
  </si>
  <si>
    <t>ind. úpr. invest. dotace PO
z kap. 14</t>
  </si>
  <si>
    <t xml:space="preserve">  rozpočet po úpravách</t>
  </si>
  <si>
    <t xml:space="preserve">   předkládané změny +/- z rozpočtu kraje</t>
  </si>
  <si>
    <t xml:space="preserve">  rozpočet před změnou</t>
  </si>
  <si>
    <t>Rekapitulace výše úprav ukazatelů rozpočtu odvětví školství z rozpočtu kraje</t>
  </si>
  <si>
    <t>částky v tis. Kč</t>
  </si>
  <si>
    <t>Předkládaná změna výdajů pro odvětví školství</t>
  </si>
  <si>
    <t>Změna příjmů odvětví školství</t>
  </si>
  <si>
    <t>přísp. na provoz pol. 
5331</t>
  </si>
  <si>
    <t>ostatní běžné
výdaje</t>
  </si>
  <si>
    <t>pol. 5651</t>
  </si>
  <si>
    <t>pol. 
6351</t>
  </si>
  <si>
    <t>ostatní kap.
výdaje</t>
  </si>
  <si>
    <t>FRR 
školství</t>
  </si>
  <si>
    <t>odvody 
z IF PO</t>
  </si>
  <si>
    <t>ostatní 
odvody PO</t>
  </si>
  <si>
    <t>ostatní. nedaňové příjmy 
p. 2329</t>
  </si>
  <si>
    <t>kapitál. 
příjmy</t>
  </si>
  <si>
    <t>aktualizace odpisů, zůst. hodnoty, IF</t>
  </si>
  <si>
    <t>Navrhovaná změna:</t>
  </si>
  <si>
    <t>tis. Kč</t>
  </si>
  <si>
    <t>individuální úpravy</t>
  </si>
  <si>
    <t>zapojení příjmů</t>
  </si>
  <si>
    <t>tab. č. 2</t>
  </si>
  <si>
    <t>příjmy celkem:</t>
  </si>
  <si>
    <t>změna výdajů celkem:</t>
  </si>
  <si>
    <t>kontrol. součet</t>
  </si>
  <si>
    <t>1.</t>
  </si>
  <si>
    <t>2.</t>
  </si>
  <si>
    <t>3.</t>
  </si>
  <si>
    <t>Zasedání Zastupitelstva KHK dne 3.4.2008</t>
  </si>
  <si>
    <t>Úprava ukazatelů PO školství zřízených krajem - Zastupitelstvo KHK dne 3.4.2008 (částky v tis. Kč)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</si>
</sst>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0.00000"/>
    <numFmt numFmtId="174" formatCode="0.0000"/>
    <numFmt numFmtId="175" formatCode="0.0"/>
    <numFmt numFmtId="176" formatCode="[$-405]d\.\ mmmm\ yyyy"/>
    <numFmt numFmtId="177" formatCode="0.00_ ;\-0.00\ "/>
    <numFmt numFmtId="178" formatCode="0.000000"/>
    <numFmt numFmtId="179" formatCode="0E+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CE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9" fillId="0" borderId="13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5" fontId="10" fillId="24" borderId="21" xfId="0" applyNumberFormat="1" applyFont="1" applyFill="1" applyBorder="1" applyAlignment="1">
      <alignment horizontal="left"/>
    </xf>
    <xf numFmtId="0" fontId="0" fillId="24" borderId="22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5" fontId="1" fillId="0" borderId="23" xfId="0" applyNumberFormat="1" applyFont="1" applyFill="1" applyBorder="1" applyAlignment="1">
      <alignment horizontal="center" vertical="center"/>
    </xf>
    <xf numFmtId="175" fontId="0" fillId="0" borderId="19" xfId="0" applyNumberFormat="1" applyFont="1" applyFill="1" applyBorder="1" applyAlignment="1">
      <alignment horizontal="center"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0" fillId="0" borderId="23" xfId="0" applyNumberFormat="1" applyFont="1" applyFill="1" applyBorder="1" applyAlignment="1">
      <alignment horizontal="center" vertical="center"/>
    </xf>
    <xf numFmtId="175" fontId="1" fillId="0" borderId="19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1" fillId="0" borderId="24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175" fontId="0" fillId="0" borderId="24" xfId="0" applyNumberFormat="1" applyFont="1" applyFill="1" applyBorder="1" applyAlignment="1">
      <alignment horizontal="center" vertical="center"/>
    </xf>
    <xf numFmtId="175" fontId="1" fillId="0" borderId="25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center" vertical="center"/>
    </xf>
    <xf numFmtId="175" fontId="0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5" fontId="0" fillId="0" borderId="2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5" fontId="1" fillId="0" borderId="1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75" fontId="0" fillId="0" borderId="28" xfId="0" applyNumberFormat="1" applyFont="1" applyFill="1" applyBorder="1" applyAlignment="1">
      <alignment horizontal="center" vertical="center"/>
    </xf>
    <xf numFmtId="175" fontId="0" fillId="0" borderId="29" xfId="0" applyNumberFormat="1" applyFont="1" applyFill="1" applyBorder="1" applyAlignment="1">
      <alignment horizontal="center" vertical="center"/>
    </xf>
    <xf numFmtId="175" fontId="0" fillId="0" borderId="30" xfId="0" applyNumberFormat="1" applyFont="1" applyFill="1" applyBorder="1" applyAlignment="1">
      <alignment horizontal="center" vertical="center"/>
    </xf>
    <xf numFmtId="175" fontId="1" fillId="0" borderId="28" xfId="0" applyNumberFormat="1" applyFont="1" applyFill="1" applyBorder="1" applyAlignment="1">
      <alignment horizontal="center" vertical="center"/>
    </xf>
    <xf numFmtId="175" fontId="1" fillId="0" borderId="30" xfId="0" applyNumberFormat="1" applyFon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75" fontId="0" fillId="0" borderId="31" xfId="0" applyNumberFormat="1" applyFont="1" applyFill="1" applyBorder="1" applyAlignment="1">
      <alignment horizontal="center" vertical="center"/>
    </xf>
    <xf numFmtId="175" fontId="0" fillId="0" borderId="32" xfId="0" applyNumberFormat="1" applyFont="1" applyFill="1" applyBorder="1" applyAlignment="1">
      <alignment horizontal="center" vertical="center"/>
    </xf>
    <xf numFmtId="175" fontId="1" fillId="0" borderId="33" xfId="0" applyNumberFormat="1" applyFont="1" applyFill="1" applyBorder="1" applyAlignment="1">
      <alignment horizontal="center" vertical="center"/>
    </xf>
    <xf numFmtId="175" fontId="1" fillId="0" borderId="32" xfId="0" applyNumberFormat="1" applyFont="1" applyFill="1" applyBorder="1" applyAlignment="1">
      <alignment horizontal="center" vertical="center"/>
    </xf>
    <xf numFmtId="175" fontId="1" fillId="0" borderId="34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" fontId="0" fillId="25" borderId="12" xfId="0" applyNumberFormat="1" applyFill="1" applyBorder="1" applyAlignment="1">
      <alignment horizontal="center" vertical="center"/>
    </xf>
    <xf numFmtId="175" fontId="0" fillId="25" borderId="17" xfId="0" applyNumberFormat="1" applyFont="1" applyFill="1" applyBorder="1" applyAlignment="1">
      <alignment horizontal="center" vertical="center"/>
    </xf>
    <xf numFmtId="175" fontId="0" fillId="25" borderId="12" xfId="0" applyNumberFormat="1" applyFont="1" applyFill="1" applyBorder="1" applyAlignment="1">
      <alignment horizontal="center" vertical="center"/>
    </xf>
    <xf numFmtId="175" fontId="0" fillId="25" borderId="24" xfId="0" applyNumberFormat="1" applyFont="1" applyFill="1" applyBorder="1" applyAlignment="1">
      <alignment horizontal="center" vertical="center"/>
    </xf>
    <xf numFmtId="175" fontId="1" fillId="25" borderId="19" xfId="0" applyNumberFormat="1" applyFont="1" applyFill="1" applyBorder="1" applyAlignment="1">
      <alignment horizontal="center" vertical="center"/>
    </xf>
    <xf numFmtId="175" fontId="1" fillId="25" borderId="24" xfId="0" applyNumberFormat="1" applyFont="1" applyFill="1" applyBorder="1" applyAlignment="1">
      <alignment horizontal="center" vertical="center"/>
    </xf>
    <xf numFmtId="175" fontId="1" fillId="25" borderId="0" xfId="0" applyNumberFormat="1" applyFont="1" applyFill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175" fontId="29" fillId="0" borderId="37" xfId="0" applyNumberFormat="1" applyFont="1" applyBorder="1" applyAlignment="1">
      <alignment horizontal="center" vertical="center"/>
    </xf>
    <xf numFmtId="175" fontId="29" fillId="0" borderId="14" xfId="0" applyNumberFormat="1" applyFont="1" applyBorder="1" applyAlignment="1">
      <alignment horizontal="center" vertical="center"/>
    </xf>
    <xf numFmtId="175" fontId="29" fillId="0" borderId="38" xfId="0" applyNumberFormat="1" applyFont="1" applyBorder="1" applyAlignment="1">
      <alignment horizontal="center" vertical="center"/>
    </xf>
    <xf numFmtId="175" fontId="29" fillId="0" borderId="39" xfId="0" applyNumberFormat="1" applyFont="1" applyBorder="1" applyAlignment="1">
      <alignment horizontal="center" vertical="center"/>
    </xf>
    <xf numFmtId="175" fontId="29" fillId="0" borderId="12" xfId="0" applyNumberFormat="1" applyFont="1" applyBorder="1" applyAlignment="1">
      <alignment horizontal="center" vertical="center"/>
    </xf>
    <xf numFmtId="175" fontId="29" fillId="0" borderId="40" xfId="0" applyNumberFormat="1" applyFont="1" applyBorder="1" applyAlignment="1">
      <alignment horizontal="center" vertical="center"/>
    </xf>
    <xf numFmtId="175" fontId="29" fillId="0" borderId="39" xfId="0" applyNumberFormat="1" applyFont="1" applyFill="1" applyBorder="1" applyAlignment="1">
      <alignment horizontal="center" vertical="center"/>
    </xf>
    <xf numFmtId="175" fontId="29" fillId="0" borderId="12" xfId="0" applyNumberFormat="1" applyFont="1" applyFill="1" applyBorder="1" applyAlignment="1">
      <alignment horizontal="center" vertical="center"/>
    </xf>
    <xf numFmtId="175" fontId="29" fillId="0" borderId="40" xfId="0" applyNumberFormat="1" applyFont="1" applyFill="1" applyBorder="1" applyAlignment="1">
      <alignment horizontal="center" vertical="center"/>
    </xf>
    <xf numFmtId="175" fontId="29" fillId="0" borderId="21" xfId="0" applyNumberFormat="1" applyFont="1" applyBorder="1" applyAlignment="1">
      <alignment horizontal="center" vertical="center"/>
    </xf>
    <xf numFmtId="175" fontId="29" fillId="0" borderId="29" xfId="0" applyNumberFormat="1" applyFont="1" applyBorder="1" applyAlignment="1">
      <alignment horizontal="center" vertical="center"/>
    </xf>
    <xf numFmtId="175" fontId="29" fillId="0" borderId="20" xfId="0" applyNumberFormat="1" applyFont="1" applyBorder="1" applyAlignment="1">
      <alignment horizontal="center" vertical="center"/>
    </xf>
    <xf numFmtId="175" fontId="29" fillId="25" borderId="39" xfId="0" applyNumberFormat="1" applyFont="1" applyFill="1" applyBorder="1" applyAlignment="1">
      <alignment horizontal="center" vertical="center"/>
    </xf>
    <xf numFmtId="175" fontId="29" fillId="25" borderId="12" xfId="0" applyNumberFormat="1" applyFont="1" applyFill="1" applyBorder="1" applyAlignment="1">
      <alignment horizontal="center" vertical="center"/>
    </xf>
    <xf numFmtId="175" fontId="29" fillId="25" borderId="40" xfId="0" applyNumberFormat="1" applyFont="1" applyFill="1" applyBorder="1" applyAlignment="1">
      <alignment horizontal="center" vertical="center"/>
    </xf>
    <xf numFmtId="175" fontId="29" fillId="0" borderId="21" xfId="0" applyNumberFormat="1" applyFont="1" applyFill="1" applyBorder="1" applyAlignment="1">
      <alignment horizontal="center" vertical="center"/>
    </xf>
    <xf numFmtId="175" fontId="29" fillId="0" borderId="29" xfId="0" applyNumberFormat="1" applyFont="1" applyFill="1" applyBorder="1" applyAlignment="1">
      <alignment horizontal="center" vertical="center"/>
    </xf>
    <xf numFmtId="175" fontId="29" fillId="0" borderId="20" xfId="0" applyNumberFormat="1" applyFont="1" applyFill="1" applyBorder="1" applyAlignment="1">
      <alignment horizontal="center" vertical="center"/>
    </xf>
    <xf numFmtId="175" fontId="29" fillId="0" borderId="41" xfId="0" applyNumberFormat="1" applyFont="1" applyBorder="1" applyAlignment="1">
      <alignment horizontal="center" vertical="center"/>
    </xf>
    <xf numFmtId="175" fontId="29" fillId="0" borderId="15" xfId="0" applyNumberFormat="1" applyFont="1" applyBorder="1" applyAlignment="1">
      <alignment horizontal="center" vertical="center"/>
    </xf>
    <xf numFmtId="175" fontId="29" fillId="0" borderId="42" xfId="0" applyNumberFormat="1" applyFont="1" applyBorder="1" applyAlignment="1">
      <alignment horizontal="center" vertical="center"/>
    </xf>
    <xf numFmtId="175" fontId="1" fillId="0" borderId="43" xfId="0" applyNumberFormat="1" applyFont="1" applyFill="1" applyBorder="1" applyAlignment="1">
      <alignment horizontal="center" vertical="center"/>
    </xf>
    <xf numFmtId="175" fontId="1" fillId="0" borderId="22" xfId="0" applyNumberFormat="1" applyFont="1" applyFill="1" applyBorder="1" applyAlignment="1">
      <alignment horizontal="center" vertical="center"/>
    </xf>
    <xf numFmtId="175" fontId="1" fillId="0" borderId="44" xfId="0" applyNumberFormat="1" applyFont="1" applyFill="1" applyBorder="1" applyAlignment="1">
      <alignment horizontal="center" vertical="center"/>
    </xf>
    <xf numFmtId="175" fontId="1" fillId="0" borderId="45" xfId="0" applyNumberFormat="1" applyFont="1" applyFill="1" applyBorder="1" applyAlignment="1">
      <alignment horizontal="center" vertical="center"/>
    </xf>
    <xf numFmtId="175" fontId="1" fillId="25" borderId="4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" fontId="0" fillId="0" borderId="43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25" borderId="44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3" fillId="25" borderId="24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4" fillId="0" borderId="0" xfId="47" applyFont="1">
      <alignment/>
      <protection/>
    </xf>
    <xf numFmtId="0" fontId="0" fillId="0" borderId="12" xfId="47" applyBorder="1">
      <alignment/>
      <protection/>
    </xf>
    <xf numFmtId="0" fontId="7" fillId="0" borderId="12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 vertical="center" wrapText="1"/>
      <protection/>
    </xf>
    <xf numFmtId="0" fontId="7" fillId="0" borderId="0" xfId="47" applyFont="1" applyAlignment="1">
      <alignment horizontal="center" vertical="center"/>
      <protection/>
    </xf>
    <xf numFmtId="0" fontId="7" fillId="0" borderId="12" xfId="47" applyFont="1" applyBorder="1">
      <alignment/>
      <protection/>
    </xf>
    <xf numFmtId="0" fontId="8" fillId="0" borderId="0" xfId="47" applyFont="1" applyFill="1" applyBorder="1">
      <alignment/>
      <protection/>
    </xf>
    <xf numFmtId="0" fontId="7" fillId="0" borderId="0" xfId="47" applyFont="1" applyFill="1" applyBorder="1" applyAlignment="1">
      <alignment horizontal="right"/>
      <protection/>
    </xf>
    <xf numFmtId="175" fontId="0" fillId="0" borderId="12" xfId="47" applyNumberFormat="1" applyBorder="1">
      <alignment/>
      <protection/>
    </xf>
    <xf numFmtId="175" fontId="0" fillId="0" borderId="0" xfId="47" applyNumberFormat="1">
      <alignment/>
      <protection/>
    </xf>
    <xf numFmtId="0" fontId="7" fillId="0" borderId="0" xfId="47" applyFont="1">
      <alignment/>
      <protection/>
    </xf>
    <xf numFmtId="0" fontId="8" fillId="0" borderId="4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47" applyFont="1" applyBorder="1" applyAlignment="1">
      <alignment horizontal="center"/>
      <protection/>
    </xf>
    <xf numFmtId="0" fontId="0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školství tab 7ab Z1312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ill>
        <patternFill>
          <bgColor indexed="43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80" zoomScaleNormal="80" zoomScalePageLayoutView="0" workbookViewId="0" topLeftCell="A1">
      <pane xSplit="4" ySplit="4" topLeftCell="E9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13" sqref="M113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5.140625" style="0" customWidth="1"/>
    <col min="4" max="4" width="47.421875" style="0" customWidth="1"/>
    <col min="5" max="5" width="10.7109375" style="21" customWidth="1"/>
    <col min="6" max="6" width="10.00390625" style="21" customWidth="1"/>
    <col min="7" max="7" width="9.57421875" style="22" customWidth="1"/>
    <col min="8" max="8" width="9.421875" style="22" customWidth="1"/>
    <col min="9" max="9" width="9.140625" style="22" customWidth="1"/>
    <col min="10" max="10" width="9.57421875" style="22" customWidth="1"/>
    <col min="11" max="11" width="8.8515625" style="22" customWidth="1"/>
    <col min="12" max="12" width="8.140625" style="22" customWidth="1"/>
    <col min="13" max="14" width="9.8515625" style="22" customWidth="1"/>
    <col min="15" max="15" width="10.421875" style="22" customWidth="1"/>
    <col min="16" max="16" width="4.28125" style="154" customWidth="1"/>
    <col min="17" max="17" width="3.28125" style="154" customWidth="1"/>
  </cols>
  <sheetData>
    <row r="1" ht="24" customHeight="1" thickBot="1">
      <c r="B1" s="156" t="s">
        <v>157</v>
      </c>
    </row>
    <row r="2" spans="5:15" ht="13.5" thickBot="1">
      <c r="E2" s="100" t="s">
        <v>129</v>
      </c>
      <c r="F2" s="72"/>
      <c r="G2" s="23"/>
      <c r="H2" s="24" t="s">
        <v>128</v>
      </c>
      <c r="I2" s="25"/>
      <c r="J2" s="25"/>
      <c r="K2" s="25"/>
      <c r="L2" s="26"/>
      <c r="M2" s="155" t="s">
        <v>127</v>
      </c>
      <c r="N2" s="72"/>
      <c r="O2" s="23"/>
    </row>
    <row r="3" spans="1:17" ht="56.25" customHeight="1" thickBot="1">
      <c r="A3" s="2" t="s">
        <v>0</v>
      </c>
      <c r="B3" s="3" t="s">
        <v>33</v>
      </c>
      <c r="C3" s="3" t="s">
        <v>32</v>
      </c>
      <c r="D3" s="11" t="s">
        <v>105</v>
      </c>
      <c r="E3" s="132" t="s">
        <v>118</v>
      </c>
      <c r="F3" s="133" t="s">
        <v>124</v>
      </c>
      <c r="G3" s="134" t="s">
        <v>112</v>
      </c>
      <c r="H3" s="135" t="s">
        <v>114</v>
      </c>
      <c r="I3" s="133" t="s">
        <v>125</v>
      </c>
      <c r="J3" s="133" t="s">
        <v>126</v>
      </c>
      <c r="K3" s="133" t="s">
        <v>115</v>
      </c>
      <c r="L3" s="136" t="s">
        <v>116</v>
      </c>
      <c r="M3" s="137" t="s">
        <v>117</v>
      </c>
      <c r="N3" s="153" t="s">
        <v>124</v>
      </c>
      <c r="O3" s="138" t="s">
        <v>112</v>
      </c>
      <c r="P3" s="27"/>
      <c r="Q3" s="27"/>
    </row>
    <row r="4" spans="1:17" ht="9" customHeight="1">
      <c r="A4" s="126"/>
      <c r="B4" s="120"/>
      <c r="C4" s="121"/>
      <c r="D4" s="122"/>
      <c r="E4" s="127"/>
      <c r="F4" s="128"/>
      <c r="G4" s="125"/>
      <c r="H4" s="129"/>
      <c r="I4" s="130"/>
      <c r="J4" s="130"/>
      <c r="K4" s="130"/>
      <c r="L4" s="131"/>
      <c r="M4" s="123"/>
      <c r="N4" s="124"/>
      <c r="O4" s="125"/>
      <c r="P4" s="28"/>
      <c r="Q4" s="28"/>
    </row>
    <row r="5" spans="1:17" ht="25.5">
      <c r="A5" s="20">
        <v>1</v>
      </c>
      <c r="B5" s="12">
        <v>1</v>
      </c>
      <c r="C5" s="101">
        <v>3121</v>
      </c>
      <c r="D5" s="110" t="s">
        <v>1</v>
      </c>
      <c r="E5" s="74">
        <v>3291</v>
      </c>
      <c r="F5" s="75"/>
      <c r="G5" s="76">
        <v>217</v>
      </c>
      <c r="H5" s="30">
        <v>0</v>
      </c>
      <c r="I5" s="31"/>
      <c r="J5" s="31"/>
      <c r="K5" s="31">
        <v>0</v>
      </c>
      <c r="L5" s="32"/>
      <c r="M5" s="33">
        <f>E5+H5+I5</f>
        <v>3291</v>
      </c>
      <c r="N5" s="95">
        <f>F5+J5</f>
        <v>0</v>
      </c>
      <c r="O5" s="29">
        <f aca="true" t="shared" si="0" ref="O5:O30">G5+K5+L5</f>
        <v>217</v>
      </c>
      <c r="P5" s="34"/>
      <c r="Q5" s="34"/>
    </row>
    <row r="6" spans="1:17" ht="25.5" customHeight="1">
      <c r="A6" s="17">
        <v>1</v>
      </c>
      <c r="B6" s="13">
        <v>2</v>
      </c>
      <c r="C6" s="102">
        <v>3121</v>
      </c>
      <c r="D6" s="111" t="s">
        <v>2</v>
      </c>
      <c r="E6" s="77">
        <v>3727</v>
      </c>
      <c r="F6" s="78"/>
      <c r="G6" s="79">
        <v>132</v>
      </c>
      <c r="H6" s="36">
        <v>0</v>
      </c>
      <c r="I6" s="37"/>
      <c r="J6" s="37"/>
      <c r="K6" s="37">
        <v>0</v>
      </c>
      <c r="L6" s="38"/>
      <c r="M6" s="33">
        <f aca="true" t="shared" si="1" ref="M6:M69">E6+H6+I6</f>
        <v>3727</v>
      </c>
      <c r="N6" s="95">
        <f aca="true" t="shared" si="2" ref="N6:N69">F6+J6</f>
        <v>0</v>
      </c>
      <c r="O6" s="35">
        <f t="shared" si="0"/>
        <v>132</v>
      </c>
      <c r="P6" s="34"/>
      <c r="Q6" s="34"/>
    </row>
    <row r="7" spans="1:17" ht="25.5" customHeight="1">
      <c r="A7" s="17">
        <v>1</v>
      </c>
      <c r="B7" s="13">
        <v>3</v>
      </c>
      <c r="C7" s="102">
        <v>3121</v>
      </c>
      <c r="D7" s="111" t="s">
        <v>3</v>
      </c>
      <c r="E7" s="77">
        <v>1354</v>
      </c>
      <c r="F7" s="78"/>
      <c r="G7" s="79">
        <v>134</v>
      </c>
      <c r="H7" s="36">
        <v>0</v>
      </c>
      <c r="I7" s="37"/>
      <c r="J7" s="37"/>
      <c r="K7" s="37">
        <v>0</v>
      </c>
      <c r="L7" s="38"/>
      <c r="M7" s="33">
        <f t="shared" si="1"/>
        <v>1354</v>
      </c>
      <c r="N7" s="95">
        <f t="shared" si="2"/>
        <v>0</v>
      </c>
      <c r="O7" s="35">
        <f t="shared" si="0"/>
        <v>134</v>
      </c>
      <c r="P7" s="34"/>
      <c r="Q7" s="34"/>
    </row>
    <row r="8" spans="1:17" ht="25.5" customHeight="1">
      <c r="A8" s="17">
        <v>1</v>
      </c>
      <c r="B8" s="13">
        <v>4</v>
      </c>
      <c r="C8" s="102">
        <v>3122</v>
      </c>
      <c r="D8" s="111" t="s">
        <v>8</v>
      </c>
      <c r="E8" s="77">
        <v>4313</v>
      </c>
      <c r="F8" s="78"/>
      <c r="G8" s="79">
        <v>379</v>
      </c>
      <c r="H8" s="36">
        <v>1.7</v>
      </c>
      <c r="I8" s="37"/>
      <c r="J8" s="37"/>
      <c r="K8" s="37">
        <v>1</v>
      </c>
      <c r="L8" s="38"/>
      <c r="M8" s="33">
        <f t="shared" si="1"/>
        <v>4314.7</v>
      </c>
      <c r="N8" s="95">
        <f t="shared" si="2"/>
        <v>0</v>
      </c>
      <c r="O8" s="35">
        <f t="shared" si="0"/>
        <v>380</v>
      </c>
      <c r="P8" s="34"/>
      <c r="Q8" s="34"/>
    </row>
    <row r="9" spans="1:17" ht="25.5" customHeight="1">
      <c r="A9" s="17">
        <v>1</v>
      </c>
      <c r="B9" s="13">
        <v>5</v>
      </c>
      <c r="C9" s="102">
        <v>3122</v>
      </c>
      <c r="D9" s="112" t="s">
        <v>46</v>
      </c>
      <c r="E9" s="77">
        <v>5141</v>
      </c>
      <c r="F9" s="78"/>
      <c r="G9" s="79">
        <v>57</v>
      </c>
      <c r="H9" s="36">
        <v>0</v>
      </c>
      <c r="I9" s="37"/>
      <c r="J9" s="37"/>
      <c r="K9" s="37">
        <v>0</v>
      </c>
      <c r="L9" s="38"/>
      <c r="M9" s="33">
        <f t="shared" si="1"/>
        <v>5141</v>
      </c>
      <c r="N9" s="95">
        <f t="shared" si="2"/>
        <v>0</v>
      </c>
      <c r="O9" s="35">
        <f t="shared" si="0"/>
        <v>57</v>
      </c>
      <c r="P9" s="34"/>
      <c r="Q9" s="34"/>
    </row>
    <row r="10" spans="1:17" ht="25.5" customHeight="1">
      <c r="A10" s="17">
        <v>1</v>
      </c>
      <c r="B10" s="13">
        <v>6</v>
      </c>
      <c r="C10" s="102">
        <v>3122</v>
      </c>
      <c r="D10" s="111" t="s">
        <v>42</v>
      </c>
      <c r="E10" s="77">
        <v>2897</v>
      </c>
      <c r="F10" s="78"/>
      <c r="G10" s="79">
        <v>126</v>
      </c>
      <c r="H10" s="36">
        <v>18.7</v>
      </c>
      <c r="I10" s="37"/>
      <c r="J10" s="37"/>
      <c r="K10" s="37">
        <v>11.2</v>
      </c>
      <c r="L10" s="38"/>
      <c r="M10" s="33">
        <f t="shared" si="1"/>
        <v>2915.7</v>
      </c>
      <c r="N10" s="95">
        <f t="shared" si="2"/>
        <v>0</v>
      </c>
      <c r="O10" s="35">
        <f t="shared" si="0"/>
        <v>137.2</v>
      </c>
      <c r="P10" s="34"/>
      <c r="Q10" s="34"/>
    </row>
    <row r="11" spans="1:17" ht="25.5" customHeight="1">
      <c r="A11" s="17">
        <v>1</v>
      </c>
      <c r="B11" s="13">
        <v>7</v>
      </c>
      <c r="C11" s="102">
        <v>3122</v>
      </c>
      <c r="D11" s="111" t="s">
        <v>44</v>
      </c>
      <c r="E11" s="77">
        <v>3651</v>
      </c>
      <c r="F11" s="78"/>
      <c r="G11" s="79">
        <v>312</v>
      </c>
      <c r="H11" s="36">
        <v>38.3</v>
      </c>
      <c r="I11" s="37"/>
      <c r="J11" s="37"/>
      <c r="K11" s="37">
        <v>23</v>
      </c>
      <c r="L11" s="38"/>
      <c r="M11" s="33">
        <f t="shared" si="1"/>
        <v>3689.3</v>
      </c>
      <c r="N11" s="95">
        <f t="shared" si="2"/>
        <v>0</v>
      </c>
      <c r="O11" s="35">
        <f t="shared" si="0"/>
        <v>335</v>
      </c>
      <c r="P11" s="34"/>
      <c r="Q11" s="34"/>
    </row>
    <row r="12" spans="1:17" ht="25.5" customHeight="1">
      <c r="A12" s="17">
        <v>1</v>
      </c>
      <c r="B12" s="13">
        <v>8</v>
      </c>
      <c r="C12" s="102">
        <v>3123</v>
      </c>
      <c r="D12" s="111" t="s">
        <v>5</v>
      </c>
      <c r="E12" s="77">
        <v>9474</v>
      </c>
      <c r="F12" s="78"/>
      <c r="G12" s="79">
        <v>749</v>
      </c>
      <c r="H12" s="36">
        <v>13.2</v>
      </c>
      <c r="I12" s="37"/>
      <c r="J12" s="37"/>
      <c r="K12" s="37">
        <v>7.9</v>
      </c>
      <c r="L12" s="38"/>
      <c r="M12" s="33">
        <f t="shared" si="1"/>
        <v>9487.2</v>
      </c>
      <c r="N12" s="95">
        <f t="shared" si="2"/>
        <v>0</v>
      </c>
      <c r="O12" s="35">
        <f t="shared" si="0"/>
        <v>756.9</v>
      </c>
      <c r="P12" s="34"/>
      <c r="Q12" s="34"/>
    </row>
    <row r="13" spans="1:17" ht="25.5" customHeight="1">
      <c r="A13" s="17">
        <v>1</v>
      </c>
      <c r="B13" s="13">
        <v>9</v>
      </c>
      <c r="C13" s="102">
        <v>3123</v>
      </c>
      <c r="D13" s="111" t="s">
        <v>6</v>
      </c>
      <c r="E13" s="77">
        <v>5567</v>
      </c>
      <c r="F13" s="78"/>
      <c r="G13" s="79">
        <v>814</v>
      </c>
      <c r="H13" s="36">
        <v>-8.1</v>
      </c>
      <c r="I13" s="37"/>
      <c r="J13" s="37"/>
      <c r="K13" s="37">
        <v>-4.9</v>
      </c>
      <c r="L13" s="38"/>
      <c r="M13" s="33">
        <f t="shared" si="1"/>
        <v>5558.9</v>
      </c>
      <c r="N13" s="95">
        <f t="shared" si="2"/>
        <v>0</v>
      </c>
      <c r="O13" s="35">
        <f t="shared" si="0"/>
        <v>809.1</v>
      </c>
      <c r="P13" s="34"/>
      <c r="Q13" s="34"/>
    </row>
    <row r="14" spans="1:17" ht="25.5" customHeight="1">
      <c r="A14" s="17">
        <v>1</v>
      </c>
      <c r="B14" s="13">
        <v>10</v>
      </c>
      <c r="C14" s="102">
        <v>3122</v>
      </c>
      <c r="D14" s="111" t="s">
        <v>4</v>
      </c>
      <c r="E14" s="77">
        <v>2093</v>
      </c>
      <c r="F14" s="78"/>
      <c r="G14" s="79">
        <v>226</v>
      </c>
      <c r="H14" s="36">
        <v>0</v>
      </c>
      <c r="I14" s="37"/>
      <c r="J14" s="37"/>
      <c r="K14" s="37">
        <v>0</v>
      </c>
      <c r="L14" s="38"/>
      <c r="M14" s="33">
        <f t="shared" si="1"/>
        <v>2093</v>
      </c>
      <c r="N14" s="95">
        <f t="shared" si="2"/>
        <v>0</v>
      </c>
      <c r="O14" s="35">
        <f t="shared" si="0"/>
        <v>226</v>
      </c>
      <c r="P14" s="34"/>
      <c r="Q14" s="34"/>
    </row>
    <row r="15" spans="1:17" ht="33.75" customHeight="1">
      <c r="A15" s="17">
        <v>1</v>
      </c>
      <c r="B15" s="13">
        <v>12</v>
      </c>
      <c r="C15" s="102">
        <v>3122</v>
      </c>
      <c r="D15" s="111" t="s">
        <v>43</v>
      </c>
      <c r="E15" s="77">
        <v>1365</v>
      </c>
      <c r="F15" s="78"/>
      <c r="G15" s="79">
        <v>46</v>
      </c>
      <c r="H15" s="36">
        <v>0</v>
      </c>
      <c r="I15" s="37"/>
      <c r="J15" s="37"/>
      <c r="K15" s="37">
        <v>0</v>
      </c>
      <c r="L15" s="38"/>
      <c r="M15" s="33">
        <f t="shared" si="1"/>
        <v>1365</v>
      </c>
      <c r="N15" s="95">
        <f t="shared" si="2"/>
        <v>0</v>
      </c>
      <c r="O15" s="35">
        <f t="shared" si="0"/>
        <v>46</v>
      </c>
      <c r="P15" s="34"/>
      <c r="Q15" s="34"/>
    </row>
    <row r="16" spans="1:17" ht="25.5" customHeight="1">
      <c r="A16" s="17">
        <v>1</v>
      </c>
      <c r="B16" s="13">
        <v>13</v>
      </c>
      <c r="C16" s="102">
        <v>3122</v>
      </c>
      <c r="D16" s="111" t="s">
        <v>7</v>
      </c>
      <c r="E16" s="77">
        <v>650</v>
      </c>
      <c r="F16" s="78"/>
      <c r="G16" s="79">
        <v>61</v>
      </c>
      <c r="H16" s="36">
        <v>0</v>
      </c>
      <c r="I16" s="37"/>
      <c r="J16" s="37"/>
      <c r="K16" s="37">
        <v>0</v>
      </c>
      <c r="L16" s="38"/>
      <c r="M16" s="33">
        <f t="shared" si="1"/>
        <v>650</v>
      </c>
      <c r="N16" s="95">
        <f t="shared" si="2"/>
        <v>0</v>
      </c>
      <c r="O16" s="35">
        <f t="shared" si="0"/>
        <v>61</v>
      </c>
      <c r="P16" s="34"/>
      <c r="Q16" s="34"/>
    </row>
    <row r="17" spans="1:17" ht="25.5" customHeight="1">
      <c r="A17" s="17">
        <v>1</v>
      </c>
      <c r="B17" s="13">
        <v>14</v>
      </c>
      <c r="C17" s="102">
        <v>3122</v>
      </c>
      <c r="D17" s="112" t="s">
        <v>47</v>
      </c>
      <c r="E17" s="77">
        <v>4494</v>
      </c>
      <c r="F17" s="78"/>
      <c r="G17" s="79">
        <v>443</v>
      </c>
      <c r="H17" s="36">
        <v>2</v>
      </c>
      <c r="I17" s="37"/>
      <c r="J17" s="37"/>
      <c r="K17" s="37">
        <v>1.2</v>
      </c>
      <c r="L17" s="38"/>
      <c r="M17" s="33">
        <f t="shared" si="1"/>
        <v>4496</v>
      </c>
      <c r="N17" s="95">
        <f t="shared" si="2"/>
        <v>0</v>
      </c>
      <c r="O17" s="35">
        <f t="shared" si="0"/>
        <v>444.2</v>
      </c>
      <c r="P17" s="34"/>
      <c r="Q17" s="34"/>
    </row>
    <row r="18" spans="1:17" ht="25.5" customHeight="1">
      <c r="A18" s="17">
        <v>1</v>
      </c>
      <c r="B18" s="13">
        <v>17</v>
      </c>
      <c r="C18" s="102">
        <v>3123</v>
      </c>
      <c r="D18" s="111" t="s">
        <v>45</v>
      </c>
      <c r="E18" s="77">
        <v>5372</v>
      </c>
      <c r="F18" s="78"/>
      <c r="G18" s="79">
        <v>541</v>
      </c>
      <c r="H18" s="36">
        <v>36</v>
      </c>
      <c r="I18" s="37"/>
      <c r="J18" s="37"/>
      <c r="K18" s="37">
        <v>21.6</v>
      </c>
      <c r="L18" s="38"/>
      <c r="M18" s="33">
        <f t="shared" si="1"/>
        <v>5408</v>
      </c>
      <c r="N18" s="95">
        <f t="shared" si="2"/>
        <v>0</v>
      </c>
      <c r="O18" s="35">
        <f t="shared" si="0"/>
        <v>562.6</v>
      </c>
      <c r="P18" s="34"/>
      <c r="Q18" s="34"/>
    </row>
    <row r="19" spans="1:17" ht="25.5" customHeight="1">
      <c r="A19" s="17">
        <v>1</v>
      </c>
      <c r="B19" s="15">
        <v>18</v>
      </c>
      <c r="C19" s="103">
        <v>3123</v>
      </c>
      <c r="D19" s="112" t="s">
        <v>100</v>
      </c>
      <c r="E19" s="80">
        <v>6989</v>
      </c>
      <c r="F19" s="81"/>
      <c r="G19" s="82">
        <v>494</v>
      </c>
      <c r="H19" s="36">
        <v>4.9</v>
      </c>
      <c r="I19" s="37"/>
      <c r="J19" s="37"/>
      <c r="K19" s="37">
        <v>2.9</v>
      </c>
      <c r="L19" s="38"/>
      <c r="M19" s="33">
        <f t="shared" si="1"/>
        <v>6993.9</v>
      </c>
      <c r="N19" s="95">
        <f t="shared" si="2"/>
        <v>0</v>
      </c>
      <c r="O19" s="35">
        <f t="shared" si="0"/>
        <v>496.9</v>
      </c>
      <c r="P19" s="34"/>
      <c r="Q19" s="34"/>
    </row>
    <row r="20" spans="1:17" ht="25.5" customHeight="1">
      <c r="A20" s="17">
        <v>1</v>
      </c>
      <c r="B20" s="15">
        <v>19</v>
      </c>
      <c r="C20" s="103">
        <v>3124</v>
      </c>
      <c r="D20" s="112" t="s">
        <v>49</v>
      </c>
      <c r="E20" s="80">
        <v>5124</v>
      </c>
      <c r="F20" s="81"/>
      <c r="G20" s="82">
        <v>854</v>
      </c>
      <c r="H20" s="36">
        <v>46.6</v>
      </c>
      <c r="I20" s="37"/>
      <c r="J20" s="37"/>
      <c r="K20" s="37">
        <v>28</v>
      </c>
      <c r="L20" s="38"/>
      <c r="M20" s="33">
        <f t="shared" si="1"/>
        <v>5170.6</v>
      </c>
      <c r="N20" s="95">
        <f t="shared" si="2"/>
        <v>0</v>
      </c>
      <c r="O20" s="35">
        <f t="shared" si="0"/>
        <v>882</v>
      </c>
      <c r="P20" s="34"/>
      <c r="Q20" s="34"/>
    </row>
    <row r="21" spans="1:17" ht="25.5" customHeight="1">
      <c r="A21" s="17">
        <v>1</v>
      </c>
      <c r="B21" s="15">
        <v>20</v>
      </c>
      <c r="C21" s="103">
        <v>3114</v>
      </c>
      <c r="D21" s="112" t="s">
        <v>122</v>
      </c>
      <c r="E21" s="80">
        <v>3418</v>
      </c>
      <c r="F21" s="81"/>
      <c r="G21" s="82">
        <v>395</v>
      </c>
      <c r="H21" s="36">
        <v>0.4</v>
      </c>
      <c r="I21" s="37"/>
      <c r="J21" s="37"/>
      <c r="K21" s="37">
        <v>0.2</v>
      </c>
      <c r="L21" s="38"/>
      <c r="M21" s="33">
        <f t="shared" si="1"/>
        <v>3418.4</v>
      </c>
      <c r="N21" s="95">
        <f t="shared" si="2"/>
        <v>0</v>
      </c>
      <c r="O21" s="35">
        <f t="shared" si="0"/>
        <v>395.2</v>
      </c>
      <c r="P21" s="34"/>
      <c r="Q21" s="34"/>
    </row>
    <row r="22" spans="1:17" ht="25.5" customHeight="1">
      <c r="A22" s="17">
        <v>1</v>
      </c>
      <c r="B22" s="15">
        <v>21</v>
      </c>
      <c r="C22" s="103">
        <v>3114</v>
      </c>
      <c r="D22" s="112" t="s">
        <v>50</v>
      </c>
      <c r="E22" s="80">
        <v>7344</v>
      </c>
      <c r="F22" s="81"/>
      <c r="G22" s="82">
        <v>702</v>
      </c>
      <c r="H22" s="36">
        <v>9.3</v>
      </c>
      <c r="I22" s="37"/>
      <c r="J22" s="37"/>
      <c r="K22" s="37">
        <v>5.6</v>
      </c>
      <c r="L22" s="38"/>
      <c r="M22" s="33">
        <f t="shared" si="1"/>
        <v>7353.3</v>
      </c>
      <c r="N22" s="95">
        <f t="shared" si="2"/>
        <v>0</v>
      </c>
      <c r="O22" s="35">
        <f t="shared" si="0"/>
        <v>707.6</v>
      </c>
      <c r="P22" s="34"/>
      <c r="Q22" s="34"/>
    </row>
    <row r="23" spans="1:17" ht="25.5" customHeight="1">
      <c r="A23" s="17">
        <v>1</v>
      </c>
      <c r="B23" s="13">
        <v>22</v>
      </c>
      <c r="C23" s="102">
        <v>4322</v>
      </c>
      <c r="D23" s="112" t="s">
        <v>54</v>
      </c>
      <c r="E23" s="77">
        <v>3446</v>
      </c>
      <c r="F23" s="78"/>
      <c r="G23" s="79">
        <v>148</v>
      </c>
      <c r="H23" s="36">
        <v>0</v>
      </c>
      <c r="I23" s="37"/>
      <c r="J23" s="37"/>
      <c r="K23" s="37">
        <v>0</v>
      </c>
      <c r="L23" s="38"/>
      <c r="M23" s="33">
        <f t="shared" si="1"/>
        <v>3446</v>
      </c>
      <c r="N23" s="95">
        <f t="shared" si="2"/>
        <v>0</v>
      </c>
      <c r="O23" s="35">
        <f t="shared" si="0"/>
        <v>148</v>
      </c>
      <c r="P23" s="34"/>
      <c r="Q23" s="34"/>
    </row>
    <row r="24" spans="1:17" ht="25.5" customHeight="1">
      <c r="A24" s="17">
        <v>1</v>
      </c>
      <c r="B24" s="13">
        <v>24</v>
      </c>
      <c r="C24" s="102">
        <v>3114</v>
      </c>
      <c r="D24" s="112" t="s">
        <v>52</v>
      </c>
      <c r="E24" s="77">
        <v>599</v>
      </c>
      <c r="F24" s="78"/>
      <c r="G24" s="79">
        <v>0</v>
      </c>
      <c r="H24" s="36">
        <v>0</v>
      </c>
      <c r="I24" s="37"/>
      <c r="J24" s="37"/>
      <c r="K24" s="37">
        <v>0</v>
      </c>
      <c r="L24" s="38"/>
      <c r="M24" s="33">
        <f t="shared" si="1"/>
        <v>599</v>
      </c>
      <c r="N24" s="95">
        <f t="shared" si="2"/>
        <v>0</v>
      </c>
      <c r="O24" s="35">
        <f t="shared" si="0"/>
        <v>0</v>
      </c>
      <c r="P24" s="34"/>
      <c r="Q24" s="34"/>
    </row>
    <row r="25" spans="1:17" ht="25.5" customHeight="1">
      <c r="A25" s="17">
        <v>1</v>
      </c>
      <c r="B25" s="13">
        <v>25</v>
      </c>
      <c r="C25" s="102">
        <v>3114</v>
      </c>
      <c r="D25" s="112" t="s">
        <v>53</v>
      </c>
      <c r="E25" s="77">
        <v>964</v>
      </c>
      <c r="F25" s="78"/>
      <c r="G25" s="79">
        <v>0</v>
      </c>
      <c r="H25" s="36">
        <v>0</v>
      </c>
      <c r="I25" s="37"/>
      <c r="J25" s="37"/>
      <c r="K25" s="37">
        <v>0</v>
      </c>
      <c r="L25" s="38"/>
      <c r="M25" s="33">
        <f t="shared" si="1"/>
        <v>964</v>
      </c>
      <c r="N25" s="95">
        <f t="shared" si="2"/>
        <v>0</v>
      </c>
      <c r="O25" s="35">
        <f t="shared" si="0"/>
        <v>0</v>
      </c>
      <c r="P25" s="34"/>
      <c r="Q25" s="34"/>
    </row>
    <row r="26" spans="1:17" ht="25.5" customHeight="1">
      <c r="A26" s="17">
        <v>1</v>
      </c>
      <c r="B26" s="13">
        <v>27</v>
      </c>
      <c r="C26" s="102">
        <v>3114</v>
      </c>
      <c r="D26" s="112" t="s">
        <v>51</v>
      </c>
      <c r="E26" s="77">
        <v>415</v>
      </c>
      <c r="F26" s="78"/>
      <c r="G26" s="79">
        <v>3</v>
      </c>
      <c r="H26" s="36">
        <v>0</v>
      </c>
      <c r="I26" s="37"/>
      <c r="J26" s="37"/>
      <c r="K26" s="37">
        <v>0</v>
      </c>
      <c r="L26" s="38"/>
      <c r="M26" s="33">
        <f t="shared" si="1"/>
        <v>415</v>
      </c>
      <c r="N26" s="95">
        <f t="shared" si="2"/>
        <v>0</v>
      </c>
      <c r="O26" s="35">
        <f t="shared" si="0"/>
        <v>3</v>
      </c>
      <c r="P26" s="34"/>
      <c r="Q26" s="34"/>
    </row>
    <row r="27" spans="1:17" ht="25.5" customHeight="1">
      <c r="A27" s="17">
        <v>1</v>
      </c>
      <c r="B27" s="13">
        <v>32</v>
      </c>
      <c r="C27" s="102">
        <v>3147</v>
      </c>
      <c r="D27" s="113" t="s">
        <v>55</v>
      </c>
      <c r="E27" s="77">
        <v>4633</v>
      </c>
      <c r="F27" s="78"/>
      <c r="G27" s="79">
        <v>654</v>
      </c>
      <c r="H27" s="36">
        <v>-4.9</v>
      </c>
      <c r="I27" s="37"/>
      <c r="J27" s="37"/>
      <c r="K27" s="37">
        <v>-2.9</v>
      </c>
      <c r="L27" s="38"/>
      <c r="M27" s="33">
        <f t="shared" si="1"/>
        <v>4628.1</v>
      </c>
      <c r="N27" s="95">
        <f t="shared" si="2"/>
        <v>0</v>
      </c>
      <c r="O27" s="35">
        <f t="shared" si="0"/>
        <v>651.1</v>
      </c>
      <c r="P27" s="34"/>
      <c r="Q27" s="34"/>
    </row>
    <row r="28" spans="1:17" ht="25.5" customHeight="1">
      <c r="A28" s="17">
        <v>1</v>
      </c>
      <c r="B28" s="13">
        <v>33</v>
      </c>
      <c r="C28" s="102">
        <v>3146</v>
      </c>
      <c r="D28" s="112" t="s">
        <v>9</v>
      </c>
      <c r="E28" s="77">
        <v>769</v>
      </c>
      <c r="F28" s="78"/>
      <c r="G28" s="79">
        <v>0</v>
      </c>
      <c r="H28" s="36">
        <v>0</v>
      </c>
      <c r="I28" s="37"/>
      <c r="J28" s="37"/>
      <c r="K28" s="37">
        <v>0</v>
      </c>
      <c r="L28" s="38"/>
      <c r="M28" s="33">
        <f t="shared" si="1"/>
        <v>769</v>
      </c>
      <c r="N28" s="95">
        <f t="shared" si="2"/>
        <v>0</v>
      </c>
      <c r="O28" s="35">
        <f t="shared" si="0"/>
        <v>0</v>
      </c>
      <c r="P28" s="34"/>
      <c r="Q28" s="34"/>
    </row>
    <row r="29" spans="1:17" ht="25.5" customHeight="1">
      <c r="A29" s="17">
        <v>1</v>
      </c>
      <c r="B29" s="13">
        <v>35</v>
      </c>
      <c r="C29" s="102">
        <v>3142</v>
      </c>
      <c r="D29" s="114" t="s">
        <v>10</v>
      </c>
      <c r="E29" s="77">
        <v>2738</v>
      </c>
      <c r="F29" s="78"/>
      <c r="G29" s="79">
        <v>867</v>
      </c>
      <c r="H29" s="36">
        <v>0</v>
      </c>
      <c r="I29" s="37"/>
      <c r="J29" s="37"/>
      <c r="K29" s="37">
        <v>0</v>
      </c>
      <c r="L29" s="38"/>
      <c r="M29" s="33">
        <f t="shared" si="1"/>
        <v>2738</v>
      </c>
      <c r="N29" s="95">
        <f t="shared" si="2"/>
        <v>0</v>
      </c>
      <c r="O29" s="35">
        <f t="shared" si="0"/>
        <v>867</v>
      </c>
      <c r="P29" s="34"/>
      <c r="Q29" s="34"/>
    </row>
    <row r="30" spans="1:17" ht="25.5" customHeight="1" thickBot="1">
      <c r="A30" s="17">
        <v>1</v>
      </c>
      <c r="B30" s="13">
        <v>52</v>
      </c>
      <c r="C30" s="104">
        <v>3149</v>
      </c>
      <c r="D30" s="113" t="s">
        <v>77</v>
      </c>
      <c r="E30" s="77">
        <v>1163</v>
      </c>
      <c r="F30" s="78"/>
      <c r="G30" s="79">
        <v>72</v>
      </c>
      <c r="H30" s="36">
        <v>0</v>
      </c>
      <c r="I30" s="37"/>
      <c r="J30" s="37"/>
      <c r="K30" s="37">
        <v>0</v>
      </c>
      <c r="L30" s="38"/>
      <c r="M30" s="33">
        <f t="shared" si="1"/>
        <v>1163</v>
      </c>
      <c r="N30" s="95">
        <f t="shared" si="2"/>
        <v>0</v>
      </c>
      <c r="O30" s="35">
        <f t="shared" si="0"/>
        <v>72</v>
      </c>
      <c r="P30" s="34"/>
      <c r="Q30" s="34"/>
    </row>
    <row r="31" spans="1:17" ht="25.5" customHeight="1">
      <c r="A31" s="50">
        <v>3</v>
      </c>
      <c r="B31" s="51">
        <v>38</v>
      </c>
      <c r="C31" s="105">
        <v>3121</v>
      </c>
      <c r="D31" s="115" t="s">
        <v>18</v>
      </c>
      <c r="E31" s="83">
        <v>2078</v>
      </c>
      <c r="F31" s="84"/>
      <c r="G31" s="85">
        <v>34</v>
      </c>
      <c r="H31" s="52">
        <v>0</v>
      </c>
      <c r="I31" s="53"/>
      <c r="J31" s="53"/>
      <c r="K31" s="53">
        <v>0</v>
      </c>
      <c r="L31" s="54"/>
      <c r="M31" s="55">
        <f t="shared" si="1"/>
        <v>2078</v>
      </c>
      <c r="N31" s="96">
        <f t="shared" si="2"/>
        <v>0</v>
      </c>
      <c r="O31" s="56">
        <f aca="true" t="shared" si="3" ref="O31:O62">G31+K31+L31</f>
        <v>34</v>
      </c>
      <c r="P31" s="34"/>
      <c r="Q31" s="34"/>
    </row>
    <row r="32" spans="1:17" ht="25.5" customHeight="1">
      <c r="A32" s="17">
        <v>3</v>
      </c>
      <c r="B32" s="13">
        <v>39</v>
      </c>
      <c r="C32" s="104">
        <v>3121</v>
      </c>
      <c r="D32" s="113" t="s">
        <v>40</v>
      </c>
      <c r="E32" s="77">
        <v>2369</v>
      </c>
      <c r="F32" s="78"/>
      <c r="G32" s="79">
        <v>112</v>
      </c>
      <c r="H32" s="36">
        <v>0</v>
      </c>
      <c r="I32" s="37"/>
      <c r="J32" s="37"/>
      <c r="K32" s="58">
        <v>0</v>
      </c>
      <c r="L32" s="59"/>
      <c r="M32" s="60">
        <f t="shared" si="1"/>
        <v>2369</v>
      </c>
      <c r="N32" s="34">
        <f t="shared" si="2"/>
        <v>0</v>
      </c>
      <c r="O32" s="61">
        <f t="shared" si="3"/>
        <v>112</v>
      </c>
      <c r="P32" s="34"/>
      <c r="Q32" s="34"/>
    </row>
    <row r="33" spans="1:17" ht="25.5" customHeight="1">
      <c r="A33" s="17">
        <v>3</v>
      </c>
      <c r="B33" s="13">
        <v>40</v>
      </c>
      <c r="C33" s="104">
        <v>3121</v>
      </c>
      <c r="D33" s="113" t="s">
        <v>19</v>
      </c>
      <c r="E33" s="77">
        <v>2841</v>
      </c>
      <c r="F33" s="78"/>
      <c r="G33" s="79">
        <v>149</v>
      </c>
      <c r="H33" s="30">
        <v>0</v>
      </c>
      <c r="I33" s="31"/>
      <c r="J33" s="31"/>
      <c r="K33" s="37">
        <v>0</v>
      </c>
      <c r="L33" s="38"/>
      <c r="M33" s="48">
        <f t="shared" si="1"/>
        <v>2841</v>
      </c>
      <c r="N33" s="97">
        <f t="shared" si="2"/>
        <v>0</v>
      </c>
      <c r="O33" s="35">
        <f t="shared" si="3"/>
        <v>149</v>
      </c>
      <c r="P33" s="62"/>
      <c r="Q33" s="34"/>
    </row>
    <row r="34" spans="1:17" ht="25.5" customHeight="1">
      <c r="A34" s="17">
        <v>3</v>
      </c>
      <c r="B34" s="13">
        <v>41</v>
      </c>
      <c r="C34" s="104">
        <v>3122</v>
      </c>
      <c r="D34" s="113" t="s">
        <v>20</v>
      </c>
      <c r="E34" s="77">
        <v>1893</v>
      </c>
      <c r="F34" s="78"/>
      <c r="G34" s="79">
        <v>93</v>
      </c>
      <c r="H34" s="36">
        <v>0</v>
      </c>
      <c r="I34" s="37">
        <v>-167</v>
      </c>
      <c r="J34" s="37">
        <v>167</v>
      </c>
      <c r="K34" s="37">
        <v>0</v>
      </c>
      <c r="L34" s="38"/>
      <c r="M34" s="33">
        <f t="shared" si="1"/>
        <v>1726</v>
      </c>
      <c r="N34" s="95">
        <f t="shared" si="2"/>
        <v>167</v>
      </c>
      <c r="O34" s="35">
        <f t="shared" si="3"/>
        <v>93</v>
      </c>
      <c r="P34" s="34"/>
      <c r="Q34" s="34"/>
    </row>
    <row r="35" spans="1:17" ht="25.5" customHeight="1">
      <c r="A35" s="17">
        <v>3</v>
      </c>
      <c r="B35" s="13">
        <v>42</v>
      </c>
      <c r="C35" s="104">
        <v>3122</v>
      </c>
      <c r="D35" s="113" t="s">
        <v>71</v>
      </c>
      <c r="E35" s="77">
        <v>5845</v>
      </c>
      <c r="F35" s="78"/>
      <c r="G35" s="79">
        <v>645</v>
      </c>
      <c r="H35" s="36">
        <v>15.3</v>
      </c>
      <c r="I35" s="37"/>
      <c r="J35" s="37"/>
      <c r="K35" s="37">
        <v>9.2</v>
      </c>
      <c r="L35" s="38"/>
      <c r="M35" s="33">
        <f t="shared" si="1"/>
        <v>5860.3</v>
      </c>
      <c r="N35" s="95">
        <f t="shared" si="2"/>
        <v>0</v>
      </c>
      <c r="O35" s="35">
        <f t="shared" si="3"/>
        <v>654.2</v>
      </c>
      <c r="P35" s="34"/>
      <c r="Q35" s="34"/>
    </row>
    <row r="36" spans="1:17" ht="25.5" customHeight="1">
      <c r="A36" s="17">
        <v>3</v>
      </c>
      <c r="B36" s="13">
        <v>43</v>
      </c>
      <c r="C36" s="104">
        <v>3122</v>
      </c>
      <c r="D36" s="113" t="s">
        <v>65</v>
      </c>
      <c r="E36" s="77">
        <v>2334</v>
      </c>
      <c r="F36" s="78"/>
      <c r="G36" s="79">
        <v>205</v>
      </c>
      <c r="H36" s="36">
        <v>12.4</v>
      </c>
      <c r="I36" s="37"/>
      <c r="J36" s="37"/>
      <c r="K36" s="37">
        <v>7.4</v>
      </c>
      <c r="L36" s="38"/>
      <c r="M36" s="33">
        <f t="shared" si="1"/>
        <v>2346.4</v>
      </c>
      <c r="N36" s="95">
        <f t="shared" si="2"/>
        <v>0</v>
      </c>
      <c r="O36" s="35">
        <f t="shared" si="3"/>
        <v>212.4</v>
      </c>
      <c r="P36" s="34"/>
      <c r="Q36" s="34"/>
    </row>
    <row r="37" spans="1:17" ht="25.5" customHeight="1">
      <c r="A37" s="17">
        <v>3</v>
      </c>
      <c r="B37" s="13">
        <v>44</v>
      </c>
      <c r="C37" s="104">
        <v>3123</v>
      </c>
      <c r="D37" s="113" t="s">
        <v>66</v>
      </c>
      <c r="E37" s="77">
        <v>3511</v>
      </c>
      <c r="F37" s="78"/>
      <c r="G37" s="79">
        <v>672</v>
      </c>
      <c r="H37" s="36">
        <v>-0.7</v>
      </c>
      <c r="I37" s="37"/>
      <c r="J37" s="37"/>
      <c r="K37" s="37">
        <v>-0.4</v>
      </c>
      <c r="L37" s="38"/>
      <c r="M37" s="33">
        <f t="shared" si="1"/>
        <v>3510.3</v>
      </c>
      <c r="N37" s="95">
        <f t="shared" si="2"/>
        <v>0</v>
      </c>
      <c r="O37" s="35">
        <f t="shared" si="3"/>
        <v>671.6</v>
      </c>
      <c r="P37" s="34"/>
      <c r="Q37" s="34"/>
    </row>
    <row r="38" spans="1:17" ht="25.5" customHeight="1">
      <c r="A38" s="18">
        <v>3</v>
      </c>
      <c r="B38" s="15">
        <v>45</v>
      </c>
      <c r="C38" s="103">
        <v>3124</v>
      </c>
      <c r="D38" s="113" t="s">
        <v>72</v>
      </c>
      <c r="E38" s="80">
        <v>7245</v>
      </c>
      <c r="F38" s="81"/>
      <c r="G38" s="82">
        <v>333</v>
      </c>
      <c r="H38" s="36">
        <v>-26.2</v>
      </c>
      <c r="I38" s="37"/>
      <c r="J38" s="37"/>
      <c r="K38" s="37">
        <v>-15.7</v>
      </c>
      <c r="L38" s="38"/>
      <c r="M38" s="33">
        <f t="shared" si="1"/>
        <v>7218.8</v>
      </c>
      <c r="N38" s="95">
        <f t="shared" si="2"/>
        <v>0</v>
      </c>
      <c r="O38" s="35">
        <f t="shared" si="3"/>
        <v>317.3</v>
      </c>
      <c r="P38" s="34"/>
      <c r="Q38" s="34"/>
    </row>
    <row r="39" spans="1:17" ht="25.5" customHeight="1">
      <c r="A39" s="17">
        <v>3</v>
      </c>
      <c r="B39" s="13">
        <v>46</v>
      </c>
      <c r="C39" s="104">
        <v>3114</v>
      </c>
      <c r="D39" s="113" t="s">
        <v>75</v>
      </c>
      <c r="E39" s="77">
        <v>2480</v>
      </c>
      <c r="F39" s="78"/>
      <c r="G39" s="79">
        <v>198</v>
      </c>
      <c r="H39" s="36">
        <v>17.8</v>
      </c>
      <c r="I39" s="37"/>
      <c r="J39" s="37"/>
      <c r="K39" s="37">
        <v>10.7</v>
      </c>
      <c r="L39" s="38"/>
      <c r="M39" s="33">
        <f t="shared" si="1"/>
        <v>2497.8</v>
      </c>
      <c r="N39" s="95">
        <f t="shared" si="2"/>
        <v>0</v>
      </c>
      <c r="O39" s="35">
        <f t="shared" si="3"/>
        <v>208.7</v>
      </c>
      <c r="P39" s="34"/>
      <c r="Q39" s="34"/>
    </row>
    <row r="40" spans="1:17" ht="25.5" customHeight="1">
      <c r="A40" s="17">
        <v>3</v>
      </c>
      <c r="B40" s="13">
        <v>49</v>
      </c>
      <c r="C40" s="104">
        <v>4322</v>
      </c>
      <c r="D40" s="113" t="s">
        <v>76</v>
      </c>
      <c r="E40" s="77">
        <v>4882</v>
      </c>
      <c r="F40" s="78"/>
      <c r="G40" s="79">
        <v>385</v>
      </c>
      <c r="H40" s="36">
        <v>22.7</v>
      </c>
      <c r="I40" s="37"/>
      <c r="J40" s="37"/>
      <c r="K40" s="37">
        <v>13.6</v>
      </c>
      <c r="L40" s="38"/>
      <c r="M40" s="33">
        <f t="shared" si="1"/>
        <v>4904.7</v>
      </c>
      <c r="N40" s="95">
        <f t="shared" si="2"/>
        <v>0</v>
      </c>
      <c r="O40" s="35">
        <f t="shared" si="3"/>
        <v>398.6</v>
      </c>
      <c r="P40" s="34"/>
      <c r="Q40" s="34"/>
    </row>
    <row r="41" spans="1:17" ht="25.5" customHeight="1">
      <c r="A41" s="17">
        <v>3</v>
      </c>
      <c r="B41" s="13">
        <v>51</v>
      </c>
      <c r="C41" s="104">
        <v>3149</v>
      </c>
      <c r="D41" s="113" t="s">
        <v>21</v>
      </c>
      <c r="E41" s="77">
        <v>0</v>
      </c>
      <c r="F41" s="78"/>
      <c r="G41" s="79">
        <v>0</v>
      </c>
      <c r="H41" s="36">
        <v>0</v>
      </c>
      <c r="I41" s="37"/>
      <c r="J41" s="37"/>
      <c r="K41" s="37">
        <v>0</v>
      </c>
      <c r="L41" s="38"/>
      <c r="M41" s="33">
        <f t="shared" si="1"/>
        <v>0</v>
      </c>
      <c r="N41" s="95">
        <f t="shared" si="2"/>
        <v>0</v>
      </c>
      <c r="O41" s="35">
        <f t="shared" si="3"/>
        <v>0</v>
      </c>
      <c r="P41" s="34"/>
      <c r="Q41" s="34"/>
    </row>
    <row r="42" spans="1:17" ht="25.5" customHeight="1">
      <c r="A42" s="17">
        <v>3</v>
      </c>
      <c r="B42" s="13">
        <v>53</v>
      </c>
      <c r="C42" s="104">
        <v>3123</v>
      </c>
      <c r="D42" s="113" t="s">
        <v>70</v>
      </c>
      <c r="E42" s="77">
        <v>3992</v>
      </c>
      <c r="F42" s="78"/>
      <c r="G42" s="79">
        <v>321</v>
      </c>
      <c r="H42" s="36">
        <v>12.9</v>
      </c>
      <c r="I42" s="37"/>
      <c r="J42" s="37"/>
      <c r="K42" s="37">
        <v>7.7</v>
      </c>
      <c r="L42" s="38"/>
      <c r="M42" s="33">
        <f t="shared" si="1"/>
        <v>4004.9</v>
      </c>
      <c r="N42" s="95">
        <f t="shared" si="2"/>
        <v>0</v>
      </c>
      <c r="O42" s="35">
        <f t="shared" si="3"/>
        <v>328.7</v>
      </c>
      <c r="P42" s="34"/>
      <c r="Q42" s="34"/>
    </row>
    <row r="43" spans="1:17" ht="31.5" customHeight="1">
      <c r="A43" s="17">
        <v>3</v>
      </c>
      <c r="B43" s="13">
        <v>54</v>
      </c>
      <c r="C43" s="104">
        <v>3123</v>
      </c>
      <c r="D43" s="113" t="s">
        <v>69</v>
      </c>
      <c r="E43" s="77">
        <v>2925</v>
      </c>
      <c r="F43" s="78"/>
      <c r="G43" s="79">
        <v>116</v>
      </c>
      <c r="H43" s="36">
        <v>8.9</v>
      </c>
      <c r="I43" s="37"/>
      <c r="J43" s="37"/>
      <c r="K43" s="37">
        <v>5.3</v>
      </c>
      <c r="L43" s="38"/>
      <c r="M43" s="33">
        <f t="shared" si="1"/>
        <v>2933.9</v>
      </c>
      <c r="N43" s="95">
        <f t="shared" si="2"/>
        <v>0</v>
      </c>
      <c r="O43" s="35">
        <f t="shared" si="3"/>
        <v>121.3</v>
      </c>
      <c r="P43" s="34"/>
      <c r="Q43" s="34"/>
    </row>
    <row r="44" spans="1:17" ht="25.5" customHeight="1">
      <c r="A44" s="17">
        <v>3</v>
      </c>
      <c r="B44" s="13">
        <v>55</v>
      </c>
      <c r="C44" s="104">
        <v>3123</v>
      </c>
      <c r="D44" s="113" t="s">
        <v>67</v>
      </c>
      <c r="E44" s="77">
        <v>2661</v>
      </c>
      <c r="F44" s="78"/>
      <c r="G44" s="79">
        <v>500</v>
      </c>
      <c r="H44" s="36">
        <v>0.6</v>
      </c>
      <c r="I44" s="37"/>
      <c r="J44" s="37"/>
      <c r="K44" s="37">
        <v>0.4</v>
      </c>
      <c r="L44" s="38"/>
      <c r="M44" s="33">
        <f t="shared" si="1"/>
        <v>2661.6</v>
      </c>
      <c r="N44" s="95">
        <f t="shared" si="2"/>
        <v>0</v>
      </c>
      <c r="O44" s="35">
        <f t="shared" si="3"/>
        <v>500.4</v>
      </c>
      <c r="P44" s="34"/>
      <c r="Q44" s="34"/>
    </row>
    <row r="45" spans="1:17" ht="25.5" customHeight="1">
      <c r="A45" s="17">
        <v>3</v>
      </c>
      <c r="B45" s="13">
        <v>57</v>
      </c>
      <c r="C45" s="104">
        <v>3123</v>
      </c>
      <c r="D45" s="113" t="s">
        <v>68</v>
      </c>
      <c r="E45" s="77">
        <v>7986</v>
      </c>
      <c r="F45" s="78"/>
      <c r="G45" s="79">
        <v>822</v>
      </c>
      <c r="H45" s="36">
        <v>-41.2</v>
      </c>
      <c r="I45" s="37"/>
      <c r="J45" s="37"/>
      <c r="K45" s="37">
        <v>-24.7</v>
      </c>
      <c r="L45" s="38"/>
      <c r="M45" s="33">
        <f t="shared" si="1"/>
        <v>7944.8</v>
      </c>
      <c r="N45" s="95">
        <f t="shared" si="2"/>
        <v>0</v>
      </c>
      <c r="O45" s="35">
        <f t="shared" si="3"/>
        <v>797.3</v>
      </c>
      <c r="P45" s="34"/>
      <c r="Q45" s="34"/>
    </row>
    <row r="46" spans="1:17" ht="25.5" customHeight="1">
      <c r="A46" s="17">
        <v>3</v>
      </c>
      <c r="B46" s="13">
        <v>58</v>
      </c>
      <c r="C46" s="104">
        <v>3114</v>
      </c>
      <c r="D46" s="113" t="s">
        <v>78</v>
      </c>
      <c r="E46" s="77">
        <v>1069</v>
      </c>
      <c r="F46" s="78"/>
      <c r="G46" s="79">
        <v>105</v>
      </c>
      <c r="H46" s="36">
        <v>0</v>
      </c>
      <c r="I46" s="37"/>
      <c r="J46" s="37"/>
      <c r="K46" s="37">
        <v>0</v>
      </c>
      <c r="L46" s="38"/>
      <c r="M46" s="33">
        <f t="shared" si="1"/>
        <v>1069</v>
      </c>
      <c r="N46" s="95">
        <f t="shared" si="2"/>
        <v>0</v>
      </c>
      <c r="O46" s="35">
        <f t="shared" si="3"/>
        <v>105</v>
      </c>
      <c r="P46" s="34"/>
      <c r="Q46" s="34"/>
    </row>
    <row r="47" spans="1:17" ht="25.5" customHeight="1">
      <c r="A47" s="17">
        <v>3</v>
      </c>
      <c r="B47" s="13">
        <v>59</v>
      </c>
      <c r="C47" s="104">
        <v>3114</v>
      </c>
      <c r="D47" s="113" t="s">
        <v>79</v>
      </c>
      <c r="E47" s="77">
        <v>881</v>
      </c>
      <c r="F47" s="78"/>
      <c r="G47" s="79">
        <v>60</v>
      </c>
      <c r="H47" s="36">
        <v>-0.1</v>
      </c>
      <c r="I47" s="37"/>
      <c r="J47" s="37"/>
      <c r="K47" s="37">
        <v>-0.1</v>
      </c>
      <c r="L47" s="38"/>
      <c r="M47" s="33">
        <f t="shared" si="1"/>
        <v>880.9</v>
      </c>
      <c r="N47" s="95">
        <f t="shared" si="2"/>
        <v>0</v>
      </c>
      <c r="O47" s="35">
        <f t="shared" si="3"/>
        <v>59.9</v>
      </c>
      <c r="P47" s="34"/>
      <c r="Q47" s="34"/>
    </row>
    <row r="48" spans="1:17" ht="25.5" customHeight="1">
      <c r="A48" s="17">
        <v>3</v>
      </c>
      <c r="B48" s="13">
        <v>62</v>
      </c>
      <c r="C48" s="104">
        <v>3114</v>
      </c>
      <c r="D48" s="113" t="s">
        <v>73</v>
      </c>
      <c r="E48" s="77">
        <v>836</v>
      </c>
      <c r="F48" s="78"/>
      <c r="G48" s="79">
        <v>0</v>
      </c>
      <c r="H48" s="36">
        <v>0</v>
      </c>
      <c r="I48" s="37"/>
      <c r="J48" s="37"/>
      <c r="K48" s="37">
        <v>0</v>
      </c>
      <c r="L48" s="38"/>
      <c r="M48" s="33">
        <f t="shared" si="1"/>
        <v>836</v>
      </c>
      <c r="N48" s="95">
        <f t="shared" si="2"/>
        <v>0</v>
      </c>
      <c r="O48" s="35">
        <f t="shared" si="3"/>
        <v>0</v>
      </c>
      <c r="P48" s="34"/>
      <c r="Q48" s="34"/>
    </row>
    <row r="49" spans="1:17" ht="25.5" customHeight="1">
      <c r="A49" s="17">
        <v>3</v>
      </c>
      <c r="B49" s="13">
        <v>63</v>
      </c>
      <c r="C49" s="104">
        <v>3114</v>
      </c>
      <c r="D49" s="113" t="s">
        <v>101</v>
      </c>
      <c r="E49" s="77">
        <v>948</v>
      </c>
      <c r="F49" s="78"/>
      <c r="G49" s="79">
        <v>4</v>
      </c>
      <c r="H49" s="36">
        <v>0</v>
      </c>
      <c r="I49" s="37"/>
      <c r="J49" s="37"/>
      <c r="K49" s="37">
        <v>0</v>
      </c>
      <c r="L49" s="38"/>
      <c r="M49" s="33">
        <f t="shared" si="1"/>
        <v>948</v>
      </c>
      <c r="N49" s="95">
        <f t="shared" si="2"/>
        <v>0</v>
      </c>
      <c r="O49" s="35">
        <f t="shared" si="3"/>
        <v>4</v>
      </c>
      <c r="P49" s="34"/>
      <c r="Q49" s="34"/>
    </row>
    <row r="50" spans="1:17" ht="25.5" customHeight="1">
      <c r="A50" s="17">
        <v>3</v>
      </c>
      <c r="B50" s="13">
        <v>64</v>
      </c>
      <c r="C50" s="104">
        <v>3114</v>
      </c>
      <c r="D50" s="113" t="s">
        <v>74</v>
      </c>
      <c r="E50" s="77">
        <v>526</v>
      </c>
      <c r="F50" s="78"/>
      <c r="G50" s="79">
        <v>0</v>
      </c>
      <c r="H50" s="71">
        <v>0</v>
      </c>
      <c r="I50" s="58"/>
      <c r="J50" s="58"/>
      <c r="K50" s="58">
        <v>0</v>
      </c>
      <c r="L50" s="59"/>
      <c r="M50" s="60">
        <f t="shared" si="1"/>
        <v>526</v>
      </c>
      <c r="N50" s="34">
        <f t="shared" si="2"/>
        <v>0</v>
      </c>
      <c r="O50" s="61">
        <f t="shared" si="3"/>
        <v>0</v>
      </c>
      <c r="P50" s="34"/>
      <c r="Q50" s="34"/>
    </row>
    <row r="51" spans="1:17" ht="21" customHeight="1" thickBot="1">
      <c r="A51" s="17">
        <v>3</v>
      </c>
      <c r="B51" s="13">
        <v>66</v>
      </c>
      <c r="C51" s="104">
        <v>3146</v>
      </c>
      <c r="D51" s="113" t="s">
        <v>41</v>
      </c>
      <c r="E51" s="77">
        <v>541</v>
      </c>
      <c r="F51" s="78"/>
      <c r="G51" s="79">
        <v>0</v>
      </c>
      <c r="H51" s="40">
        <v>0</v>
      </c>
      <c r="I51" s="41"/>
      <c r="J51" s="41"/>
      <c r="K51" s="41">
        <v>0</v>
      </c>
      <c r="L51" s="42"/>
      <c r="M51" s="63">
        <f t="shared" si="1"/>
        <v>541</v>
      </c>
      <c r="N51" s="98">
        <f t="shared" si="2"/>
        <v>0</v>
      </c>
      <c r="O51" s="39">
        <f t="shared" si="3"/>
        <v>0</v>
      </c>
      <c r="P51" s="62"/>
      <c r="Q51" s="34"/>
    </row>
    <row r="52" spans="1:17" ht="25.5" customHeight="1">
      <c r="A52" s="50">
        <v>4</v>
      </c>
      <c r="B52" s="51">
        <v>67</v>
      </c>
      <c r="C52" s="106">
        <v>3121</v>
      </c>
      <c r="D52" s="115" t="s">
        <v>22</v>
      </c>
      <c r="E52" s="83">
        <v>3107</v>
      </c>
      <c r="F52" s="84"/>
      <c r="G52" s="85">
        <v>305</v>
      </c>
      <c r="H52" s="52">
        <v>0</v>
      </c>
      <c r="I52" s="53"/>
      <c r="J52" s="53"/>
      <c r="K52" s="53">
        <v>0</v>
      </c>
      <c r="L52" s="54"/>
      <c r="M52" s="55">
        <f t="shared" si="1"/>
        <v>3107</v>
      </c>
      <c r="N52" s="96">
        <f t="shared" si="2"/>
        <v>0</v>
      </c>
      <c r="O52" s="56">
        <f t="shared" si="3"/>
        <v>305</v>
      </c>
      <c r="P52" s="34"/>
      <c r="Q52" s="34"/>
    </row>
    <row r="53" spans="1:17" ht="29.25" customHeight="1">
      <c r="A53" s="17">
        <v>4</v>
      </c>
      <c r="B53" s="13">
        <v>68</v>
      </c>
      <c r="C53" s="102">
        <v>3121</v>
      </c>
      <c r="D53" s="113" t="s">
        <v>23</v>
      </c>
      <c r="E53" s="77">
        <v>2248</v>
      </c>
      <c r="F53" s="78"/>
      <c r="G53" s="79">
        <v>224</v>
      </c>
      <c r="H53" s="36">
        <v>3.9</v>
      </c>
      <c r="I53" s="37"/>
      <c r="J53" s="37"/>
      <c r="K53" s="37">
        <v>2.3</v>
      </c>
      <c r="L53" s="38"/>
      <c r="M53" s="33">
        <f t="shared" si="1"/>
        <v>2251.9</v>
      </c>
      <c r="N53" s="95">
        <f t="shared" si="2"/>
        <v>0</v>
      </c>
      <c r="O53" s="35">
        <f t="shared" si="3"/>
        <v>226.3</v>
      </c>
      <c r="P53" s="34"/>
      <c r="Q53" s="34"/>
    </row>
    <row r="54" spans="1:17" ht="25.5" customHeight="1">
      <c r="A54" s="17">
        <v>4</v>
      </c>
      <c r="B54" s="13">
        <v>69</v>
      </c>
      <c r="C54" s="102">
        <v>3122</v>
      </c>
      <c r="D54" s="113" t="s">
        <v>25</v>
      </c>
      <c r="E54" s="77">
        <v>3139</v>
      </c>
      <c r="F54" s="78"/>
      <c r="G54" s="79">
        <v>175</v>
      </c>
      <c r="H54" s="36">
        <v>130.7</v>
      </c>
      <c r="I54" s="37"/>
      <c r="J54" s="37"/>
      <c r="K54" s="37">
        <v>130.7</v>
      </c>
      <c r="L54" s="38"/>
      <c r="M54" s="33">
        <f t="shared" si="1"/>
        <v>3269.7</v>
      </c>
      <c r="N54" s="95">
        <f t="shared" si="2"/>
        <v>0</v>
      </c>
      <c r="O54" s="35">
        <f t="shared" si="3"/>
        <v>305.7</v>
      </c>
      <c r="P54" s="34"/>
      <c r="Q54" s="34"/>
    </row>
    <row r="55" spans="1:17" ht="25.5" customHeight="1">
      <c r="A55" s="17">
        <v>4</v>
      </c>
      <c r="B55" s="13">
        <v>70</v>
      </c>
      <c r="C55" s="102">
        <v>3122</v>
      </c>
      <c r="D55" s="113" t="s">
        <v>102</v>
      </c>
      <c r="E55" s="77">
        <v>2189</v>
      </c>
      <c r="F55" s="78"/>
      <c r="G55" s="79">
        <v>234</v>
      </c>
      <c r="H55" s="36">
        <v>0</v>
      </c>
      <c r="I55" s="37"/>
      <c r="J55" s="37"/>
      <c r="K55" s="37">
        <v>0</v>
      </c>
      <c r="L55" s="38"/>
      <c r="M55" s="33">
        <f t="shared" si="1"/>
        <v>2189</v>
      </c>
      <c r="N55" s="95">
        <f t="shared" si="2"/>
        <v>0</v>
      </c>
      <c r="O55" s="35">
        <f t="shared" si="3"/>
        <v>234</v>
      </c>
      <c r="P55" s="34"/>
      <c r="Q55" s="34"/>
    </row>
    <row r="56" spans="1:17" ht="25.5" customHeight="1">
      <c r="A56" s="17">
        <v>4</v>
      </c>
      <c r="B56" s="13">
        <v>71</v>
      </c>
      <c r="C56" s="102">
        <v>3122</v>
      </c>
      <c r="D56" s="113" t="s">
        <v>24</v>
      </c>
      <c r="E56" s="77">
        <v>2462</v>
      </c>
      <c r="F56" s="78"/>
      <c r="G56" s="79">
        <v>27</v>
      </c>
      <c r="H56" s="36">
        <v>-2.9</v>
      </c>
      <c r="I56" s="37"/>
      <c r="J56" s="37"/>
      <c r="K56" s="37">
        <v>-1.7</v>
      </c>
      <c r="L56" s="38"/>
      <c r="M56" s="33">
        <f t="shared" si="1"/>
        <v>2459.1</v>
      </c>
      <c r="N56" s="95">
        <f t="shared" si="2"/>
        <v>0</v>
      </c>
      <c r="O56" s="35">
        <f t="shared" si="3"/>
        <v>25.3</v>
      </c>
      <c r="P56" s="34"/>
      <c r="Q56" s="34"/>
    </row>
    <row r="57" spans="1:17" ht="30" customHeight="1">
      <c r="A57" s="17">
        <v>4</v>
      </c>
      <c r="B57" s="13">
        <v>72</v>
      </c>
      <c r="C57" s="102">
        <v>3122</v>
      </c>
      <c r="D57" s="113" t="s">
        <v>37</v>
      </c>
      <c r="E57" s="77">
        <v>5457</v>
      </c>
      <c r="F57" s="78"/>
      <c r="G57" s="79">
        <v>319</v>
      </c>
      <c r="H57" s="36">
        <v>-4.4</v>
      </c>
      <c r="I57" s="37"/>
      <c r="J57" s="37"/>
      <c r="K57" s="37">
        <v>-2.6</v>
      </c>
      <c r="L57" s="38"/>
      <c r="M57" s="33">
        <f t="shared" si="1"/>
        <v>5452.6</v>
      </c>
      <c r="N57" s="95">
        <f t="shared" si="2"/>
        <v>0</v>
      </c>
      <c r="O57" s="35">
        <f t="shared" si="3"/>
        <v>316.4</v>
      </c>
      <c r="P57" s="34"/>
      <c r="Q57" s="34"/>
    </row>
    <row r="58" spans="1:17" ht="36.75" customHeight="1">
      <c r="A58" s="17">
        <v>4</v>
      </c>
      <c r="B58" s="13">
        <v>73</v>
      </c>
      <c r="C58" s="102">
        <v>3147</v>
      </c>
      <c r="D58" s="113" t="s">
        <v>86</v>
      </c>
      <c r="E58" s="77">
        <v>1949</v>
      </c>
      <c r="F58" s="78"/>
      <c r="G58" s="79">
        <v>65</v>
      </c>
      <c r="H58" s="36">
        <v>0</v>
      </c>
      <c r="I58" s="37"/>
      <c r="J58" s="37"/>
      <c r="K58" s="37">
        <v>0</v>
      </c>
      <c r="L58" s="38"/>
      <c r="M58" s="33">
        <f t="shared" si="1"/>
        <v>1949</v>
      </c>
      <c r="N58" s="95">
        <f t="shared" si="2"/>
        <v>0</v>
      </c>
      <c r="O58" s="35">
        <f t="shared" si="3"/>
        <v>65</v>
      </c>
      <c r="P58" s="34"/>
      <c r="Q58" s="34"/>
    </row>
    <row r="59" spans="1:17" ht="25.5" customHeight="1">
      <c r="A59" s="17">
        <v>4</v>
      </c>
      <c r="B59" s="13">
        <v>74</v>
      </c>
      <c r="C59" s="102">
        <v>4322</v>
      </c>
      <c r="D59" s="113" t="s">
        <v>84</v>
      </c>
      <c r="E59" s="77">
        <v>1721</v>
      </c>
      <c r="F59" s="78"/>
      <c r="G59" s="79">
        <v>42</v>
      </c>
      <c r="H59" s="36">
        <v>0</v>
      </c>
      <c r="I59" s="37"/>
      <c r="J59" s="37"/>
      <c r="K59" s="37">
        <v>0</v>
      </c>
      <c r="L59" s="38"/>
      <c r="M59" s="33">
        <f t="shared" si="1"/>
        <v>1721</v>
      </c>
      <c r="N59" s="95">
        <f t="shared" si="2"/>
        <v>0</v>
      </c>
      <c r="O59" s="35">
        <f t="shared" si="3"/>
        <v>42</v>
      </c>
      <c r="P59" s="34"/>
      <c r="Q59" s="34"/>
    </row>
    <row r="60" spans="1:17" ht="25.5" customHeight="1">
      <c r="A60" s="17">
        <v>4</v>
      </c>
      <c r="B60" s="13">
        <v>78</v>
      </c>
      <c r="C60" s="102">
        <v>3123</v>
      </c>
      <c r="D60" s="113" t="s">
        <v>36</v>
      </c>
      <c r="E60" s="77">
        <v>5623</v>
      </c>
      <c r="F60" s="78"/>
      <c r="G60" s="79">
        <v>696</v>
      </c>
      <c r="H60" s="36">
        <v>-24.6</v>
      </c>
      <c r="I60" s="37"/>
      <c r="J60" s="37"/>
      <c r="K60" s="37">
        <v>-14.8</v>
      </c>
      <c r="L60" s="38"/>
      <c r="M60" s="33">
        <f t="shared" si="1"/>
        <v>5598.4</v>
      </c>
      <c r="N60" s="95">
        <f t="shared" si="2"/>
        <v>0</v>
      </c>
      <c r="O60" s="35">
        <f t="shared" si="3"/>
        <v>681.2</v>
      </c>
      <c r="P60" s="34"/>
      <c r="Q60" s="34"/>
    </row>
    <row r="61" spans="1:17" ht="25.5" customHeight="1">
      <c r="A61" s="17">
        <v>4</v>
      </c>
      <c r="B61" s="13">
        <v>79</v>
      </c>
      <c r="C61" s="102">
        <v>3114</v>
      </c>
      <c r="D61" s="113" t="s">
        <v>83</v>
      </c>
      <c r="E61" s="77">
        <v>411</v>
      </c>
      <c r="F61" s="78"/>
      <c r="G61" s="79">
        <v>8</v>
      </c>
      <c r="H61" s="36">
        <v>4.7</v>
      </c>
      <c r="I61" s="37"/>
      <c r="J61" s="37"/>
      <c r="K61" s="37">
        <v>2.8</v>
      </c>
      <c r="L61" s="38"/>
      <c r="M61" s="33">
        <f t="shared" si="1"/>
        <v>415.7</v>
      </c>
      <c r="N61" s="95">
        <f t="shared" si="2"/>
        <v>0</v>
      </c>
      <c r="O61" s="35">
        <f t="shared" si="3"/>
        <v>10.8</v>
      </c>
      <c r="P61" s="34"/>
      <c r="Q61" s="34"/>
    </row>
    <row r="62" spans="1:17" ht="41.25" customHeight="1">
      <c r="A62" s="17">
        <v>4</v>
      </c>
      <c r="B62" s="13">
        <v>80</v>
      </c>
      <c r="C62" s="102">
        <v>4322</v>
      </c>
      <c r="D62" s="113" t="s">
        <v>85</v>
      </c>
      <c r="E62" s="77">
        <v>2146</v>
      </c>
      <c r="F62" s="78"/>
      <c r="G62" s="79">
        <v>84</v>
      </c>
      <c r="H62" s="36">
        <v>0</v>
      </c>
      <c r="I62" s="37"/>
      <c r="J62" s="37"/>
      <c r="K62" s="37">
        <v>0</v>
      </c>
      <c r="L62" s="38"/>
      <c r="M62" s="33">
        <f t="shared" si="1"/>
        <v>2146</v>
      </c>
      <c r="N62" s="95">
        <f t="shared" si="2"/>
        <v>0</v>
      </c>
      <c r="O62" s="35">
        <f t="shared" si="3"/>
        <v>84</v>
      </c>
      <c r="P62" s="34"/>
      <c r="Q62" s="34"/>
    </row>
    <row r="63" spans="1:17" s="5" customFormat="1" ht="25.5" customHeight="1">
      <c r="A63" s="17">
        <v>4</v>
      </c>
      <c r="B63" s="13">
        <v>81</v>
      </c>
      <c r="C63" s="102">
        <v>3114</v>
      </c>
      <c r="D63" s="113" t="s">
        <v>81</v>
      </c>
      <c r="E63" s="77">
        <v>1172</v>
      </c>
      <c r="F63" s="78"/>
      <c r="G63" s="79">
        <v>0</v>
      </c>
      <c r="H63" s="36">
        <v>14.4</v>
      </c>
      <c r="I63" s="37"/>
      <c r="J63" s="37"/>
      <c r="K63" s="37">
        <v>8.6</v>
      </c>
      <c r="L63" s="38"/>
      <c r="M63" s="33">
        <f t="shared" si="1"/>
        <v>1186.4</v>
      </c>
      <c r="N63" s="95">
        <f t="shared" si="2"/>
        <v>0</v>
      </c>
      <c r="O63" s="35">
        <f aca="true" t="shared" si="4" ref="O63:O93">G63+K63+L63</f>
        <v>8.6</v>
      </c>
      <c r="P63" s="34"/>
      <c r="Q63" s="34"/>
    </row>
    <row r="64" spans="1:17" ht="25.5" customHeight="1">
      <c r="A64" s="17">
        <v>4</v>
      </c>
      <c r="B64" s="13">
        <v>83</v>
      </c>
      <c r="C64" s="102">
        <v>3114</v>
      </c>
      <c r="D64" s="113" t="s">
        <v>82</v>
      </c>
      <c r="E64" s="77">
        <v>2302</v>
      </c>
      <c r="F64" s="78"/>
      <c r="G64" s="79">
        <v>35</v>
      </c>
      <c r="H64" s="36">
        <v>0</v>
      </c>
      <c r="I64" s="37"/>
      <c r="J64" s="37"/>
      <c r="K64" s="37">
        <v>0</v>
      </c>
      <c r="L64" s="38"/>
      <c r="M64" s="33">
        <f t="shared" si="1"/>
        <v>2302</v>
      </c>
      <c r="N64" s="95">
        <f t="shared" si="2"/>
        <v>0</v>
      </c>
      <c r="O64" s="35">
        <f t="shared" si="4"/>
        <v>35</v>
      </c>
      <c r="P64" s="34"/>
      <c r="Q64" s="34"/>
    </row>
    <row r="65" spans="1:17" ht="25.5" customHeight="1" thickBot="1">
      <c r="A65" s="17">
        <v>4</v>
      </c>
      <c r="B65" s="13">
        <v>84</v>
      </c>
      <c r="C65" s="102">
        <v>3146</v>
      </c>
      <c r="D65" s="113" t="s">
        <v>26</v>
      </c>
      <c r="E65" s="77">
        <v>470</v>
      </c>
      <c r="F65" s="78"/>
      <c r="G65" s="79">
        <v>0</v>
      </c>
      <c r="H65" s="36">
        <v>0</v>
      </c>
      <c r="I65" s="37"/>
      <c r="J65" s="37"/>
      <c r="K65" s="37">
        <v>0</v>
      </c>
      <c r="L65" s="38"/>
      <c r="M65" s="33">
        <f t="shared" si="1"/>
        <v>470</v>
      </c>
      <c r="N65" s="95">
        <f t="shared" si="2"/>
        <v>0</v>
      </c>
      <c r="O65" s="35">
        <f t="shared" si="4"/>
        <v>0</v>
      </c>
      <c r="P65" s="34"/>
      <c r="Q65" s="34"/>
    </row>
    <row r="66" spans="1:17" ht="25.5" customHeight="1">
      <c r="A66" s="50">
        <v>2</v>
      </c>
      <c r="B66" s="51">
        <v>90</v>
      </c>
      <c r="C66" s="106">
        <v>3121</v>
      </c>
      <c r="D66" s="115" t="s">
        <v>35</v>
      </c>
      <c r="E66" s="83">
        <v>2536</v>
      </c>
      <c r="F66" s="84"/>
      <c r="G66" s="85">
        <v>18</v>
      </c>
      <c r="H66" s="52">
        <v>0</v>
      </c>
      <c r="I66" s="53"/>
      <c r="J66" s="53"/>
      <c r="K66" s="53">
        <v>0</v>
      </c>
      <c r="L66" s="54"/>
      <c r="M66" s="55">
        <f t="shared" si="1"/>
        <v>2536</v>
      </c>
      <c r="N66" s="96">
        <f t="shared" si="2"/>
        <v>0</v>
      </c>
      <c r="O66" s="56">
        <f t="shared" si="4"/>
        <v>18</v>
      </c>
      <c r="P66" s="34"/>
      <c r="Q66" s="34"/>
    </row>
    <row r="67" spans="1:17" ht="25.5" customHeight="1">
      <c r="A67" s="17">
        <v>2</v>
      </c>
      <c r="B67" s="13">
        <v>91</v>
      </c>
      <c r="C67" s="102">
        <v>3121</v>
      </c>
      <c r="D67" s="113" t="s">
        <v>11</v>
      </c>
      <c r="E67" s="77">
        <v>2314</v>
      </c>
      <c r="F67" s="78"/>
      <c r="G67" s="79">
        <v>252</v>
      </c>
      <c r="H67" s="36">
        <v>-15</v>
      </c>
      <c r="I67" s="37"/>
      <c r="J67" s="37"/>
      <c r="K67" s="37">
        <v>-9</v>
      </c>
      <c r="L67" s="38"/>
      <c r="M67" s="33">
        <f t="shared" si="1"/>
        <v>2299</v>
      </c>
      <c r="N67" s="95">
        <f t="shared" si="2"/>
        <v>0</v>
      </c>
      <c r="O67" s="35">
        <f t="shared" si="4"/>
        <v>243</v>
      </c>
      <c r="P67" s="34"/>
      <c r="Q67" s="34"/>
    </row>
    <row r="68" spans="1:17" ht="25.5" customHeight="1">
      <c r="A68" s="17">
        <v>2</v>
      </c>
      <c r="B68" s="13">
        <v>92</v>
      </c>
      <c r="C68" s="102">
        <v>3121</v>
      </c>
      <c r="D68" s="116" t="s">
        <v>57</v>
      </c>
      <c r="E68" s="77">
        <v>2956</v>
      </c>
      <c r="F68" s="78"/>
      <c r="G68" s="79">
        <v>155</v>
      </c>
      <c r="H68" s="36">
        <v>17.7</v>
      </c>
      <c r="I68" s="37"/>
      <c r="J68" s="37"/>
      <c r="K68" s="37">
        <v>10.6</v>
      </c>
      <c r="L68" s="38"/>
      <c r="M68" s="33">
        <f t="shared" si="1"/>
        <v>2973.7</v>
      </c>
      <c r="N68" s="95">
        <f t="shared" si="2"/>
        <v>0</v>
      </c>
      <c r="O68" s="35">
        <f t="shared" si="4"/>
        <v>165.6</v>
      </c>
      <c r="P68" s="34"/>
      <c r="Q68" s="34"/>
    </row>
    <row r="69" spans="1:17" ht="25.5" customHeight="1">
      <c r="A69" s="17">
        <v>2</v>
      </c>
      <c r="B69" s="13">
        <v>93</v>
      </c>
      <c r="C69" s="102">
        <v>3122</v>
      </c>
      <c r="D69" s="113" t="s">
        <v>12</v>
      </c>
      <c r="E69" s="77">
        <v>1896</v>
      </c>
      <c r="F69" s="78"/>
      <c r="G69" s="79">
        <v>273</v>
      </c>
      <c r="H69" s="36">
        <v>4.8</v>
      </c>
      <c r="I69" s="37"/>
      <c r="J69" s="37"/>
      <c r="K69" s="37">
        <v>2.9</v>
      </c>
      <c r="L69" s="38"/>
      <c r="M69" s="33">
        <f t="shared" si="1"/>
        <v>1900.8</v>
      </c>
      <c r="N69" s="95">
        <f t="shared" si="2"/>
        <v>0</v>
      </c>
      <c r="O69" s="35">
        <f t="shared" si="4"/>
        <v>275.9</v>
      </c>
      <c r="P69" s="34"/>
      <c r="Q69" s="34"/>
    </row>
    <row r="70" spans="1:17" ht="25.5" customHeight="1">
      <c r="A70" s="17">
        <v>2</v>
      </c>
      <c r="B70" s="13">
        <v>94</v>
      </c>
      <c r="C70" s="102">
        <v>3122</v>
      </c>
      <c r="D70" s="116" t="s">
        <v>61</v>
      </c>
      <c r="E70" s="77">
        <v>4202</v>
      </c>
      <c r="F70" s="78"/>
      <c r="G70" s="79">
        <v>294</v>
      </c>
      <c r="H70" s="36">
        <v>8</v>
      </c>
      <c r="I70" s="37">
        <v>695</v>
      </c>
      <c r="J70" s="37"/>
      <c r="K70" s="37">
        <v>4.8</v>
      </c>
      <c r="L70" s="38"/>
      <c r="M70" s="33">
        <f aca="true" t="shared" si="5" ref="M70:M112">E70+H70+I70</f>
        <v>4905</v>
      </c>
      <c r="N70" s="95">
        <f aca="true" t="shared" si="6" ref="N70:N112">F70+J70</f>
        <v>0</v>
      </c>
      <c r="O70" s="35">
        <f t="shared" si="4"/>
        <v>298.8</v>
      </c>
      <c r="P70" s="34"/>
      <c r="Q70" s="34"/>
    </row>
    <row r="71" spans="1:17" ht="36" customHeight="1">
      <c r="A71" s="17">
        <v>2</v>
      </c>
      <c r="B71" s="13">
        <v>95</v>
      </c>
      <c r="C71" s="102">
        <v>3122</v>
      </c>
      <c r="D71" s="116" t="s">
        <v>59</v>
      </c>
      <c r="E71" s="77">
        <v>2197</v>
      </c>
      <c r="F71" s="78"/>
      <c r="G71" s="79">
        <v>162</v>
      </c>
      <c r="H71" s="36">
        <v>0</v>
      </c>
      <c r="I71" s="37"/>
      <c r="J71" s="37"/>
      <c r="K71" s="37">
        <v>0</v>
      </c>
      <c r="L71" s="38"/>
      <c r="M71" s="33">
        <f t="shared" si="5"/>
        <v>2197</v>
      </c>
      <c r="N71" s="95">
        <f t="shared" si="6"/>
        <v>0</v>
      </c>
      <c r="O71" s="35">
        <f t="shared" si="4"/>
        <v>162</v>
      </c>
      <c r="P71" s="34"/>
      <c r="Q71" s="34"/>
    </row>
    <row r="72" spans="1:17" ht="25.5" customHeight="1">
      <c r="A72" s="17">
        <v>2</v>
      </c>
      <c r="B72" s="13">
        <v>96</v>
      </c>
      <c r="C72" s="102">
        <v>3122</v>
      </c>
      <c r="D72" s="113" t="s">
        <v>15</v>
      </c>
      <c r="E72" s="77">
        <v>2578</v>
      </c>
      <c r="F72" s="78"/>
      <c r="G72" s="79">
        <v>173</v>
      </c>
      <c r="H72" s="36">
        <v>0</v>
      </c>
      <c r="I72" s="37"/>
      <c r="J72" s="37"/>
      <c r="K72" s="37">
        <v>0</v>
      </c>
      <c r="L72" s="38"/>
      <c r="M72" s="33">
        <f t="shared" si="5"/>
        <v>2578</v>
      </c>
      <c r="N72" s="95">
        <f t="shared" si="6"/>
        <v>0</v>
      </c>
      <c r="O72" s="35">
        <f t="shared" si="4"/>
        <v>173</v>
      </c>
      <c r="P72" s="34"/>
      <c r="Q72" s="34"/>
    </row>
    <row r="73" spans="1:17" ht="25.5" customHeight="1">
      <c r="A73" s="17">
        <v>2</v>
      </c>
      <c r="B73" s="13">
        <v>97</v>
      </c>
      <c r="C73" s="102">
        <v>3123</v>
      </c>
      <c r="D73" s="116" t="s">
        <v>60</v>
      </c>
      <c r="E73" s="77">
        <v>4298</v>
      </c>
      <c r="F73" s="78"/>
      <c r="G73" s="79">
        <v>214</v>
      </c>
      <c r="H73" s="36">
        <v>148.1</v>
      </c>
      <c r="I73" s="37"/>
      <c r="J73" s="37"/>
      <c r="K73" s="37">
        <v>116.1</v>
      </c>
      <c r="L73" s="38"/>
      <c r="M73" s="33">
        <f t="shared" si="5"/>
        <v>4446.1</v>
      </c>
      <c r="N73" s="95">
        <f t="shared" si="6"/>
        <v>0</v>
      </c>
      <c r="O73" s="35">
        <f t="shared" si="4"/>
        <v>330.1</v>
      </c>
      <c r="P73" s="34"/>
      <c r="Q73" s="34"/>
    </row>
    <row r="74" spans="1:17" ht="25.5" customHeight="1">
      <c r="A74" s="17">
        <v>2</v>
      </c>
      <c r="B74" s="13">
        <v>98</v>
      </c>
      <c r="C74" s="102">
        <v>3123</v>
      </c>
      <c r="D74" s="116" t="s">
        <v>58</v>
      </c>
      <c r="E74" s="77">
        <v>3255</v>
      </c>
      <c r="F74" s="78"/>
      <c r="G74" s="79">
        <v>288</v>
      </c>
      <c r="H74" s="71">
        <v>17.2</v>
      </c>
      <c r="I74" s="58"/>
      <c r="J74" s="58"/>
      <c r="K74" s="58">
        <v>10.3</v>
      </c>
      <c r="L74" s="59"/>
      <c r="M74" s="60">
        <f t="shared" si="5"/>
        <v>3272.2</v>
      </c>
      <c r="N74" s="34">
        <f t="shared" si="6"/>
        <v>0</v>
      </c>
      <c r="O74" s="61">
        <f t="shared" si="4"/>
        <v>298.3</v>
      </c>
      <c r="P74" s="34"/>
      <c r="Q74" s="34"/>
    </row>
    <row r="75" spans="1:17" ht="25.5" customHeight="1">
      <c r="A75" s="17">
        <v>2</v>
      </c>
      <c r="B75" s="13">
        <v>99</v>
      </c>
      <c r="C75" s="102">
        <v>3123</v>
      </c>
      <c r="D75" s="113" t="s">
        <v>13</v>
      </c>
      <c r="E75" s="77">
        <v>3394</v>
      </c>
      <c r="F75" s="78"/>
      <c r="G75" s="79">
        <v>178</v>
      </c>
      <c r="H75" s="36">
        <v>0</v>
      </c>
      <c r="I75" s="37"/>
      <c r="J75" s="37"/>
      <c r="K75" s="37">
        <v>0</v>
      </c>
      <c r="L75" s="38"/>
      <c r="M75" s="48">
        <f t="shared" si="5"/>
        <v>3394</v>
      </c>
      <c r="N75" s="97">
        <f t="shared" si="6"/>
        <v>0</v>
      </c>
      <c r="O75" s="35">
        <f t="shared" si="4"/>
        <v>178</v>
      </c>
      <c r="P75" s="62"/>
      <c r="Q75" s="34"/>
    </row>
    <row r="76" spans="1:17" ht="25.5" customHeight="1">
      <c r="A76" s="17">
        <v>2</v>
      </c>
      <c r="B76" s="13">
        <v>100</v>
      </c>
      <c r="C76" s="102">
        <v>3123</v>
      </c>
      <c r="D76" s="116" t="s">
        <v>98</v>
      </c>
      <c r="E76" s="77">
        <v>3232</v>
      </c>
      <c r="F76" s="78"/>
      <c r="G76" s="79">
        <v>218</v>
      </c>
      <c r="H76" s="36">
        <v>0</v>
      </c>
      <c r="I76" s="37"/>
      <c r="J76" s="37"/>
      <c r="K76" s="37">
        <v>0</v>
      </c>
      <c r="L76" s="38"/>
      <c r="M76" s="33">
        <f t="shared" si="5"/>
        <v>3232</v>
      </c>
      <c r="N76" s="95">
        <f t="shared" si="6"/>
        <v>0</v>
      </c>
      <c r="O76" s="35">
        <f t="shared" si="4"/>
        <v>218</v>
      </c>
      <c r="P76" s="34"/>
      <c r="Q76" s="34"/>
    </row>
    <row r="77" spans="1:17" ht="25.5" customHeight="1">
      <c r="A77" s="17">
        <v>2</v>
      </c>
      <c r="B77" s="13">
        <v>101</v>
      </c>
      <c r="C77" s="102">
        <v>3125</v>
      </c>
      <c r="D77" s="113" t="s">
        <v>16</v>
      </c>
      <c r="E77" s="77">
        <v>2098</v>
      </c>
      <c r="F77" s="78"/>
      <c r="G77" s="79">
        <v>105</v>
      </c>
      <c r="H77" s="36">
        <v>-4.6</v>
      </c>
      <c r="I77" s="37"/>
      <c r="J77" s="37"/>
      <c r="K77" s="37">
        <v>-2.8</v>
      </c>
      <c r="L77" s="38"/>
      <c r="M77" s="33">
        <f t="shared" si="5"/>
        <v>2093.4</v>
      </c>
      <c r="N77" s="95">
        <f t="shared" si="6"/>
        <v>0</v>
      </c>
      <c r="O77" s="35">
        <f t="shared" si="4"/>
        <v>102.2</v>
      </c>
      <c r="P77" s="34"/>
      <c r="Q77" s="34"/>
    </row>
    <row r="78" spans="1:17" ht="25.5" customHeight="1">
      <c r="A78" s="17">
        <v>2</v>
      </c>
      <c r="B78" s="13">
        <v>102</v>
      </c>
      <c r="C78" s="102">
        <v>3147</v>
      </c>
      <c r="D78" s="113" t="s">
        <v>64</v>
      </c>
      <c r="E78" s="77">
        <v>2802</v>
      </c>
      <c r="F78" s="78"/>
      <c r="G78" s="79">
        <v>450</v>
      </c>
      <c r="H78" s="36">
        <v>-210.1</v>
      </c>
      <c r="I78" s="37"/>
      <c r="J78" s="37"/>
      <c r="K78" s="37">
        <v>-126.1</v>
      </c>
      <c r="L78" s="38"/>
      <c r="M78" s="33">
        <f t="shared" si="5"/>
        <v>2591.9</v>
      </c>
      <c r="N78" s="95">
        <f t="shared" si="6"/>
        <v>0</v>
      </c>
      <c r="O78" s="35">
        <f t="shared" si="4"/>
        <v>323.9</v>
      </c>
      <c r="P78" s="34"/>
      <c r="Q78" s="34"/>
    </row>
    <row r="79" spans="1:17" ht="25.5" customHeight="1">
      <c r="A79" s="17">
        <v>2</v>
      </c>
      <c r="B79" s="13">
        <v>106</v>
      </c>
      <c r="C79" s="102">
        <v>3114</v>
      </c>
      <c r="D79" s="116" t="s">
        <v>63</v>
      </c>
      <c r="E79" s="77">
        <v>244</v>
      </c>
      <c r="F79" s="78"/>
      <c r="G79" s="79">
        <v>1</v>
      </c>
      <c r="H79" s="36">
        <v>0</v>
      </c>
      <c r="I79" s="37"/>
      <c r="J79" s="37"/>
      <c r="K79" s="37">
        <v>0</v>
      </c>
      <c r="L79" s="38"/>
      <c r="M79" s="33">
        <f t="shared" si="5"/>
        <v>244</v>
      </c>
      <c r="N79" s="95">
        <f t="shared" si="6"/>
        <v>0</v>
      </c>
      <c r="O79" s="35">
        <f t="shared" si="4"/>
        <v>1</v>
      </c>
      <c r="P79" s="34"/>
      <c r="Q79" s="34"/>
    </row>
    <row r="80" spans="1:17" ht="25.5" customHeight="1" thickBot="1">
      <c r="A80" s="17">
        <v>2</v>
      </c>
      <c r="B80" s="13">
        <v>108</v>
      </c>
      <c r="C80" s="102">
        <v>3146</v>
      </c>
      <c r="D80" s="113" t="s">
        <v>17</v>
      </c>
      <c r="E80" s="77">
        <v>597</v>
      </c>
      <c r="F80" s="78"/>
      <c r="G80" s="79">
        <v>3</v>
      </c>
      <c r="H80" s="36">
        <v>0</v>
      </c>
      <c r="I80" s="37"/>
      <c r="J80" s="37"/>
      <c r="K80" s="37">
        <v>0</v>
      </c>
      <c r="L80" s="38"/>
      <c r="M80" s="33">
        <f t="shared" si="5"/>
        <v>597</v>
      </c>
      <c r="N80" s="95">
        <f t="shared" si="6"/>
        <v>0</v>
      </c>
      <c r="O80" s="35">
        <f t="shared" si="4"/>
        <v>3</v>
      </c>
      <c r="P80" s="34"/>
      <c r="Q80" s="34"/>
    </row>
    <row r="81" spans="1:17" ht="29.25" customHeight="1">
      <c r="A81" s="50">
        <v>5</v>
      </c>
      <c r="B81" s="51">
        <v>109</v>
      </c>
      <c r="C81" s="106">
        <v>3121</v>
      </c>
      <c r="D81" s="115" t="s">
        <v>27</v>
      </c>
      <c r="E81" s="83">
        <v>2089</v>
      </c>
      <c r="F81" s="84"/>
      <c r="G81" s="85">
        <v>41</v>
      </c>
      <c r="H81" s="52">
        <v>0</v>
      </c>
      <c r="I81" s="53"/>
      <c r="J81" s="53"/>
      <c r="K81" s="53">
        <v>0</v>
      </c>
      <c r="L81" s="54"/>
      <c r="M81" s="55">
        <f t="shared" si="5"/>
        <v>2089</v>
      </c>
      <c r="N81" s="96">
        <f t="shared" si="6"/>
        <v>0</v>
      </c>
      <c r="O81" s="56">
        <f t="shared" si="4"/>
        <v>41</v>
      </c>
      <c r="P81" s="34"/>
      <c r="Q81" s="34"/>
    </row>
    <row r="82" spans="1:17" ht="30" customHeight="1">
      <c r="A82" s="17">
        <v>5</v>
      </c>
      <c r="B82" s="13">
        <v>110</v>
      </c>
      <c r="C82" s="102">
        <v>3121</v>
      </c>
      <c r="D82" s="113" t="s">
        <v>28</v>
      </c>
      <c r="E82" s="77">
        <v>4875</v>
      </c>
      <c r="F82" s="78"/>
      <c r="G82" s="79">
        <v>93</v>
      </c>
      <c r="H82" s="36">
        <v>0</v>
      </c>
      <c r="I82" s="37"/>
      <c r="J82" s="37"/>
      <c r="K82" s="37">
        <v>0</v>
      </c>
      <c r="L82" s="38"/>
      <c r="M82" s="33">
        <f t="shared" si="5"/>
        <v>4875</v>
      </c>
      <c r="N82" s="95">
        <f t="shared" si="6"/>
        <v>0</v>
      </c>
      <c r="O82" s="35">
        <f t="shared" si="4"/>
        <v>93</v>
      </c>
      <c r="P82" s="34"/>
      <c r="Q82" s="34"/>
    </row>
    <row r="83" spans="1:17" ht="25.5" customHeight="1">
      <c r="A83" s="17">
        <v>5</v>
      </c>
      <c r="B83" s="13">
        <v>111</v>
      </c>
      <c r="C83" s="102">
        <v>3121</v>
      </c>
      <c r="D83" s="113" t="s">
        <v>34</v>
      </c>
      <c r="E83" s="77">
        <v>2224</v>
      </c>
      <c r="F83" s="78"/>
      <c r="G83" s="79">
        <v>463</v>
      </c>
      <c r="H83" s="36">
        <v>0</v>
      </c>
      <c r="I83" s="37"/>
      <c r="J83" s="37"/>
      <c r="K83" s="37">
        <v>0</v>
      </c>
      <c r="L83" s="38"/>
      <c r="M83" s="33">
        <f t="shared" si="5"/>
        <v>2224</v>
      </c>
      <c r="N83" s="95">
        <f t="shared" si="6"/>
        <v>0</v>
      </c>
      <c r="O83" s="35">
        <f t="shared" si="4"/>
        <v>463</v>
      </c>
      <c r="P83" s="34"/>
      <c r="Q83" s="34"/>
    </row>
    <row r="84" spans="1:17" ht="25.5" customHeight="1">
      <c r="A84" s="17">
        <v>5</v>
      </c>
      <c r="B84" s="13">
        <v>112</v>
      </c>
      <c r="C84" s="102">
        <v>3121</v>
      </c>
      <c r="D84" s="113" t="s">
        <v>29</v>
      </c>
      <c r="E84" s="77">
        <v>2047</v>
      </c>
      <c r="F84" s="78"/>
      <c r="G84" s="79">
        <v>110</v>
      </c>
      <c r="H84" s="36">
        <v>0</v>
      </c>
      <c r="I84" s="37"/>
      <c r="J84" s="37"/>
      <c r="K84" s="37">
        <v>0</v>
      </c>
      <c r="L84" s="38"/>
      <c r="M84" s="33">
        <f t="shared" si="5"/>
        <v>2047</v>
      </c>
      <c r="N84" s="95">
        <f t="shared" si="6"/>
        <v>0</v>
      </c>
      <c r="O84" s="35">
        <f t="shared" si="4"/>
        <v>110</v>
      </c>
      <c r="P84" s="34"/>
      <c r="Q84" s="34"/>
    </row>
    <row r="85" spans="1:17" ht="25.5" customHeight="1">
      <c r="A85" s="17">
        <v>5</v>
      </c>
      <c r="B85" s="13">
        <v>113</v>
      </c>
      <c r="C85" s="102">
        <v>3121</v>
      </c>
      <c r="D85" s="113" t="s">
        <v>38</v>
      </c>
      <c r="E85" s="77">
        <v>3503</v>
      </c>
      <c r="F85" s="78"/>
      <c r="G85" s="79">
        <v>34</v>
      </c>
      <c r="H85" s="36">
        <v>0</v>
      </c>
      <c r="I85" s="37"/>
      <c r="J85" s="37"/>
      <c r="K85" s="37">
        <v>0</v>
      </c>
      <c r="L85" s="38"/>
      <c r="M85" s="33">
        <f t="shared" si="5"/>
        <v>3503</v>
      </c>
      <c r="N85" s="95">
        <f t="shared" si="6"/>
        <v>0</v>
      </c>
      <c r="O85" s="35">
        <f t="shared" si="4"/>
        <v>34</v>
      </c>
      <c r="P85" s="34"/>
      <c r="Q85" s="34"/>
    </row>
    <row r="86" spans="1:17" ht="25.5" customHeight="1">
      <c r="A86" s="17">
        <v>5</v>
      </c>
      <c r="B86" s="13">
        <v>114</v>
      </c>
      <c r="C86" s="102">
        <v>3122</v>
      </c>
      <c r="D86" s="113" t="s">
        <v>30</v>
      </c>
      <c r="E86" s="77">
        <v>1625</v>
      </c>
      <c r="F86" s="78"/>
      <c r="G86" s="79">
        <v>148</v>
      </c>
      <c r="H86" s="36">
        <v>-30</v>
      </c>
      <c r="I86" s="37"/>
      <c r="J86" s="37"/>
      <c r="K86" s="37">
        <v>-18</v>
      </c>
      <c r="L86" s="38"/>
      <c r="M86" s="33">
        <f t="shared" si="5"/>
        <v>1595</v>
      </c>
      <c r="N86" s="95">
        <f t="shared" si="6"/>
        <v>0</v>
      </c>
      <c r="O86" s="35">
        <f t="shared" si="4"/>
        <v>130</v>
      </c>
      <c r="P86" s="34"/>
      <c r="Q86" s="34"/>
    </row>
    <row r="87" spans="1:17" ht="25.5" customHeight="1">
      <c r="A87" s="17">
        <v>5</v>
      </c>
      <c r="B87" s="13">
        <v>115</v>
      </c>
      <c r="C87" s="102">
        <v>3122</v>
      </c>
      <c r="D87" s="113" t="s">
        <v>104</v>
      </c>
      <c r="E87" s="77">
        <v>2502</v>
      </c>
      <c r="F87" s="78"/>
      <c r="G87" s="79">
        <v>126</v>
      </c>
      <c r="H87" s="36">
        <v>0</v>
      </c>
      <c r="I87" s="37"/>
      <c r="J87" s="37"/>
      <c r="K87" s="37">
        <v>0</v>
      </c>
      <c r="L87" s="38"/>
      <c r="M87" s="33">
        <f t="shared" si="5"/>
        <v>2502</v>
      </c>
      <c r="N87" s="95">
        <f t="shared" si="6"/>
        <v>0</v>
      </c>
      <c r="O87" s="35">
        <f t="shared" si="4"/>
        <v>126</v>
      </c>
      <c r="P87" s="34"/>
      <c r="Q87" s="34"/>
    </row>
    <row r="88" spans="1:17" ht="25.5" customHeight="1">
      <c r="A88" s="17">
        <v>5</v>
      </c>
      <c r="B88" s="64">
        <v>116</v>
      </c>
      <c r="C88" s="107">
        <v>3122</v>
      </c>
      <c r="D88" s="116" t="s">
        <v>120</v>
      </c>
      <c r="E88" s="86">
        <v>16746</v>
      </c>
      <c r="F88" s="87"/>
      <c r="G88" s="88">
        <v>3908</v>
      </c>
      <c r="H88" s="36">
        <v>434.5</v>
      </c>
      <c r="I88" s="37"/>
      <c r="J88" s="37"/>
      <c r="K88" s="37">
        <v>434.5</v>
      </c>
      <c r="L88" s="38"/>
      <c r="M88" s="33">
        <f>E88+H88+I88</f>
        <v>17180.5</v>
      </c>
      <c r="N88" s="95">
        <f t="shared" si="6"/>
        <v>0</v>
      </c>
      <c r="O88" s="35">
        <f t="shared" si="4"/>
        <v>4342.5</v>
      </c>
      <c r="P88" s="34"/>
      <c r="Q88" s="34"/>
    </row>
    <row r="89" spans="1:17" ht="25.5" customHeight="1">
      <c r="A89" s="17">
        <v>5</v>
      </c>
      <c r="B89" s="13">
        <v>118</v>
      </c>
      <c r="C89" s="102">
        <v>3123</v>
      </c>
      <c r="D89" s="113" t="s">
        <v>103</v>
      </c>
      <c r="E89" s="77">
        <v>6557</v>
      </c>
      <c r="F89" s="78"/>
      <c r="G89" s="79">
        <v>617</v>
      </c>
      <c r="H89" s="71">
        <v>13.7</v>
      </c>
      <c r="I89" s="58"/>
      <c r="J89" s="58"/>
      <c r="K89" s="58">
        <v>8.2</v>
      </c>
      <c r="L89" s="59"/>
      <c r="M89" s="60">
        <f t="shared" si="5"/>
        <v>6570.7</v>
      </c>
      <c r="N89" s="34">
        <f t="shared" si="6"/>
        <v>0</v>
      </c>
      <c r="O89" s="61">
        <f t="shared" si="4"/>
        <v>625.2</v>
      </c>
      <c r="P89" s="34"/>
      <c r="Q89" s="34"/>
    </row>
    <row r="90" spans="1:17" s="49" customFormat="1" ht="25.5" customHeight="1">
      <c r="A90" s="17">
        <v>5</v>
      </c>
      <c r="B90" s="13">
        <v>119</v>
      </c>
      <c r="C90" s="102">
        <v>3123</v>
      </c>
      <c r="D90" s="113" t="s">
        <v>87</v>
      </c>
      <c r="E90" s="77">
        <v>5802</v>
      </c>
      <c r="F90" s="78"/>
      <c r="G90" s="79">
        <v>606</v>
      </c>
      <c r="H90" s="36">
        <v>-26.2</v>
      </c>
      <c r="I90" s="37"/>
      <c r="J90" s="37"/>
      <c r="K90" s="37">
        <v>-15.7</v>
      </c>
      <c r="L90" s="38"/>
      <c r="M90" s="48">
        <f t="shared" si="5"/>
        <v>5775.8</v>
      </c>
      <c r="N90" s="97">
        <f t="shared" si="6"/>
        <v>0</v>
      </c>
      <c r="O90" s="35">
        <f t="shared" si="4"/>
        <v>590.3</v>
      </c>
      <c r="P90" s="62"/>
      <c r="Q90" s="34"/>
    </row>
    <row r="91" spans="1:17" ht="29.25" customHeight="1">
      <c r="A91" s="17">
        <v>5</v>
      </c>
      <c r="B91" s="13">
        <v>120</v>
      </c>
      <c r="C91" s="102">
        <v>3123</v>
      </c>
      <c r="D91" s="113" t="s">
        <v>31</v>
      </c>
      <c r="E91" s="77">
        <v>1490</v>
      </c>
      <c r="F91" s="78"/>
      <c r="G91" s="79">
        <v>83</v>
      </c>
      <c r="H91" s="36">
        <v>0</v>
      </c>
      <c r="I91" s="37"/>
      <c r="J91" s="37"/>
      <c r="K91" s="37">
        <v>0</v>
      </c>
      <c r="L91" s="38"/>
      <c r="M91" s="33">
        <f t="shared" si="5"/>
        <v>1490</v>
      </c>
      <c r="N91" s="95">
        <f t="shared" si="6"/>
        <v>0</v>
      </c>
      <c r="O91" s="35">
        <f t="shared" si="4"/>
        <v>83</v>
      </c>
      <c r="P91" s="34"/>
      <c r="Q91" s="34"/>
    </row>
    <row r="92" spans="1:17" ht="25.5" customHeight="1">
      <c r="A92" s="17">
        <v>5</v>
      </c>
      <c r="B92" s="13">
        <v>122</v>
      </c>
      <c r="C92" s="102">
        <v>3123</v>
      </c>
      <c r="D92" s="113" t="s">
        <v>88</v>
      </c>
      <c r="E92" s="77">
        <v>5571</v>
      </c>
      <c r="F92" s="78"/>
      <c r="G92" s="79">
        <v>291</v>
      </c>
      <c r="H92" s="36">
        <v>-26.4</v>
      </c>
      <c r="I92" s="37"/>
      <c r="J92" s="37"/>
      <c r="K92" s="37">
        <v>-15.8</v>
      </c>
      <c r="L92" s="38"/>
      <c r="M92" s="33">
        <f t="shared" si="5"/>
        <v>5544.6</v>
      </c>
      <c r="N92" s="95">
        <f t="shared" si="6"/>
        <v>0</v>
      </c>
      <c r="O92" s="35">
        <f t="shared" si="4"/>
        <v>275.2</v>
      </c>
      <c r="P92" s="34"/>
      <c r="Q92" s="34"/>
    </row>
    <row r="93" spans="1:17" ht="25.5" customHeight="1">
      <c r="A93" s="17">
        <v>5</v>
      </c>
      <c r="B93" s="13">
        <v>123</v>
      </c>
      <c r="C93" s="102">
        <v>3124</v>
      </c>
      <c r="D93" s="113" t="s">
        <v>89</v>
      </c>
      <c r="E93" s="77">
        <v>2952</v>
      </c>
      <c r="F93" s="78"/>
      <c r="G93" s="79">
        <v>206</v>
      </c>
      <c r="H93" s="36">
        <v>0</v>
      </c>
      <c r="I93" s="37"/>
      <c r="J93" s="37"/>
      <c r="K93" s="37">
        <v>0</v>
      </c>
      <c r="L93" s="38"/>
      <c r="M93" s="33">
        <f t="shared" si="5"/>
        <v>2952</v>
      </c>
      <c r="N93" s="95">
        <f t="shared" si="6"/>
        <v>0</v>
      </c>
      <c r="O93" s="35">
        <f t="shared" si="4"/>
        <v>206</v>
      </c>
      <c r="P93" s="34"/>
      <c r="Q93" s="34"/>
    </row>
    <row r="94" spans="1:17" ht="25.5" customHeight="1">
      <c r="A94" s="17">
        <v>5</v>
      </c>
      <c r="B94" s="13">
        <v>125</v>
      </c>
      <c r="C94" s="102">
        <v>3112</v>
      </c>
      <c r="D94" s="113" t="s">
        <v>90</v>
      </c>
      <c r="E94" s="77">
        <v>954</v>
      </c>
      <c r="F94" s="78"/>
      <c r="G94" s="79">
        <v>37</v>
      </c>
      <c r="H94" s="36">
        <v>-2.5</v>
      </c>
      <c r="I94" s="37"/>
      <c r="J94" s="37"/>
      <c r="K94" s="37">
        <v>-1.5</v>
      </c>
      <c r="L94" s="38"/>
      <c r="M94" s="33">
        <f t="shared" si="5"/>
        <v>951.5</v>
      </c>
      <c r="N94" s="95">
        <f t="shared" si="6"/>
        <v>0</v>
      </c>
      <c r="O94" s="35">
        <f aca="true" t="shared" si="7" ref="O94:O112">G94+K94+L94</f>
        <v>35.5</v>
      </c>
      <c r="P94" s="34"/>
      <c r="Q94" s="34"/>
    </row>
    <row r="95" spans="1:17" ht="29.25" customHeight="1">
      <c r="A95" s="17">
        <v>5</v>
      </c>
      <c r="B95" s="13">
        <v>126</v>
      </c>
      <c r="C95" s="102">
        <v>3114</v>
      </c>
      <c r="D95" s="113" t="s">
        <v>92</v>
      </c>
      <c r="E95" s="77">
        <v>766</v>
      </c>
      <c r="F95" s="78"/>
      <c r="G95" s="79">
        <v>9</v>
      </c>
      <c r="H95" s="36">
        <v>0</v>
      </c>
      <c r="I95" s="37"/>
      <c r="J95" s="37"/>
      <c r="K95" s="37">
        <v>0</v>
      </c>
      <c r="L95" s="38"/>
      <c r="M95" s="33">
        <f t="shared" si="5"/>
        <v>766</v>
      </c>
      <c r="N95" s="95">
        <f t="shared" si="6"/>
        <v>0</v>
      </c>
      <c r="O95" s="35">
        <f t="shared" si="7"/>
        <v>9</v>
      </c>
      <c r="P95" s="34"/>
      <c r="Q95" s="34"/>
    </row>
    <row r="96" spans="1:17" ht="30.75" customHeight="1">
      <c r="A96" s="17">
        <v>5</v>
      </c>
      <c r="B96" s="13">
        <v>127</v>
      </c>
      <c r="C96" s="102">
        <v>4322</v>
      </c>
      <c r="D96" s="117" t="s">
        <v>96</v>
      </c>
      <c r="E96" s="77">
        <v>1960</v>
      </c>
      <c r="F96" s="78"/>
      <c r="G96" s="79">
        <v>63</v>
      </c>
      <c r="H96" s="36">
        <v>0</v>
      </c>
      <c r="I96" s="37"/>
      <c r="J96" s="37"/>
      <c r="K96" s="37">
        <v>0</v>
      </c>
      <c r="L96" s="38"/>
      <c r="M96" s="33">
        <f t="shared" si="5"/>
        <v>1960</v>
      </c>
      <c r="N96" s="95">
        <f t="shared" si="6"/>
        <v>0</v>
      </c>
      <c r="O96" s="35">
        <f t="shared" si="7"/>
        <v>63</v>
      </c>
      <c r="P96" s="34"/>
      <c r="Q96" s="34"/>
    </row>
    <row r="97" spans="1:17" ht="25.5" customHeight="1">
      <c r="A97" s="17">
        <v>5</v>
      </c>
      <c r="B97" s="13">
        <v>128</v>
      </c>
      <c r="C97" s="102">
        <v>4322</v>
      </c>
      <c r="D97" s="117" t="s">
        <v>95</v>
      </c>
      <c r="E97" s="77">
        <v>2554</v>
      </c>
      <c r="F97" s="78"/>
      <c r="G97" s="79">
        <v>100</v>
      </c>
      <c r="H97" s="36">
        <v>0</v>
      </c>
      <c r="I97" s="37"/>
      <c r="J97" s="37"/>
      <c r="K97" s="37">
        <v>0</v>
      </c>
      <c r="L97" s="38"/>
      <c r="M97" s="33">
        <f t="shared" si="5"/>
        <v>2554</v>
      </c>
      <c r="N97" s="95">
        <f t="shared" si="6"/>
        <v>0</v>
      </c>
      <c r="O97" s="35">
        <f t="shared" si="7"/>
        <v>100</v>
      </c>
      <c r="P97" s="34"/>
      <c r="Q97" s="34"/>
    </row>
    <row r="98" spans="1:17" ht="25.5" customHeight="1">
      <c r="A98" s="17">
        <v>5</v>
      </c>
      <c r="B98" s="13">
        <v>130</v>
      </c>
      <c r="C98" s="102">
        <v>3114</v>
      </c>
      <c r="D98" s="117" t="s">
        <v>93</v>
      </c>
      <c r="E98" s="77">
        <v>1195</v>
      </c>
      <c r="F98" s="78"/>
      <c r="G98" s="79">
        <v>14</v>
      </c>
      <c r="H98" s="36">
        <v>0</v>
      </c>
      <c r="I98" s="37"/>
      <c r="J98" s="37"/>
      <c r="K98" s="37">
        <v>0</v>
      </c>
      <c r="L98" s="38"/>
      <c r="M98" s="33">
        <f t="shared" si="5"/>
        <v>1195</v>
      </c>
      <c r="N98" s="95">
        <f t="shared" si="6"/>
        <v>0</v>
      </c>
      <c r="O98" s="35">
        <f t="shared" si="7"/>
        <v>14</v>
      </c>
      <c r="P98" s="34"/>
      <c r="Q98" s="34"/>
    </row>
    <row r="99" spans="1:17" ht="25.5" customHeight="1">
      <c r="A99" s="17">
        <v>5</v>
      </c>
      <c r="B99" s="13">
        <v>131</v>
      </c>
      <c r="C99" s="102">
        <v>3114</v>
      </c>
      <c r="D99" s="117" t="s">
        <v>94</v>
      </c>
      <c r="E99" s="77">
        <v>354</v>
      </c>
      <c r="F99" s="78"/>
      <c r="G99" s="79">
        <v>10</v>
      </c>
      <c r="H99" s="36">
        <v>0</v>
      </c>
      <c r="I99" s="37"/>
      <c r="J99" s="37"/>
      <c r="K99" s="37">
        <v>0</v>
      </c>
      <c r="L99" s="38"/>
      <c r="M99" s="33">
        <f t="shared" si="5"/>
        <v>354</v>
      </c>
      <c r="N99" s="95">
        <f t="shared" si="6"/>
        <v>0</v>
      </c>
      <c r="O99" s="35">
        <f t="shared" si="7"/>
        <v>10</v>
      </c>
      <c r="P99" s="34"/>
      <c r="Q99" s="34"/>
    </row>
    <row r="100" spans="1:17" ht="25.5" customHeight="1">
      <c r="A100" s="17">
        <v>5</v>
      </c>
      <c r="B100" s="64">
        <v>132</v>
      </c>
      <c r="C100" s="107">
        <v>3114</v>
      </c>
      <c r="D100" s="116" t="s">
        <v>121</v>
      </c>
      <c r="E100" s="86">
        <v>2292</v>
      </c>
      <c r="F100" s="87"/>
      <c r="G100" s="88">
        <v>0</v>
      </c>
      <c r="H100" s="65">
        <v>0</v>
      </c>
      <c r="I100" s="66"/>
      <c r="J100" s="66"/>
      <c r="K100" s="66">
        <v>0</v>
      </c>
      <c r="L100" s="67"/>
      <c r="M100" s="68">
        <f t="shared" si="5"/>
        <v>2292</v>
      </c>
      <c r="N100" s="99">
        <f t="shared" si="6"/>
        <v>0</v>
      </c>
      <c r="O100" s="69">
        <f t="shared" si="7"/>
        <v>0</v>
      </c>
      <c r="P100" s="70"/>
      <c r="Q100" s="70"/>
    </row>
    <row r="101" spans="1:17" ht="25.5">
      <c r="A101" s="17">
        <v>5</v>
      </c>
      <c r="B101" s="13">
        <v>133</v>
      </c>
      <c r="C101" s="102">
        <v>3114</v>
      </c>
      <c r="D101" s="113" t="s">
        <v>91</v>
      </c>
      <c r="E101" s="77">
        <v>517</v>
      </c>
      <c r="F101" s="78"/>
      <c r="G101" s="79">
        <v>0</v>
      </c>
      <c r="H101" s="36">
        <v>0</v>
      </c>
      <c r="I101" s="37"/>
      <c r="J101" s="37"/>
      <c r="K101" s="37">
        <v>0</v>
      </c>
      <c r="L101" s="38"/>
      <c r="M101" s="33">
        <f t="shared" si="5"/>
        <v>517</v>
      </c>
      <c r="N101" s="95">
        <f t="shared" si="6"/>
        <v>0</v>
      </c>
      <c r="O101" s="35">
        <f t="shared" si="7"/>
        <v>0</v>
      </c>
      <c r="P101" s="34"/>
      <c r="Q101" s="34"/>
    </row>
    <row r="102" spans="1:17" ht="33.75" customHeight="1">
      <c r="A102" s="17">
        <v>5</v>
      </c>
      <c r="B102" s="64">
        <v>136</v>
      </c>
      <c r="C102" s="107">
        <v>3114</v>
      </c>
      <c r="D102" s="116" t="s">
        <v>123</v>
      </c>
      <c r="E102" s="86">
        <v>2526</v>
      </c>
      <c r="F102" s="87"/>
      <c r="G102" s="88">
        <v>0</v>
      </c>
      <c r="H102" s="65">
        <v>0</v>
      </c>
      <c r="I102" s="66"/>
      <c r="J102" s="66"/>
      <c r="K102" s="66">
        <v>0</v>
      </c>
      <c r="L102" s="67"/>
      <c r="M102" s="68">
        <f t="shared" si="5"/>
        <v>2526</v>
      </c>
      <c r="N102" s="99">
        <f t="shared" si="6"/>
        <v>0</v>
      </c>
      <c r="O102" s="69">
        <f t="shared" si="7"/>
        <v>0</v>
      </c>
      <c r="P102" s="70"/>
      <c r="Q102" s="70"/>
    </row>
    <row r="103" spans="1:17" ht="27" customHeight="1">
      <c r="A103" s="17">
        <v>5</v>
      </c>
      <c r="B103" s="13">
        <v>141</v>
      </c>
      <c r="C103" s="102">
        <v>3146</v>
      </c>
      <c r="D103" s="117" t="s">
        <v>39</v>
      </c>
      <c r="E103" s="77">
        <v>495</v>
      </c>
      <c r="F103" s="78"/>
      <c r="G103" s="79">
        <v>0</v>
      </c>
      <c r="H103" s="36">
        <v>0</v>
      </c>
      <c r="I103" s="37"/>
      <c r="J103" s="37"/>
      <c r="K103" s="37">
        <v>0</v>
      </c>
      <c r="L103" s="38"/>
      <c r="M103" s="33">
        <f t="shared" si="5"/>
        <v>495</v>
      </c>
      <c r="N103" s="95">
        <f t="shared" si="6"/>
        <v>0</v>
      </c>
      <c r="O103" s="35">
        <f t="shared" si="7"/>
        <v>0</v>
      </c>
      <c r="P103" s="34"/>
      <c r="Q103" s="34"/>
    </row>
    <row r="104" spans="1:17" ht="39.75" customHeight="1" thickBot="1">
      <c r="A104" s="17">
        <v>5</v>
      </c>
      <c r="B104" s="13">
        <v>47</v>
      </c>
      <c r="C104" s="104">
        <v>3114</v>
      </c>
      <c r="D104" s="113" t="s">
        <v>113</v>
      </c>
      <c r="E104" s="77">
        <v>1642</v>
      </c>
      <c r="F104" s="78"/>
      <c r="G104" s="79">
        <v>30</v>
      </c>
      <c r="H104" s="36">
        <v>0</v>
      </c>
      <c r="I104" s="37"/>
      <c r="J104" s="37"/>
      <c r="K104" s="37">
        <v>0</v>
      </c>
      <c r="L104" s="38"/>
      <c r="M104" s="33">
        <f t="shared" si="5"/>
        <v>1642</v>
      </c>
      <c r="N104" s="95">
        <f t="shared" si="6"/>
        <v>0</v>
      </c>
      <c r="O104" s="35">
        <f t="shared" si="7"/>
        <v>30</v>
      </c>
      <c r="P104" s="34"/>
      <c r="Q104" s="34"/>
    </row>
    <row r="105" spans="1:17" ht="25.5" customHeight="1">
      <c r="A105" s="50">
        <v>1</v>
      </c>
      <c r="B105" s="57">
        <v>145</v>
      </c>
      <c r="C105" s="108">
        <v>3123</v>
      </c>
      <c r="D105" s="118" t="s">
        <v>119</v>
      </c>
      <c r="E105" s="89">
        <v>8211</v>
      </c>
      <c r="F105" s="90"/>
      <c r="G105" s="91">
        <v>667</v>
      </c>
      <c r="H105" s="52">
        <v>15</v>
      </c>
      <c r="I105" s="53"/>
      <c r="J105" s="53"/>
      <c r="K105" s="53">
        <v>9</v>
      </c>
      <c r="L105" s="54"/>
      <c r="M105" s="55">
        <f t="shared" si="5"/>
        <v>8226</v>
      </c>
      <c r="N105" s="96">
        <f t="shared" si="6"/>
        <v>0</v>
      </c>
      <c r="O105" s="56">
        <f t="shared" si="7"/>
        <v>676</v>
      </c>
      <c r="P105" s="34"/>
      <c r="Q105" s="34"/>
    </row>
    <row r="106" spans="1:17" ht="25.5" customHeight="1">
      <c r="A106" s="17">
        <v>1</v>
      </c>
      <c r="B106" s="13">
        <v>146</v>
      </c>
      <c r="C106" s="102">
        <v>3123</v>
      </c>
      <c r="D106" s="112" t="s">
        <v>48</v>
      </c>
      <c r="E106" s="77">
        <v>1805</v>
      </c>
      <c r="F106" s="78">
        <v>300</v>
      </c>
      <c r="G106" s="79">
        <v>147</v>
      </c>
      <c r="H106" s="36">
        <v>-20.8</v>
      </c>
      <c r="I106" s="37"/>
      <c r="J106" s="37"/>
      <c r="K106" s="37">
        <v>-12.5</v>
      </c>
      <c r="L106" s="38"/>
      <c r="M106" s="33">
        <f t="shared" si="5"/>
        <v>1784.2</v>
      </c>
      <c r="N106" s="95">
        <f t="shared" si="6"/>
        <v>300</v>
      </c>
      <c r="O106" s="35">
        <f t="shared" si="7"/>
        <v>134.5</v>
      </c>
      <c r="P106" s="34"/>
      <c r="Q106" s="34"/>
    </row>
    <row r="107" spans="1:17" ht="25.5" customHeight="1">
      <c r="A107" s="17">
        <v>3</v>
      </c>
      <c r="B107" s="13">
        <v>147</v>
      </c>
      <c r="C107" s="104">
        <v>3123</v>
      </c>
      <c r="D107" s="113" t="s">
        <v>97</v>
      </c>
      <c r="E107" s="77">
        <v>3470</v>
      </c>
      <c r="F107" s="78"/>
      <c r="G107" s="79">
        <v>326</v>
      </c>
      <c r="H107" s="36">
        <v>0</v>
      </c>
      <c r="I107" s="37"/>
      <c r="J107" s="37"/>
      <c r="K107" s="37">
        <v>0</v>
      </c>
      <c r="L107" s="38"/>
      <c r="M107" s="33">
        <f t="shared" si="5"/>
        <v>3470</v>
      </c>
      <c r="N107" s="95">
        <f t="shared" si="6"/>
        <v>0</v>
      </c>
      <c r="O107" s="35">
        <f t="shared" si="7"/>
        <v>326</v>
      </c>
      <c r="P107" s="34"/>
      <c r="Q107" s="34"/>
    </row>
    <row r="108" spans="1:17" ht="25.5" customHeight="1">
      <c r="A108" s="17">
        <v>4</v>
      </c>
      <c r="B108" s="13">
        <v>149</v>
      </c>
      <c r="C108" s="102">
        <v>3123</v>
      </c>
      <c r="D108" s="113" t="s">
        <v>80</v>
      </c>
      <c r="E108" s="77">
        <v>3340</v>
      </c>
      <c r="F108" s="78"/>
      <c r="G108" s="79">
        <v>203</v>
      </c>
      <c r="H108" s="36">
        <v>0</v>
      </c>
      <c r="I108" s="37"/>
      <c r="J108" s="37"/>
      <c r="K108" s="37">
        <v>0</v>
      </c>
      <c r="L108" s="38"/>
      <c r="M108" s="33">
        <f t="shared" si="5"/>
        <v>3340</v>
      </c>
      <c r="N108" s="95">
        <f t="shared" si="6"/>
        <v>0</v>
      </c>
      <c r="O108" s="35">
        <f t="shared" si="7"/>
        <v>203</v>
      </c>
      <c r="P108" s="34"/>
      <c r="Q108" s="34"/>
    </row>
    <row r="109" spans="1:17" ht="25.5" customHeight="1">
      <c r="A109" s="17">
        <v>2</v>
      </c>
      <c r="B109" s="13">
        <v>150</v>
      </c>
      <c r="C109" s="102">
        <v>3123</v>
      </c>
      <c r="D109" s="113" t="s">
        <v>14</v>
      </c>
      <c r="E109" s="77">
        <v>3521</v>
      </c>
      <c r="F109" s="78"/>
      <c r="G109" s="79">
        <v>200</v>
      </c>
      <c r="H109" s="36">
        <v>7.1</v>
      </c>
      <c r="I109" s="37"/>
      <c r="J109" s="37"/>
      <c r="K109" s="37">
        <v>4.3</v>
      </c>
      <c r="L109" s="38"/>
      <c r="M109" s="33">
        <f t="shared" si="5"/>
        <v>3528.1</v>
      </c>
      <c r="N109" s="95">
        <f t="shared" si="6"/>
        <v>0</v>
      </c>
      <c r="O109" s="35">
        <f t="shared" si="7"/>
        <v>204.3</v>
      </c>
      <c r="P109" s="34"/>
      <c r="Q109" s="34"/>
    </row>
    <row r="110" spans="1:17" ht="25.5" customHeight="1">
      <c r="A110" s="17">
        <v>2</v>
      </c>
      <c r="B110" s="13">
        <v>151</v>
      </c>
      <c r="C110" s="102">
        <v>3114</v>
      </c>
      <c r="D110" s="116" t="s">
        <v>62</v>
      </c>
      <c r="E110" s="77">
        <v>476</v>
      </c>
      <c r="F110" s="78"/>
      <c r="G110" s="79">
        <v>0</v>
      </c>
      <c r="H110" s="36">
        <v>0</v>
      </c>
      <c r="I110" s="37"/>
      <c r="J110" s="37"/>
      <c r="K110" s="37">
        <v>0</v>
      </c>
      <c r="L110" s="38"/>
      <c r="M110" s="33">
        <f t="shared" si="5"/>
        <v>476</v>
      </c>
      <c r="N110" s="95">
        <f t="shared" si="6"/>
        <v>0</v>
      </c>
      <c r="O110" s="35">
        <f t="shared" si="7"/>
        <v>0</v>
      </c>
      <c r="P110" s="34"/>
      <c r="Q110" s="34"/>
    </row>
    <row r="111" spans="1:17" ht="25.5" customHeight="1">
      <c r="A111" s="17">
        <v>2</v>
      </c>
      <c r="B111" s="13">
        <v>152</v>
      </c>
      <c r="C111" s="102">
        <v>3114</v>
      </c>
      <c r="D111" s="116" t="s">
        <v>99</v>
      </c>
      <c r="E111" s="77">
        <v>1918</v>
      </c>
      <c r="F111" s="78"/>
      <c r="G111" s="79">
        <v>0</v>
      </c>
      <c r="H111" s="36">
        <v>0</v>
      </c>
      <c r="I111" s="37"/>
      <c r="J111" s="37"/>
      <c r="K111" s="37">
        <v>0</v>
      </c>
      <c r="L111" s="38"/>
      <c r="M111" s="33">
        <f t="shared" si="5"/>
        <v>1918</v>
      </c>
      <c r="N111" s="95">
        <f t="shared" si="6"/>
        <v>0</v>
      </c>
      <c r="O111" s="35">
        <f t="shared" si="7"/>
        <v>0</v>
      </c>
      <c r="P111" s="34"/>
      <c r="Q111" s="34"/>
    </row>
    <row r="112" spans="1:17" ht="33" customHeight="1" thickBot="1">
      <c r="A112" s="19">
        <v>1</v>
      </c>
      <c r="B112" s="14">
        <v>153</v>
      </c>
      <c r="C112" s="109">
        <v>3119</v>
      </c>
      <c r="D112" s="119" t="s">
        <v>56</v>
      </c>
      <c r="E112" s="92">
        <v>13</v>
      </c>
      <c r="F112" s="93"/>
      <c r="G112" s="94">
        <v>8</v>
      </c>
      <c r="H112" s="40">
        <v>0</v>
      </c>
      <c r="I112" s="41"/>
      <c r="J112" s="41"/>
      <c r="K112" s="41">
        <v>0</v>
      </c>
      <c r="L112" s="42"/>
      <c r="M112" s="33">
        <f t="shared" si="5"/>
        <v>13</v>
      </c>
      <c r="N112" s="34">
        <f t="shared" si="6"/>
        <v>0</v>
      </c>
      <c r="O112" s="39">
        <f t="shared" si="7"/>
        <v>8</v>
      </c>
      <c r="P112" s="34"/>
      <c r="Q112" s="34"/>
    </row>
    <row r="113" spans="1:17" ht="15.75" thickBot="1">
      <c r="A113" s="1"/>
      <c r="B113" s="7"/>
      <c r="C113" s="1"/>
      <c r="D113" s="10" t="s">
        <v>111</v>
      </c>
      <c r="E113" s="73">
        <f>SUM(E5:E112)</f>
        <v>317821</v>
      </c>
      <c r="F113" s="44">
        <f aca="true" t="shared" si="8" ref="F113:O113">SUM(F5:F112)</f>
        <v>300</v>
      </c>
      <c r="G113" s="16">
        <f>SUM(G5:G112)</f>
        <v>26718</v>
      </c>
      <c r="H113" s="44">
        <f t="shared" si="8"/>
        <v>632.8000000000001</v>
      </c>
      <c r="I113" s="45">
        <f t="shared" si="8"/>
        <v>528</v>
      </c>
      <c r="J113" s="45">
        <f t="shared" si="8"/>
        <v>167</v>
      </c>
      <c r="K113" s="44">
        <f t="shared" si="8"/>
        <v>632.8</v>
      </c>
      <c r="L113" s="45">
        <f t="shared" si="8"/>
        <v>0</v>
      </c>
      <c r="M113" s="43">
        <f t="shared" si="8"/>
        <v>318981.8</v>
      </c>
      <c r="N113" s="43">
        <f t="shared" si="8"/>
        <v>467</v>
      </c>
      <c r="O113" s="46">
        <f t="shared" si="8"/>
        <v>27350.8</v>
      </c>
      <c r="P113" s="28"/>
      <c r="Q113" s="28"/>
    </row>
    <row r="114" spans="1:7" ht="12.75">
      <c r="A114" s="1"/>
      <c r="B114" s="4"/>
      <c r="C114" s="1"/>
      <c r="D114" s="10"/>
      <c r="E114"/>
      <c r="F114"/>
      <c r="G114"/>
    </row>
    <row r="115" spans="1:15" ht="12.75">
      <c r="A115" s="1"/>
      <c r="B115" s="7"/>
      <c r="C115" s="1"/>
      <c r="D115" s="10" t="s">
        <v>106</v>
      </c>
      <c r="E115" s="6">
        <f>SUMIF($A$4:$A$113,1,E$4:E$113)</f>
        <v>101020</v>
      </c>
      <c r="F115" s="6">
        <f>SUMIF($A$4:$A$113,1,F$4:F$113)</f>
        <v>300</v>
      </c>
      <c r="G115" s="6">
        <f>SUMIF($A$4:$A$113,1,G$4:G$113)</f>
        <v>9248</v>
      </c>
      <c r="H115" s="157">
        <f aca="true" t="shared" si="9" ref="H115:O115">SUM(H5:H32)</f>
        <v>158.1</v>
      </c>
      <c r="I115" s="6">
        <f>SUMIF($A$4:$A$113,1,I$4:I$113)</f>
        <v>0</v>
      </c>
      <c r="J115" s="157">
        <f t="shared" si="9"/>
        <v>0</v>
      </c>
      <c r="K115" s="157">
        <f t="shared" si="9"/>
        <v>94.8</v>
      </c>
      <c r="L115" s="157">
        <f t="shared" si="9"/>
        <v>0</v>
      </c>
      <c r="M115" s="157">
        <f t="shared" si="9"/>
        <v>95596.1</v>
      </c>
      <c r="N115" s="6">
        <f>SUMIF($A$4:$A$113,1,N$4:N$113)</f>
        <v>300</v>
      </c>
      <c r="O115" s="157">
        <f t="shared" si="9"/>
        <v>8666.8</v>
      </c>
    </row>
    <row r="116" spans="1:15" ht="12.75">
      <c r="A116" s="1"/>
      <c r="B116" s="7"/>
      <c r="C116" s="1"/>
      <c r="D116" s="10" t="s">
        <v>107</v>
      </c>
      <c r="E116" s="6">
        <f>SUMIF($A$4:$A$113,2,E$4:E$113)</f>
        <v>44514</v>
      </c>
      <c r="F116" s="6">
        <f>SUMIF($A$4:$A$113,2,F$4:F$113)</f>
        <v>0</v>
      </c>
      <c r="G116" s="6">
        <f>SUMIF($A$4:$A$113,2,G$4:G$113)</f>
        <v>2984</v>
      </c>
      <c r="H116" s="157">
        <f aca="true" t="shared" si="10" ref="H116:O116">SUM(H33:H50)</f>
        <v>22.4</v>
      </c>
      <c r="I116" s="6">
        <f>SUMIF($A$4:$A$113,2,I$4:I$113)</f>
        <v>695</v>
      </c>
      <c r="J116" s="157">
        <f t="shared" si="10"/>
        <v>167</v>
      </c>
      <c r="K116" s="157">
        <f t="shared" si="10"/>
        <v>13.400000000000004</v>
      </c>
      <c r="L116" s="157">
        <f t="shared" si="10"/>
        <v>0</v>
      </c>
      <c r="M116" s="157">
        <f t="shared" si="10"/>
        <v>52710.4</v>
      </c>
      <c r="N116" s="6">
        <f>SUMIF($A$4:$A$113,2,N$4:N$113)</f>
        <v>0</v>
      </c>
      <c r="O116" s="157">
        <f t="shared" si="10"/>
        <v>4621.4</v>
      </c>
    </row>
    <row r="117" spans="1:15" ht="12.75">
      <c r="A117" s="1"/>
      <c r="B117" s="7"/>
      <c r="C117" s="1"/>
      <c r="D117" s="10" t="s">
        <v>108</v>
      </c>
      <c r="E117" s="6">
        <f>SUMIF($A$4:$A$113,3,E$4:E$113)</f>
        <v>61313</v>
      </c>
      <c r="F117" s="6">
        <f>SUMIF($A$4:$A$113,3,F$4:F$113)</f>
        <v>0</v>
      </c>
      <c r="G117" s="6">
        <f>SUMIF($A$4:$A$113,3,G$4:G$113)</f>
        <v>5080</v>
      </c>
      <c r="H117" s="157">
        <f aca="true" t="shared" si="11" ref="H117:O117">SUM(H51:H74)</f>
        <v>302.59999999999997</v>
      </c>
      <c r="I117" s="6">
        <f>SUMIF($A$4:$A$113,3,I$4:I$113)</f>
        <v>-167</v>
      </c>
      <c r="J117" s="157">
        <f t="shared" si="11"/>
        <v>0</v>
      </c>
      <c r="K117" s="157">
        <f t="shared" si="11"/>
        <v>261</v>
      </c>
      <c r="L117" s="157">
        <f t="shared" si="11"/>
        <v>0</v>
      </c>
      <c r="M117" s="157">
        <f t="shared" si="11"/>
        <v>62166.6</v>
      </c>
      <c r="N117" s="6">
        <f>SUMIF($A$4:$A$113,3,N$4:N$113)</f>
        <v>167</v>
      </c>
      <c r="O117" s="157">
        <f t="shared" si="11"/>
        <v>4304</v>
      </c>
    </row>
    <row r="118" spans="1:15" ht="12.75">
      <c r="A118" s="1"/>
      <c r="B118" s="7"/>
      <c r="C118" s="1"/>
      <c r="D118" s="10" t="s">
        <v>109</v>
      </c>
      <c r="E118" s="6">
        <f>SUMIF($A$4:$A$113,4,E$4:E$113)</f>
        <v>37736</v>
      </c>
      <c r="F118" s="6">
        <f>SUMIF($A$4:$A$113,4,F$4:F$113)</f>
        <v>0</v>
      </c>
      <c r="G118" s="6">
        <f>SUMIF($A$4:$A$113,4,G$4:G$113)</f>
        <v>2417</v>
      </c>
      <c r="H118" s="157">
        <f aca="true" t="shared" si="12" ref="H118:O118">SUM(H75:H89)</f>
        <v>203.5</v>
      </c>
      <c r="I118" s="6">
        <f>SUMIF($A$4:$A$113,4,I$4:I$113)</f>
        <v>0</v>
      </c>
      <c r="J118" s="157">
        <f t="shared" si="12"/>
        <v>0</v>
      </c>
      <c r="K118" s="157">
        <f t="shared" si="12"/>
        <v>295.8</v>
      </c>
      <c r="L118" s="157">
        <f t="shared" si="12"/>
        <v>0</v>
      </c>
      <c r="M118" s="157">
        <f t="shared" si="12"/>
        <v>54738.5</v>
      </c>
      <c r="N118" s="6">
        <f>SUMIF($A$4:$A$113,4,N$4:N$113)</f>
        <v>0</v>
      </c>
      <c r="O118" s="157">
        <f t="shared" si="12"/>
        <v>6790.8</v>
      </c>
    </row>
    <row r="119" spans="1:15" ht="12.75">
      <c r="A119" s="1"/>
      <c r="B119" s="7"/>
      <c r="C119" s="1"/>
      <c r="D119" s="10" t="s">
        <v>110</v>
      </c>
      <c r="E119" s="6">
        <f>SUMIF($A$4:$A$113,5,E$4:E$113)</f>
        <v>73238</v>
      </c>
      <c r="F119" s="6">
        <f>SUMIF($A$4:$A$113,5,F$4:F$113)</f>
        <v>0</v>
      </c>
      <c r="G119" s="6">
        <f>SUMIF($A$4:$A$113,5,G$4:G$113)</f>
        <v>6989</v>
      </c>
      <c r="H119" s="157">
        <f aca="true" t="shared" si="13" ref="H119:O119">SUM(H90:H112)</f>
        <v>-53.79999999999999</v>
      </c>
      <c r="I119" s="6">
        <f>SUMIF($A$4:$A$113,5,I$4:I$113)</f>
        <v>0</v>
      </c>
      <c r="J119" s="157">
        <f t="shared" si="13"/>
        <v>0</v>
      </c>
      <c r="K119" s="157">
        <f t="shared" si="13"/>
        <v>-32.2</v>
      </c>
      <c r="L119" s="157">
        <f t="shared" si="13"/>
        <v>0</v>
      </c>
      <c r="M119" s="157">
        <f t="shared" si="13"/>
        <v>53770.2</v>
      </c>
      <c r="N119" s="6">
        <f>SUMIF($A$4:$A$113,5,N$4:N$113)</f>
        <v>0</v>
      </c>
      <c r="O119" s="157">
        <f t="shared" si="13"/>
        <v>2967.8</v>
      </c>
    </row>
    <row r="120" spans="2:15" ht="12.75">
      <c r="B120" s="9"/>
      <c r="D120" s="10" t="s">
        <v>152</v>
      </c>
      <c r="E120" s="8">
        <f>SUM(E115:E119)</f>
        <v>317821</v>
      </c>
      <c r="F120" s="8">
        <f>SUM(F115:F119)</f>
        <v>300</v>
      </c>
      <c r="G120" s="8">
        <f>SUM(G115:G119)</f>
        <v>26718</v>
      </c>
      <c r="H120" s="47">
        <f aca="true" t="shared" si="14" ref="H120:O120">SUM(H115:H119)</f>
        <v>632.8</v>
      </c>
      <c r="I120" s="8">
        <f>SUM(I115:I119)</f>
        <v>528</v>
      </c>
      <c r="J120" s="47">
        <f t="shared" si="14"/>
        <v>167</v>
      </c>
      <c r="K120" s="47">
        <f t="shared" si="14"/>
        <v>632.8</v>
      </c>
      <c r="L120" s="47">
        <f t="shared" si="14"/>
        <v>0</v>
      </c>
      <c r="M120" s="47">
        <f t="shared" si="14"/>
        <v>318981.8</v>
      </c>
      <c r="N120" s="8">
        <f>SUM(N115:N119)</f>
        <v>467</v>
      </c>
      <c r="O120" s="47">
        <f t="shared" si="14"/>
        <v>27350.799999999996</v>
      </c>
    </row>
  </sheetData>
  <sheetProtection/>
  <printOptions/>
  <pageMargins left="0.42" right="0" top="0.3937007874015748" bottom="0.44" header="0.1968503937007874" footer="0.2362204724409449"/>
  <pageSetup fitToHeight="4" horizontalDpi="600" verticalDpi="600" orientation="landscape" paperSize="9" scale="80" r:id="rId1"/>
  <headerFooter alignWithMargins="0">
    <oddHeader>&amp;Rtab. č. 1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4.8515625" style="140" customWidth="1"/>
    <col min="2" max="2" width="26.28125" style="140" customWidth="1"/>
    <col min="3" max="3" width="8.7109375" style="140" customWidth="1"/>
    <col min="4" max="4" width="9.140625" style="140" customWidth="1"/>
    <col min="5" max="5" width="7.8515625" style="140" customWidth="1"/>
    <col min="6" max="6" width="6.8515625" style="140" customWidth="1"/>
    <col min="7" max="7" width="7.8515625" style="140" customWidth="1"/>
    <col min="8" max="8" width="8.140625" style="140" customWidth="1"/>
    <col min="9" max="9" width="2.28125" style="140" customWidth="1"/>
    <col min="10" max="10" width="8.57421875" style="140" customWidth="1"/>
    <col min="11" max="12" width="8.28125" style="140" customWidth="1"/>
    <col min="13" max="13" width="8.140625" style="140" customWidth="1"/>
    <col min="14" max="16384" width="9.140625" style="140" customWidth="1"/>
  </cols>
  <sheetData>
    <row r="1" spans="1:13" ht="12.75">
      <c r="A1" s="139" t="s">
        <v>130</v>
      </c>
      <c r="M1" s="140" t="s">
        <v>149</v>
      </c>
    </row>
    <row r="2" spans="1:13" ht="12.75">
      <c r="A2" s="159" t="s">
        <v>156</v>
      </c>
      <c r="M2" s="141" t="s">
        <v>131</v>
      </c>
    </row>
    <row r="4" spans="1:10" ht="15">
      <c r="A4" s="142" t="s">
        <v>132</v>
      </c>
      <c r="J4" s="142" t="s">
        <v>133</v>
      </c>
    </row>
    <row r="5" spans="1:13" ht="51">
      <c r="A5" s="143"/>
      <c r="B5" s="144"/>
      <c r="C5" s="145" t="s">
        <v>134</v>
      </c>
      <c r="D5" s="145" t="s">
        <v>135</v>
      </c>
      <c r="E5" s="145" t="s">
        <v>136</v>
      </c>
      <c r="F5" s="145" t="s">
        <v>137</v>
      </c>
      <c r="G5" s="145" t="s">
        <v>138</v>
      </c>
      <c r="H5" s="145" t="s">
        <v>139</v>
      </c>
      <c r="I5" s="146"/>
      <c r="J5" s="145" t="s">
        <v>140</v>
      </c>
      <c r="K5" s="145" t="s">
        <v>141</v>
      </c>
      <c r="L5" s="145" t="s">
        <v>142</v>
      </c>
      <c r="M5" s="145" t="s">
        <v>143</v>
      </c>
    </row>
    <row r="6" spans="1:13" ht="12.75">
      <c r="A6" s="158" t="s">
        <v>153</v>
      </c>
      <c r="B6" s="147" t="s">
        <v>144</v>
      </c>
      <c r="C6" s="143">
        <v>632.8</v>
      </c>
      <c r="D6" s="143"/>
      <c r="E6" s="143"/>
      <c r="F6" s="143"/>
      <c r="G6" s="143"/>
      <c r="H6" s="143"/>
      <c r="J6" s="143">
        <v>632.8</v>
      </c>
      <c r="K6" s="143"/>
      <c r="L6" s="143"/>
      <c r="M6" s="143"/>
    </row>
    <row r="7" spans="1:13" ht="12.75">
      <c r="A7" s="158" t="s">
        <v>154</v>
      </c>
      <c r="B7" s="147" t="s">
        <v>147</v>
      </c>
      <c r="C7" s="150">
        <v>528</v>
      </c>
      <c r="D7" s="150">
        <v>-695</v>
      </c>
      <c r="E7" s="150"/>
      <c r="F7" s="150">
        <v>167</v>
      </c>
      <c r="G7" s="150"/>
      <c r="H7" s="150"/>
      <c r="I7" s="151"/>
      <c r="J7" s="150"/>
      <c r="K7" s="150"/>
      <c r="L7" s="150"/>
      <c r="M7" s="143"/>
    </row>
    <row r="8" spans="1:13" ht="12.75">
      <c r="A8" s="158" t="s">
        <v>155</v>
      </c>
      <c r="B8" s="147" t="s">
        <v>148</v>
      </c>
      <c r="C8" s="150"/>
      <c r="D8" s="150">
        <f>103+10.1</f>
        <v>113.1</v>
      </c>
      <c r="E8" s="150"/>
      <c r="F8" s="150"/>
      <c r="G8" s="150"/>
      <c r="H8" s="150"/>
      <c r="I8" s="151"/>
      <c r="J8" s="150"/>
      <c r="K8" s="150">
        <v>10.1</v>
      </c>
      <c r="L8" s="150">
        <f>103</f>
        <v>103</v>
      </c>
      <c r="M8" s="143"/>
    </row>
    <row r="9" spans="1:13" ht="12.75">
      <c r="A9" s="143"/>
      <c r="B9" s="147" t="s">
        <v>111</v>
      </c>
      <c r="C9" s="143">
        <f aca="true" t="shared" si="0" ref="C9:H9">SUM(C6:C8)</f>
        <v>1160.8</v>
      </c>
      <c r="D9" s="150">
        <f t="shared" si="0"/>
        <v>-581.9</v>
      </c>
      <c r="E9" s="143">
        <f t="shared" si="0"/>
        <v>0</v>
      </c>
      <c r="F9" s="150">
        <f t="shared" si="0"/>
        <v>167</v>
      </c>
      <c r="G9" s="143">
        <f t="shared" si="0"/>
        <v>0</v>
      </c>
      <c r="H9" s="143">
        <f t="shared" si="0"/>
        <v>0</v>
      </c>
      <c r="J9" s="143">
        <f>SUM(J6:J8)</f>
        <v>632.8</v>
      </c>
      <c r="K9" s="143">
        <f>SUM(K6:K8)</f>
        <v>10.1</v>
      </c>
      <c r="L9" s="150">
        <f>SUM(L6:L8)</f>
        <v>103</v>
      </c>
      <c r="M9" s="143">
        <f>SUM(M6:M8)</f>
        <v>0</v>
      </c>
    </row>
    <row r="11" spans="2:13" ht="12.75">
      <c r="B11" s="148" t="s">
        <v>145</v>
      </c>
      <c r="E11" s="148"/>
      <c r="F11" s="149" t="s">
        <v>151</v>
      </c>
      <c r="G11" s="139">
        <f>SUM(C9:H9)</f>
        <v>745.9</v>
      </c>
      <c r="H11" s="152" t="s">
        <v>146</v>
      </c>
      <c r="K11" s="149" t="s">
        <v>150</v>
      </c>
      <c r="L11" s="139">
        <f>SUM(J9:M9)</f>
        <v>745.9</v>
      </c>
      <c r="M11" s="152" t="s">
        <v>146</v>
      </c>
    </row>
    <row r="12" spans="7:8" ht="12.75">
      <c r="G12" s="149"/>
      <c r="H12" s="139"/>
    </row>
    <row r="13" ht="12.75">
      <c r="H13" s="13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SM482</dc:creator>
  <cp:keywords/>
  <dc:description/>
  <cp:lastModifiedBy>340</cp:lastModifiedBy>
  <cp:lastPrinted>2008-03-06T13:12:14Z</cp:lastPrinted>
  <dcterms:created xsi:type="dcterms:W3CDTF">2002-10-30T09:13:30Z</dcterms:created>
  <dcterms:modified xsi:type="dcterms:W3CDTF">2008-03-06T13:16:08Z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-1172625668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16396963</vt:i4>
  </property>
  <property fmtid="{D5CDD505-2E9C-101B-9397-08002B2CF9AE}" pid="7" name="_ReviewingToolsShownOnce">
    <vt:lpwstr/>
  </property>
</Properties>
</file>