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10 doprava změna 1" sheetId="1" r:id="rId1"/>
  </sheets>
  <definedNames/>
  <calcPr fullCalcOnLoad="1"/>
</workbook>
</file>

<file path=xl/sharedStrings.xml><?xml version="1.0" encoding="utf-8"?>
<sst xmlns="http://schemas.openxmlformats.org/spreadsheetml/2006/main" count="150" uniqueCount="110">
  <si>
    <t>Limit celkem od poč. roku:</t>
  </si>
  <si>
    <t>navýšení I.</t>
  </si>
  <si>
    <t>I. snížení limitu</t>
  </si>
  <si>
    <t xml:space="preserve">limit celkem </t>
  </si>
  <si>
    <t>navýšení II. ve 2 změně z rozpočtu kraje</t>
  </si>
  <si>
    <t>navýšení II.- 2 druhé změně rozpočtu-zapojení vratky</t>
  </si>
  <si>
    <t>Celkem</t>
  </si>
  <si>
    <t>Limit:</t>
  </si>
  <si>
    <t xml:space="preserve">I. uvolnění </t>
  </si>
  <si>
    <t>zůstatek k rozdělení</t>
  </si>
  <si>
    <t>I. zvýšení rozpočtu na zákl.rozhodnutí Zastupitelstva KHK) ZK 20/1276/07</t>
  </si>
  <si>
    <t xml:space="preserve">II. uvolnění </t>
  </si>
  <si>
    <t>převedení fin. prostředky na kap.10odbor -  akce DS//200- ZK/21/1343/2007 z 10.5.07. .</t>
  </si>
  <si>
    <t>zvýšení limitu  - z rozpočtu kraje</t>
  </si>
  <si>
    <t>celkem limit k uvolnění</t>
  </si>
  <si>
    <t>III. uvolnění</t>
  </si>
  <si>
    <t xml:space="preserve">zůstatek k rozdělení </t>
  </si>
  <si>
    <t>v tis. na 1 deset. místo</t>
  </si>
  <si>
    <t>Číslo
org.</t>
  </si>
  <si>
    <t>§</t>
  </si>
  <si>
    <t>Položka</t>
  </si>
  <si>
    <t>Číslo
akce</t>
  </si>
  <si>
    <t>Organizace
Název akce</t>
  </si>
  <si>
    <t>Správa a údržba silnic Královéhradeckého kraje</t>
  </si>
  <si>
    <t>celkem kapitálové výdaje</t>
  </si>
  <si>
    <t>II. 319     Rychnov nad Kněžnou - Rokytnice v Orl.h., stavba 3 a 4</t>
  </si>
  <si>
    <t>II. 303     Police nad Metují - přeložka</t>
  </si>
  <si>
    <t>celkem inv.transféry PO</t>
  </si>
  <si>
    <t>III. 3019   Úpice přeložka - 1. část</t>
  </si>
  <si>
    <t>II. 295     Vrchlabí - Špindlerův Mlýn - opěrné zdi</t>
  </si>
  <si>
    <t xml:space="preserve"> </t>
  </si>
  <si>
    <t>III. 30311  MK Hronov - přeložka vnitřní</t>
  </si>
  <si>
    <t xml:space="preserve">III. 31810  Tutleky - Lupenice </t>
  </si>
  <si>
    <t>Příprava SPZ Kvasiny - spolufinancování Královéhradeckého kraje</t>
  </si>
  <si>
    <t>II. 319 mosty ev.č. 319 - 002 a 319 - 003 Pěčín</t>
  </si>
  <si>
    <t>II. 298 most ev.č. 299-003 přes Metuji v Josefově</t>
  </si>
  <si>
    <t>Příprava staveb + příprava staveb EÚ</t>
  </si>
  <si>
    <t>III. 3034 Náchod ul. Borská</t>
  </si>
  <si>
    <t>III. 3086 Černilov -  průtah</t>
  </si>
  <si>
    <t>III. 302 2 - Havárie opěrné zdi  v obci Vižňov</t>
  </si>
  <si>
    <t>III. 285 11 - Havarie opěrné zdi na silnici v obci Rtyně</t>
  </si>
  <si>
    <t>II. 307 - Havárie opěrné zdi v obci Chvalkovice</t>
  </si>
  <si>
    <t>III. 567 2 - havarie opěrné zdi</t>
  </si>
  <si>
    <t>II. 300 Babí VI. etapa</t>
  </si>
  <si>
    <t>II. 286 Jičín ul. Vrchlického</t>
  </si>
  <si>
    <t>III. 302 2 Otovice, propust</t>
  </si>
  <si>
    <t>III: 318 6 Hřibiny</t>
  </si>
  <si>
    <t>II. 324 Nový Bydžov</t>
  </si>
  <si>
    <t>3042 Mezilečí</t>
  </si>
  <si>
    <t>II. 296 1 - opěrná zeď Jánské Lázně</t>
  </si>
  <si>
    <t>II. 252, 295, 297, 300 - škody po vichřici</t>
  </si>
  <si>
    <t>Rozděleno celkem</t>
  </si>
  <si>
    <t>Rozděleno:</t>
  </si>
  <si>
    <t>Rekapitulace:</t>
  </si>
  <si>
    <t>PS</t>
  </si>
  <si>
    <t>Úprava</t>
  </si>
  <si>
    <t>UR</t>
  </si>
  <si>
    <r>
      <t xml:space="preserve">Odvětví: </t>
    </r>
    <r>
      <rPr>
        <b/>
        <sz val="10"/>
        <rFont val="Arial"/>
        <family val="2"/>
      </rPr>
      <t>doprava</t>
    </r>
    <r>
      <rPr>
        <sz val="10"/>
        <rFont val="Arial"/>
        <family val="0"/>
      </rPr>
      <t xml:space="preserve"> ( kap. 10)</t>
    </r>
  </si>
  <si>
    <r>
      <t xml:space="preserve">Zdroj krytí        </t>
    </r>
    <r>
      <rPr>
        <sz val="10"/>
        <rFont val="Arial"/>
        <family val="2"/>
      </rPr>
      <t xml:space="preserve"> úvěr             </t>
    </r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</si>
  <si>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 xml:space="preserve">
</t>
    </r>
  </si>
  <si>
    <r>
      <t>Úprava akce-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usnesení Rady, Zastupitelstva KHK   č. 19/137/2007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</si>
  <si>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</si>
  <si>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akce-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usnesení  Zastupitelstva KHK   č ZK.21/1343/2007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</si>
  <si>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 ………</t>
    </r>
  </si>
  <si>
    <t>III. 31910 - 1 Most Dolní Rokytnice</t>
  </si>
  <si>
    <t>III 30326 - 2 Most Heřmánkovice</t>
  </si>
  <si>
    <t>III. 3027 - 2 Most Martínkovice</t>
  </si>
  <si>
    <t>DS/07/202</t>
  </si>
  <si>
    <t>DS/07/204</t>
  </si>
  <si>
    <t>DS/07/205</t>
  </si>
  <si>
    <t>DS/07/206</t>
  </si>
  <si>
    <t>DS/07/207</t>
  </si>
  <si>
    <t>DS/07/208</t>
  </si>
  <si>
    <t>DS/07/209</t>
  </si>
  <si>
    <t>DS/07/210</t>
  </si>
  <si>
    <t>DS/07/211</t>
  </si>
  <si>
    <t>DS/07/212</t>
  </si>
  <si>
    <t>DS/07/213</t>
  </si>
  <si>
    <t>DS/07/214</t>
  </si>
  <si>
    <t>DS/07/215</t>
  </si>
  <si>
    <t>DS/07/216</t>
  </si>
  <si>
    <t>DS/07/217</t>
  </si>
  <si>
    <t>DS/07/218</t>
  </si>
  <si>
    <t>DS/07/219</t>
  </si>
  <si>
    <t>DS/07/222</t>
  </si>
  <si>
    <t>DS/07/220</t>
  </si>
  <si>
    <t>DS/07/221</t>
  </si>
  <si>
    <t>DS/07/223</t>
  </si>
  <si>
    <t>DS/07/224</t>
  </si>
  <si>
    <t>DS/07/225</t>
  </si>
  <si>
    <t>DS/07/226</t>
  </si>
  <si>
    <t>DS/07/227</t>
  </si>
  <si>
    <t>DS/07/228</t>
  </si>
  <si>
    <t>DS/07/229</t>
  </si>
  <si>
    <t>DS/07/230</t>
  </si>
  <si>
    <t xml:space="preserve">nový limit po ZK/21/1343/2007 z 10.5.2007 </t>
  </si>
  <si>
    <r>
      <t xml:space="preserve">Změna dle ZK  21/1343/2007ze dne 10.5.2007                                        </t>
    </r>
    <r>
      <rPr>
        <b/>
        <sz val="10"/>
        <rFont val="Arial"/>
        <family val="2"/>
      </rPr>
      <t>2</t>
    </r>
    <r>
      <rPr>
        <b/>
        <i/>
        <sz val="10"/>
        <rFont val="Arial"/>
        <family val="2"/>
      </rPr>
      <t>. změna rozpočtu KHK</t>
    </r>
  </si>
  <si>
    <r>
      <t xml:space="preserve">Změna dle Rady,Zast. č.RK/2/166/02 č.ZK/19/1237/2007 -                 </t>
    </r>
    <r>
      <rPr>
        <b/>
        <sz val="10"/>
        <rFont val="Arial"/>
        <family val="2"/>
      </rPr>
      <t>1. změna rozpočtu KHK</t>
    </r>
    <r>
      <rPr>
        <sz val="10"/>
        <rFont val="Arial"/>
        <family val="0"/>
      </rPr>
      <t xml:space="preserve">.                     </t>
    </r>
  </si>
  <si>
    <t>zvýšení limitu  - za pojení  vratky Rada RK/16/613/2007 a  ZK/22/1423/2007</t>
  </si>
  <si>
    <r>
      <t xml:space="preserve">Změna dle Rady ze dne 10.10.2007 a Zastupitelstva ze  dne 25.10.2007.                      </t>
    </r>
    <r>
      <rPr>
        <b/>
        <sz val="10"/>
        <rFont val="Arial"/>
        <family val="2"/>
      </rPr>
      <t>4</t>
    </r>
    <r>
      <rPr>
        <b/>
        <i/>
        <sz val="10"/>
        <rFont val="Arial"/>
        <family val="2"/>
      </rPr>
      <t>. změna rozpočtu KHK</t>
    </r>
  </si>
  <si>
    <r>
      <t xml:space="preserve">Změna dle RK/16/613/2007ze dne 6.6.07, ZK22/1423/2007 ze dne 21.6.07.                      </t>
    </r>
    <r>
      <rPr>
        <b/>
        <sz val="10"/>
        <rFont val="Arial"/>
        <family val="2"/>
      </rPr>
      <t>3</t>
    </r>
    <r>
      <rPr>
        <b/>
        <i/>
        <sz val="10"/>
        <rFont val="Arial"/>
        <family val="2"/>
      </rPr>
      <t>. změna rozpočtu KHK</t>
    </r>
  </si>
  <si>
    <t>Rada 6.6.2007  RK/16/613/07 a ZK/22/1423/2007</t>
  </si>
  <si>
    <t>Kapitola 50 - Fond rozvoje a reprodukce Královéhradeckého kraje rok 2007 - sumář - 4. návrh úprav</t>
  </si>
  <si>
    <t>II 300 Hořice II. etapa část B</t>
  </si>
  <si>
    <t>křižovatka Havlíčkova -Palackého</t>
  </si>
  <si>
    <t>DS/07/231</t>
  </si>
  <si>
    <t xml:space="preserve">IV. Uvolnění </t>
  </si>
  <si>
    <t>pro jednání Rady 10.10.2007 a Zastupitelstva 25.10.2007</t>
  </si>
  <si>
    <t>II. 310      Olešnice v Orlických horách - Kutl - rekonstrukce krytu</t>
  </si>
  <si>
    <t>Příloha č. 1 k usnesení Zastupitelstva ze dne 25.10.2007 ZK/N 3125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</si>
</sst>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i/>
      <u val="single"/>
      <sz val="10"/>
      <name val="Arial"/>
      <family val="2"/>
    </font>
    <font>
      <sz val="12"/>
      <color indexed="4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164" fontId="9" fillId="0" borderId="3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10" fillId="0" borderId="5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10" fillId="0" borderId="8" xfId="0" applyNumberFormat="1" applyFont="1" applyBorder="1" applyAlignment="1">
      <alignment/>
    </xf>
    <xf numFmtId="164" fontId="11" fillId="0" borderId="5" xfId="0" applyNumberFormat="1" applyFont="1" applyBorder="1" applyAlignment="1">
      <alignment/>
    </xf>
    <xf numFmtId="0" fontId="8" fillId="0" borderId="1" xfId="0" applyFont="1" applyBorder="1" applyAlignment="1">
      <alignment/>
    </xf>
    <xf numFmtId="164" fontId="1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164" fontId="9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4" fontId="1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4" fontId="11" fillId="0" borderId="14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0" fillId="0" borderId="7" xfId="0" applyBorder="1" applyAlignment="1">
      <alignment/>
    </xf>
    <xf numFmtId="164" fontId="12" fillId="0" borderId="15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2" fillId="0" borderId="16" xfId="0" applyNumberFormat="1" applyFont="1" applyBorder="1" applyAlignment="1">
      <alignment/>
    </xf>
    <xf numFmtId="164" fontId="11" fillId="0" borderId="15" xfId="0" applyNumberFormat="1" applyFont="1" applyBorder="1" applyAlignment="1">
      <alignment/>
    </xf>
    <xf numFmtId="164" fontId="13" fillId="0" borderId="12" xfId="0" applyNumberFormat="1" applyFont="1" applyBorder="1" applyAlignment="1">
      <alignment/>
    </xf>
    <xf numFmtId="0" fontId="0" fillId="0" borderId="6" xfId="0" applyFill="1" applyBorder="1" applyAlignment="1">
      <alignment/>
    </xf>
    <xf numFmtId="164" fontId="14" fillId="0" borderId="15" xfId="0" applyNumberFormat="1" applyFont="1" applyBorder="1" applyAlignment="1">
      <alignment/>
    </xf>
    <xf numFmtId="164" fontId="13" fillId="0" borderId="15" xfId="0" applyNumberFormat="1" applyFont="1" applyBorder="1" applyAlignment="1">
      <alignment/>
    </xf>
    <xf numFmtId="164" fontId="14" fillId="0" borderId="1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2" borderId="19" xfId="0" applyNumberFormat="1" applyFont="1" applyFill="1" applyBorder="1" applyAlignment="1">
      <alignment horizont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2" borderId="21" xfId="0" applyNumberFormat="1" applyFont="1" applyFill="1" applyBorder="1" applyAlignment="1">
      <alignment horizont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 wrapText="1"/>
    </xf>
    <xf numFmtId="164" fontId="7" fillId="0" borderId="23" xfId="0" applyNumberFormat="1" applyFont="1" applyBorder="1" applyAlignment="1">
      <alignment horizontal="center" wrapText="1"/>
    </xf>
    <xf numFmtId="164" fontId="7" fillId="2" borderId="24" xfId="0" applyNumberFormat="1" applyFont="1" applyFill="1" applyBorder="1" applyAlignment="1">
      <alignment horizontal="center" wrapText="1"/>
    </xf>
    <xf numFmtId="164" fontId="7" fillId="0" borderId="25" xfId="0" applyNumberFormat="1" applyFont="1" applyBorder="1" applyAlignment="1">
      <alignment horizontal="center" wrapText="1"/>
    </xf>
    <xf numFmtId="164" fontId="7" fillId="2" borderId="26" xfId="0" applyNumberFormat="1" applyFont="1" applyFill="1" applyBorder="1" applyAlignment="1">
      <alignment horizontal="center" wrapText="1"/>
    </xf>
    <xf numFmtId="164" fontId="7" fillId="0" borderId="27" xfId="0" applyNumberFormat="1" applyFont="1" applyBorder="1" applyAlignment="1">
      <alignment horizontal="center" wrapText="1"/>
    </xf>
    <xf numFmtId="164" fontId="7" fillId="2" borderId="22" xfId="0" applyNumberFormat="1" applyFont="1" applyFill="1" applyBorder="1" applyAlignment="1">
      <alignment horizontal="center" wrapText="1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15" fillId="0" borderId="29" xfId="0" applyFont="1" applyBorder="1" applyAlignment="1">
      <alignment wrapText="1"/>
    </xf>
    <xf numFmtId="164" fontId="0" fillId="0" borderId="29" xfId="0" applyNumberFormat="1" applyFont="1" applyBorder="1" applyAlignment="1">
      <alignment/>
    </xf>
    <xf numFmtId="164" fontId="16" fillId="0" borderId="29" xfId="0" applyNumberFormat="1" applyFont="1" applyBorder="1" applyAlignment="1">
      <alignment/>
    </xf>
    <xf numFmtId="164" fontId="16" fillId="0" borderId="30" xfId="0" applyNumberFormat="1" applyFont="1" applyBorder="1" applyAlignment="1">
      <alignment/>
    </xf>
    <xf numFmtId="164" fontId="16" fillId="2" borderId="31" xfId="0" applyNumberFormat="1" applyFont="1" applyFill="1" applyBorder="1" applyAlignment="1">
      <alignment/>
    </xf>
    <xf numFmtId="164" fontId="16" fillId="0" borderId="11" xfId="0" applyNumberFormat="1" applyFont="1" applyBorder="1" applyAlignment="1">
      <alignment/>
    </xf>
    <xf numFmtId="164" fontId="16" fillId="2" borderId="28" xfId="0" applyNumberFormat="1" applyFont="1" applyFill="1" applyBorder="1" applyAlignment="1">
      <alignment/>
    </xf>
    <xf numFmtId="0" fontId="7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2" borderId="34" xfId="0" applyNumberFormat="1" applyFont="1" applyFill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2" borderId="36" xfId="0" applyNumberFormat="1" applyFont="1" applyFill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2" borderId="32" xfId="0" applyNumberFormat="1" applyFont="1" applyFill="1" applyBorder="1" applyAlignment="1">
      <alignment/>
    </xf>
    <xf numFmtId="164" fontId="17" fillId="0" borderId="35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7" fillId="0" borderId="38" xfId="0" applyFont="1" applyBorder="1" applyAlignment="1">
      <alignment/>
    </xf>
    <xf numFmtId="164" fontId="7" fillId="0" borderId="38" xfId="0" applyNumberFormat="1" applyFont="1" applyBorder="1" applyAlignment="1">
      <alignment/>
    </xf>
    <xf numFmtId="164" fontId="7" fillId="2" borderId="39" xfId="0" applyNumberFormat="1" applyFont="1" applyFill="1" applyBorder="1" applyAlignment="1">
      <alignment horizontal="right"/>
    </xf>
    <xf numFmtId="164" fontId="7" fillId="0" borderId="40" xfId="0" applyNumberFormat="1" applyFont="1" applyBorder="1" applyAlignment="1">
      <alignment horizontal="right"/>
    </xf>
    <xf numFmtId="164" fontId="7" fillId="2" borderId="41" xfId="0" applyNumberFormat="1" applyFont="1" applyFill="1" applyBorder="1" applyAlignment="1">
      <alignment horizontal="right"/>
    </xf>
    <xf numFmtId="164" fontId="7" fillId="0" borderId="42" xfId="0" applyNumberFormat="1" applyFont="1" applyBorder="1" applyAlignment="1">
      <alignment horizontal="right"/>
    </xf>
    <xf numFmtId="164" fontId="7" fillId="2" borderId="37" xfId="0" applyNumberFormat="1" applyFont="1" applyFill="1" applyBorder="1" applyAlignment="1">
      <alignment horizontal="right"/>
    </xf>
    <xf numFmtId="164" fontId="18" fillId="0" borderId="40" xfId="0" applyNumberFormat="1" applyFont="1" applyBorder="1" applyAlignment="1">
      <alignment horizontal="right"/>
    </xf>
    <xf numFmtId="164" fontId="16" fillId="0" borderId="29" xfId="0" applyNumberFormat="1" applyFont="1" applyBorder="1" applyAlignment="1">
      <alignment horizontal="right" wrapText="1"/>
    </xf>
    <xf numFmtId="164" fontId="16" fillId="2" borderId="43" xfId="0" applyNumberFormat="1" applyFont="1" applyFill="1" applyBorder="1" applyAlignment="1">
      <alignment/>
    </xf>
    <xf numFmtId="164" fontId="7" fillId="0" borderId="29" xfId="0" applyNumberFormat="1" applyFont="1" applyBorder="1" applyAlignment="1">
      <alignment/>
    </xf>
    <xf numFmtId="164" fontId="0" fillId="2" borderId="43" xfId="0" applyNumberFormat="1" applyFont="1" applyFill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2" borderId="3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2" borderId="28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15" fillId="0" borderId="45" xfId="0" applyFont="1" applyBorder="1" applyAlignment="1">
      <alignment/>
    </xf>
    <xf numFmtId="164" fontId="0" fillId="0" borderId="45" xfId="0" applyNumberFormat="1" applyFont="1" applyBorder="1" applyAlignment="1">
      <alignment/>
    </xf>
    <xf numFmtId="164" fontId="16" fillId="0" borderId="45" xfId="0" applyNumberFormat="1" applyFont="1" applyBorder="1" applyAlignment="1">
      <alignment/>
    </xf>
    <xf numFmtId="164" fontId="0" fillId="2" borderId="46" xfId="0" applyNumberFormat="1" applyFont="1" applyFill="1" applyBorder="1" applyAlignment="1">
      <alignment/>
    </xf>
    <xf numFmtId="164" fontId="0" fillId="0" borderId="47" xfId="0" applyNumberFormat="1" applyFont="1" applyBorder="1" applyAlignment="1">
      <alignment/>
    </xf>
    <xf numFmtId="164" fontId="0" fillId="2" borderId="48" xfId="0" applyNumberFormat="1" applyFont="1" applyFill="1" applyBorder="1" applyAlignment="1">
      <alignment/>
    </xf>
    <xf numFmtId="164" fontId="0" fillId="0" borderId="49" xfId="0" applyNumberFormat="1" applyFont="1" applyBorder="1" applyAlignment="1">
      <alignment/>
    </xf>
    <xf numFmtId="164" fontId="16" fillId="2" borderId="44" xfId="0" applyNumberFormat="1" applyFont="1" applyFill="1" applyBorder="1" applyAlignment="1">
      <alignment/>
    </xf>
    <xf numFmtId="0" fontId="0" fillId="0" borderId="33" xfId="0" applyFont="1" applyBorder="1" applyAlignment="1">
      <alignment wrapText="1"/>
    </xf>
    <xf numFmtId="164" fontId="0" fillId="0" borderId="33" xfId="0" applyNumberFormat="1" applyFont="1" applyBorder="1" applyAlignment="1">
      <alignment horizontal="right" wrapText="1"/>
    </xf>
    <xf numFmtId="164" fontId="19" fillId="2" borderId="32" xfId="0" applyNumberFormat="1" applyFont="1" applyFill="1" applyBorder="1" applyAlignment="1">
      <alignment/>
    </xf>
    <xf numFmtId="164" fontId="19" fillId="0" borderId="35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164" fontId="0" fillId="2" borderId="39" xfId="0" applyNumberFormat="1" applyFont="1" applyFill="1" applyBorder="1" applyAlignment="1">
      <alignment/>
    </xf>
    <xf numFmtId="164" fontId="7" fillId="0" borderId="40" xfId="0" applyNumberFormat="1" applyFont="1" applyBorder="1" applyAlignment="1">
      <alignment/>
    </xf>
    <xf numFmtId="164" fontId="7" fillId="2" borderId="41" xfId="0" applyNumberFormat="1" applyFont="1" applyFill="1" applyBorder="1" applyAlignment="1">
      <alignment/>
    </xf>
    <xf numFmtId="164" fontId="7" fillId="0" borderId="42" xfId="0" applyNumberFormat="1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15" fillId="0" borderId="51" xfId="0" applyFont="1" applyBorder="1" applyAlignment="1">
      <alignment wrapText="1"/>
    </xf>
    <xf numFmtId="0" fontId="7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7" fillId="0" borderId="37" xfId="0" applyFont="1" applyBorder="1" applyAlignment="1">
      <alignment/>
    </xf>
    <xf numFmtId="0" fontId="0" fillId="0" borderId="38" xfId="0" applyFont="1" applyBorder="1" applyAlignment="1">
      <alignment/>
    </xf>
    <xf numFmtId="164" fontId="7" fillId="2" borderId="37" xfId="0" applyNumberFormat="1" applyFont="1" applyFill="1" applyBorder="1" applyAlignment="1">
      <alignment/>
    </xf>
    <xf numFmtId="0" fontId="15" fillId="0" borderId="51" xfId="0" applyFont="1" applyBorder="1" applyAlignment="1">
      <alignment/>
    </xf>
    <xf numFmtId="164" fontId="17" fillId="0" borderId="30" xfId="0" applyNumberFormat="1" applyFont="1" applyBorder="1" applyAlignment="1">
      <alignment/>
    </xf>
    <xf numFmtId="164" fontId="0" fillId="2" borderId="37" xfId="0" applyNumberFormat="1" applyFont="1" applyFill="1" applyBorder="1" applyAlignment="1">
      <alignment/>
    </xf>
    <xf numFmtId="164" fontId="18" fillId="0" borderId="40" xfId="0" applyNumberFormat="1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45" xfId="0" applyFont="1" applyBorder="1" applyAlignment="1">
      <alignment/>
    </xf>
    <xf numFmtId="164" fontId="0" fillId="2" borderId="44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164" fontId="0" fillId="0" borderId="29" xfId="0" applyNumberFormat="1" applyFont="1" applyBorder="1" applyAlignment="1">
      <alignment horizontal="right" wrapText="1"/>
    </xf>
    <xf numFmtId="0" fontId="0" fillId="0" borderId="53" xfId="0" applyFont="1" applyBorder="1" applyAlignment="1">
      <alignment wrapText="1"/>
    </xf>
    <xf numFmtId="164" fontId="0" fillId="0" borderId="51" xfId="0" applyNumberFormat="1" applyFont="1" applyBorder="1" applyAlignment="1">
      <alignment/>
    </xf>
    <xf numFmtId="164" fontId="18" fillId="0" borderId="51" xfId="0" applyNumberFormat="1" applyFont="1" applyBorder="1" applyAlignment="1">
      <alignment/>
    </xf>
    <xf numFmtId="164" fontId="0" fillId="2" borderId="54" xfId="0" applyNumberFormat="1" applyFont="1" applyFill="1" applyBorder="1" applyAlignment="1">
      <alignment/>
    </xf>
    <xf numFmtId="164" fontId="0" fillId="0" borderId="55" xfId="0" applyNumberFormat="1" applyFont="1" applyBorder="1" applyAlignment="1">
      <alignment/>
    </xf>
    <xf numFmtId="164" fontId="0" fillId="2" borderId="56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16" fillId="2" borderId="50" xfId="0" applyNumberFormat="1" applyFont="1" applyFill="1" applyBorder="1" applyAlignment="1">
      <alignment/>
    </xf>
    <xf numFmtId="164" fontId="7" fillId="0" borderId="33" xfId="0" applyNumberFormat="1" applyFont="1" applyBorder="1" applyAlignment="1">
      <alignment/>
    </xf>
    <xf numFmtId="164" fontId="7" fillId="0" borderId="51" xfId="0" applyNumberFormat="1" applyFont="1" applyBorder="1" applyAlignment="1">
      <alignment/>
    </xf>
    <xf numFmtId="164" fontId="7" fillId="2" borderId="50" xfId="0" applyNumberFormat="1" applyFont="1" applyFill="1" applyBorder="1" applyAlignment="1">
      <alignment/>
    </xf>
    <xf numFmtId="164" fontId="18" fillId="0" borderId="55" xfId="0" applyNumberFormat="1" applyFont="1" applyBorder="1" applyAlignment="1">
      <alignment/>
    </xf>
    <xf numFmtId="0" fontId="15" fillId="0" borderId="45" xfId="0" applyFont="1" applyBorder="1" applyAlignment="1">
      <alignment wrapText="1"/>
    </xf>
    <xf numFmtId="164" fontId="18" fillId="0" borderId="45" xfId="0" applyNumberFormat="1" applyFont="1" applyBorder="1" applyAlignment="1">
      <alignment/>
    </xf>
    <xf numFmtId="164" fontId="19" fillId="2" borderId="50" xfId="0" applyNumberFormat="1" applyFont="1" applyFill="1" applyBorder="1" applyAlignment="1">
      <alignment/>
    </xf>
    <xf numFmtId="164" fontId="19" fillId="0" borderId="55" xfId="0" applyNumberFormat="1" applyFont="1" applyBorder="1" applyAlignment="1">
      <alignment/>
    </xf>
    <xf numFmtId="164" fontId="7" fillId="0" borderId="45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64" fontId="0" fillId="2" borderId="41" xfId="0" applyNumberFormat="1" applyFont="1" applyFill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2" borderId="50" xfId="0" applyNumberFormat="1" applyFont="1" applyFill="1" applyBorder="1" applyAlignment="1">
      <alignment/>
    </xf>
    <xf numFmtId="164" fontId="17" fillId="0" borderId="55" xfId="0" applyNumberFormat="1" applyFont="1" applyBorder="1" applyAlignment="1">
      <alignment/>
    </xf>
    <xf numFmtId="0" fontId="15" fillId="0" borderId="33" xfId="0" applyFont="1" applyBorder="1" applyAlignment="1">
      <alignment/>
    </xf>
    <xf numFmtId="0" fontId="7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7" fillId="0" borderId="58" xfId="0" applyFont="1" applyBorder="1" applyAlignment="1">
      <alignment/>
    </xf>
    <xf numFmtId="164" fontId="0" fillId="0" borderId="58" xfId="0" applyNumberFormat="1" applyFont="1" applyBorder="1" applyAlignment="1">
      <alignment/>
    </xf>
    <xf numFmtId="164" fontId="7" fillId="0" borderId="58" xfId="0" applyNumberFormat="1" applyFont="1" applyBorder="1" applyAlignment="1">
      <alignment/>
    </xf>
    <xf numFmtId="164" fontId="0" fillId="2" borderId="59" xfId="0" applyNumberFormat="1" applyFont="1" applyFill="1" applyBorder="1" applyAlignment="1">
      <alignment/>
    </xf>
    <xf numFmtId="164" fontId="0" fillId="0" borderId="60" xfId="0" applyNumberFormat="1" applyFont="1" applyBorder="1" applyAlignment="1">
      <alignment/>
    </xf>
    <xf numFmtId="164" fontId="0" fillId="2" borderId="61" xfId="0" applyNumberFormat="1" applyFont="1" applyFill="1" applyBorder="1" applyAlignment="1">
      <alignment/>
    </xf>
    <xf numFmtId="164" fontId="0" fillId="0" borderId="62" xfId="0" applyNumberFormat="1" applyFont="1" applyBorder="1" applyAlignment="1">
      <alignment/>
    </xf>
    <xf numFmtId="164" fontId="7" fillId="2" borderId="57" xfId="0" applyNumberFormat="1" applyFont="1" applyFill="1" applyBorder="1" applyAlignment="1">
      <alignment/>
    </xf>
    <xf numFmtId="164" fontId="18" fillId="0" borderId="6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9" fillId="0" borderId="18" xfId="0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2" borderId="19" xfId="0" applyNumberFormat="1" applyFont="1" applyFill="1" applyBorder="1" applyAlignment="1">
      <alignment/>
    </xf>
    <xf numFmtId="164" fontId="11" fillId="3" borderId="20" xfId="0" applyNumberFormat="1" applyFont="1" applyFill="1" applyBorder="1" applyAlignment="1">
      <alignment/>
    </xf>
    <xf numFmtId="164" fontId="11" fillId="2" borderId="17" xfId="0" applyNumberFormat="1" applyFont="1" applyFill="1" applyBorder="1" applyAlignment="1">
      <alignment/>
    </xf>
    <xf numFmtId="164" fontId="11" fillId="3" borderId="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2" xfId="0" applyFont="1" applyBorder="1" applyAlignment="1">
      <alignment/>
    </xf>
    <xf numFmtId="164" fontId="10" fillId="0" borderId="21" xfId="0" applyNumberFormat="1" applyFont="1" applyBorder="1" applyAlignment="1">
      <alignment/>
    </xf>
    <xf numFmtId="164" fontId="11" fillId="0" borderId="18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10" fillId="0" borderId="33" xfId="0" applyNumberFormat="1" applyFont="1" applyBorder="1" applyAlignment="1">
      <alignment/>
    </xf>
    <xf numFmtId="164" fontId="10" fillId="2" borderId="33" xfId="0" applyNumberFormat="1" applyFont="1" applyFill="1" applyBorder="1" applyAlignment="1">
      <alignment/>
    </xf>
    <xf numFmtId="164" fontId="10" fillId="0" borderId="35" xfId="0" applyNumberFormat="1" applyFont="1" applyBorder="1" applyAlignment="1">
      <alignment/>
    </xf>
    <xf numFmtId="164" fontId="22" fillId="2" borderId="33" xfId="0" applyNumberFormat="1" applyFont="1" applyFill="1" applyBorder="1" applyAlignment="1">
      <alignment/>
    </xf>
    <xf numFmtId="0" fontId="0" fillId="0" borderId="63" xfId="0" applyFont="1" applyBorder="1" applyAlignment="1">
      <alignment/>
    </xf>
    <xf numFmtId="0" fontId="0" fillId="0" borderId="42" xfId="0" applyFont="1" applyBorder="1" applyAlignment="1">
      <alignment/>
    </xf>
    <xf numFmtId="4" fontId="7" fillId="0" borderId="42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164" fontId="11" fillId="0" borderId="38" xfId="0" applyNumberFormat="1" applyFont="1" applyBorder="1" applyAlignment="1">
      <alignment/>
    </xf>
    <xf numFmtId="164" fontId="10" fillId="2" borderId="38" xfId="0" applyNumberFormat="1" applyFont="1" applyFill="1" applyBorder="1" applyAlignment="1">
      <alignment/>
    </xf>
    <xf numFmtId="164" fontId="9" fillId="3" borderId="38" xfId="0" applyNumberFormat="1" applyFont="1" applyFill="1" applyBorder="1" applyAlignment="1">
      <alignment/>
    </xf>
    <xf numFmtId="164" fontId="9" fillId="2" borderId="38" xfId="0" applyNumberFormat="1" applyFont="1" applyFill="1" applyBorder="1" applyAlignment="1">
      <alignment/>
    </xf>
    <xf numFmtId="164" fontId="11" fillId="2" borderId="38" xfId="0" applyNumberFormat="1" applyFont="1" applyFill="1" applyBorder="1" applyAlignment="1">
      <alignment/>
    </xf>
    <xf numFmtId="164" fontId="9" fillId="3" borderId="40" xfId="0" applyNumberFormat="1" applyFont="1" applyFill="1" applyBorder="1" applyAlignment="1">
      <alignment/>
    </xf>
    <xf numFmtId="164" fontId="0" fillId="2" borderId="51" xfId="0" applyNumberFormat="1" applyFont="1" applyFill="1" applyBorder="1" applyAlignment="1">
      <alignment/>
    </xf>
    <xf numFmtId="164" fontId="0" fillId="0" borderId="54" xfId="0" applyNumberFormat="1" applyFont="1" applyBorder="1" applyAlignment="1">
      <alignment/>
    </xf>
    <xf numFmtId="164" fontId="7" fillId="2" borderId="45" xfId="0" applyNumberFormat="1" applyFont="1" applyFill="1" applyBorder="1" applyAlignment="1">
      <alignment/>
    </xf>
    <xf numFmtId="164" fontId="0" fillId="2" borderId="33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2" borderId="58" xfId="0" applyNumberFormat="1" applyFont="1" applyFill="1" applyBorder="1" applyAlignment="1">
      <alignment/>
    </xf>
    <xf numFmtId="164" fontId="0" fillId="0" borderId="59" xfId="0" applyNumberFormat="1" applyFont="1" applyBorder="1" applyAlignment="1">
      <alignment/>
    </xf>
    <xf numFmtId="164" fontId="7" fillId="2" borderId="58" xfId="0" applyNumberFormat="1" applyFont="1" applyFill="1" applyBorder="1" applyAlignment="1">
      <alignment/>
    </xf>
    <xf numFmtId="164" fontId="7" fillId="2" borderId="51" xfId="0" applyNumberFormat="1" applyFont="1" applyFill="1" applyBorder="1" applyAlignment="1">
      <alignment/>
    </xf>
    <xf numFmtId="164" fontId="0" fillId="2" borderId="38" xfId="0" applyNumberFormat="1" applyFont="1" applyFill="1" applyBorder="1" applyAlignment="1">
      <alignment/>
    </xf>
    <xf numFmtId="164" fontId="0" fillId="0" borderId="39" xfId="0" applyNumberFormat="1" applyFont="1" applyBorder="1" applyAlignment="1">
      <alignment/>
    </xf>
    <xf numFmtId="164" fontId="7" fillId="2" borderId="38" xfId="0" applyNumberFormat="1" applyFont="1" applyFill="1" applyBorder="1" applyAlignment="1">
      <alignment/>
    </xf>
    <xf numFmtId="164" fontId="0" fillId="2" borderId="29" xfId="0" applyNumberFormat="1" applyFont="1" applyFill="1" applyBorder="1" applyAlignment="1">
      <alignment/>
    </xf>
    <xf numFmtId="164" fontId="0" fillId="0" borderId="43" xfId="0" applyNumberFormat="1" applyFont="1" applyBorder="1" applyAlignment="1">
      <alignment/>
    </xf>
    <xf numFmtId="164" fontId="7" fillId="2" borderId="29" xfId="0" applyNumberFormat="1" applyFont="1" applyFill="1" applyBorder="1" applyAlignment="1">
      <alignment/>
    </xf>
    <xf numFmtId="164" fontId="18" fillId="0" borderId="30" xfId="0" applyNumberFormat="1" applyFont="1" applyBorder="1" applyAlignment="1">
      <alignment/>
    </xf>
    <xf numFmtId="164" fontId="7" fillId="2" borderId="28" xfId="0" applyNumberFormat="1" applyFont="1" applyFill="1" applyBorder="1" applyAlignment="1">
      <alignment/>
    </xf>
    <xf numFmtId="0" fontId="7" fillId="0" borderId="64" xfId="0" applyFont="1" applyBorder="1" applyAlignment="1">
      <alignment/>
    </xf>
    <xf numFmtId="0" fontId="7" fillId="0" borderId="65" xfId="0" applyFont="1" applyBorder="1" applyAlignment="1">
      <alignment/>
    </xf>
    <xf numFmtId="164" fontId="0" fillId="0" borderId="65" xfId="0" applyNumberFormat="1" applyFont="1" applyBorder="1" applyAlignment="1">
      <alignment/>
    </xf>
    <xf numFmtId="164" fontId="7" fillId="0" borderId="65" xfId="0" applyNumberFormat="1" applyFont="1" applyBorder="1" applyAlignment="1">
      <alignment/>
    </xf>
    <xf numFmtId="164" fontId="0" fillId="2" borderId="65" xfId="0" applyNumberFormat="1" applyFont="1" applyFill="1" applyBorder="1" applyAlignment="1">
      <alignment/>
    </xf>
    <xf numFmtId="164" fontId="0" fillId="0" borderId="66" xfId="0" applyNumberFormat="1" applyFont="1" applyBorder="1" applyAlignment="1">
      <alignment/>
    </xf>
    <xf numFmtId="164" fontId="18" fillId="0" borderId="67" xfId="0" applyNumberFormat="1" applyFont="1" applyBorder="1" applyAlignment="1">
      <alignment/>
    </xf>
    <xf numFmtId="164" fontId="7" fillId="2" borderId="64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68" xfId="0" applyBorder="1" applyAlignment="1">
      <alignment/>
    </xf>
    <xf numFmtId="0" fontId="0" fillId="0" borderId="8" xfId="0" applyBorder="1" applyAlignment="1">
      <alignment/>
    </xf>
    <xf numFmtId="0" fontId="0" fillId="0" borderId="69" xfId="0" applyBorder="1" applyAlignment="1">
      <alignment/>
    </xf>
    <xf numFmtId="0" fontId="0" fillId="2" borderId="22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/>
    </xf>
    <xf numFmtId="0" fontId="7" fillId="2" borderId="37" xfId="0" applyFont="1" applyFill="1" applyBorder="1" applyAlignment="1">
      <alignment/>
    </xf>
    <xf numFmtId="164" fontId="0" fillId="2" borderId="32" xfId="0" applyNumberFormat="1" applyFill="1" applyBorder="1" applyAlignment="1">
      <alignment/>
    </xf>
    <xf numFmtId="164" fontId="0" fillId="2" borderId="37" xfId="0" applyNumberFormat="1" applyFill="1" applyBorder="1" applyAlignment="1">
      <alignment/>
    </xf>
    <xf numFmtId="164" fontId="0" fillId="2" borderId="50" xfId="0" applyNumberFormat="1" applyFill="1" applyBorder="1" applyAlignment="1">
      <alignment/>
    </xf>
    <xf numFmtId="164" fontId="0" fillId="2" borderId="28" xfId="0" applyNumberFormat="1" applyFill="1" applyBorder="1" applyAlignment="1">
      <alignment/>
    </xf>
    <xf numFmtId="0" fontId="0" fillId="0" borderId="70" xfId="0" applyBorder="1" applyAlignment="1">
      <alignment/>
    </xf>
    <xf numFmtId="164" fontId="18" fillId="0" borderId="71" xfId="0" applyNumberFormat="1" applyFont="1" applyBorder="1" applyAlignment="1">
      <alignment/>
    </xf>
    <xf numFmtId="164" fontId="18" fillId="0" borderId="72" xfId="0" applyNumberFormat="1" applyFont="1" applyBorder="1" applyAlignment="1">
      <alignment/>
    </xf>
    <xf numFmtId="164" fontId="7" fillId="0" borderId="72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7" xfId="0" applyNumberFormat="1" applyFont="1" applyBorder="1" applyAlignment="1">
      <alignment/>
    </xf>
    <xf numFmtId="164" fontId="7" fillId="2" borderId="32" xfId="0" applyNumberFormat="1" applyFont="1" applyFill="1" applyBorder="1" applyAlignment="1">
      <alignment/>
    </xf>
    <xf numFmtId="164" fontId="18" fillId="0" borderId="35" xfId="0" applyNumberFormat="1" applyFont="1" applyBorder="1" applyAlignment="1">
      <alignment/>
    </xf>
    <xf numFmtId="164" fontId="3" fillId="0" borderId="5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164" fontId="0" fillId="2" borderId="44" xfId="0" applyNumberForma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69" xfId="0" applyFont="1" applyBorder="1" applyAlignment="1">
      <alignment/>
    </xf>
    <xf numFmtId="4" fontId="23" fillId="0" borderId="69" xfId="0" applyNumberFormat="1" applyFont="1" applyFill="1" applyBorder="1" applyAlignment="1">
      <alignment/>
    </xf>
    <xf numFmtId="4" fontId="23" fillId="0" borderId="5" xfId="0" applyNumberFormat="1" applyFont="1" applyFill="1" applyBorder="1" applyAlignment="1">
      <alignment/>
    </xf>
    <xf numFmtId="4" fontId="23" fillId="0" borderId="8" xfId="0" applyNumberFormat="1" applyFont="1" applyFill="1" applyBorder="1" applyAlignment="1">
      <alignment/>
    </xf>
    <xf numFmtId="4" fontId="7" fillId="0" borderId="72" xfId="0" applyNumberFormat="1" applyFont="1" applyFill="1" applyBorder="1" applyAlignment="1">
      <alignment/>
    </xf>
    <xf numFmtId="164" fontId="10" fillId="2" borderId="17" xfId="0" applyNumberFormat="1" applyFont="1" applyFill="1" applyBorder="1" applyAlignment="1">
      <alignment/>
    </xf>
    <xf numFmtId="4" fontId="10" fillId="3" borderId="3" xfId="0" applyNumberFormat="1" applyFont="1" applyFill="1" applyBorder="1" applyAlignment="1">
      <alignment/>
    </xf>
    <xf numFmtId="164" fontId="0" fillId="0" borderId="8" xfId="0" applyNumberFormat="1" applyBorder="1" applyAlignment="1">
      <alignment/>
    </xf>
    <xf numFmtId="164" fontId="0" fillId="2" borderId="64" xfId="0" applyNumberFormat="1" applyFill="1" applyBorder="1" applyAlignment="1">
      <alignment/>
    </xf>
    <xf numFmtId="164" fontId="0" fillId="2" borderId="57" xfId="0" applyNumberForma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3" borderId="71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1" fillId="0" borderId="0" xfId="0" applyNumberFormat="1" applyFont="1" applyBorder="1" applyAlignment="1">
      <alignment/>
    </xf>
    <xf numFmtId="0" fontId="0" fillId="0" borderId="73" xfId="0" applyFill="1" applyBorder="1" applyAlignment="1">
      <alignment/>
    </xf>
    <xf numFmtId="0" fontId="0" fillId="0" borderId="62" xfId="0" applyBorder="1" applyAlignment="1">
      <alignment/>
    </xf>
    <xf numFmtId="0" fontId="0" fillId="0" borderId="62" xfId="0" applyBorder="1" applyAlignment="1">
      <alignment/>
    </xf>
    <xf numFmtId="0" fontId="0" fillId="0" borderId="74" xfId="0" applyFill="1" applyBorder="1" applyAlignment="1">
      <alignment/>
    </xf>
    <xf numFmtId="164" fontId="13" fillId="0" borderId="75" xfId="0" applyNumberFormat="1" applyFont="1" applyBorder="1" applyAlignment="1">
      <alignment/>
    </xf>
    <xf numFmtId="164" fontId="7" fillId="2" borderId="65" xfId="0" applyNumberFormat="1" applyFont="1" applyFill="1" applyBorder="1" applyAlignment="1">
      <alignment/>
    </xf>
    <xf numFmtId="164" fontId="7" fillId="2" borderId="33" xfId="0" applyNumberFormat="1" applyFont="1" applyFill="1" applyBorder="1" applyAlignment="1">
      <alignment/>
    </xf>
    <xf numFmtId="164" fontId="7" fillId="4" borderId="37" xfId="0" applyNumberFormat="1" applyFont="1" applyFill="1" applyBorder="1" applyAlignment="1">
      <alignment/>
    </xf>
    <xf numFmtId="164" fontId="0" fillId="4" borderId="37" xfId="0" applyNumberFormat="1" applyFill="1" applyBorder="1" applyAlignment="1">
      <alignment/>
    </xf>
    <xf numFmtId="164" fontId="0" fillId="4" borderId="32" xfId="0" applyNumberFormat="1" applyFill="1" applyBorder="1" applyAlignment="1">
      <alignment/>
    </xf>
    <xf numFmtId="0" fontId="7" fillId="0" borderId="53" xfId="0" applyFont="1" applyBorder="1" applyAlignment="1">
      <alignment/>
    </xf>
    <xf numFmtId="164" fontId="0" fillId="0" borderId="53" xfId="0" applyNumberFormat="1" applyFont="1" applyBorder="1" applyAlignment="1">
      <alignment/>
    </xf>
    <xf numFmtId="164" fontId="7" fillId="0" borderId="53" xfId="0" applyNumberFormat="1" applyFont="1" applyBorder="1" applyAlignment="1">
      <alignment/>
    </xf>
    <xf numFmtId="164" fontId="0" fillId="2" borderId="76" xfId="0" applyNumberFormat="1" applyFont="1" applyFill="1" applyBorder="1" applyAlignment="1">
      <alignment/>
    </xf>
    <xf numFmtId="164" fontId="0" fillId="0" borderId="77" xfId="0" applyNumberFormat="1" applyFont="1" applyBorder="1" applyAlignment="1">
      <alignment/>
    </xf>
    <xf numFmtId="164" fontId="0" fillId="2" borderId="78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2" borderId="52" xfId="0" applyNumberFormat="1" applyFont="1" applyFill="1" applyBorder="1" applyAlignment="1">
      <alignment/>
    </xf>
    <xf numFmtId="164" fontId="17" fillId="0" borderId="77" xfId="0" applyNumberFormat="1" applyFont="1" applyBorder="1" applyAlignment="1">
      <alignment/>
    </xf>
    <xf numFmtId="164" fontId="0" fillId="2" borderId="52" xfId="0" applyNumberFormat="1" applyFill="1" applyBorder="1" applyAlignment="1">
      <alignment/>
    </xf>
    <xf numFmtId="0" fontId="0" fillId="0" borderId="79" xfId="0" applyBorder="1" applyAlignment="1">
      <alignment/>
    </xf>
    <xf numFmtId="0" fontId="0" fillId="0" borderId="51" xfId="0" applyFont="1" applyBorder="1" applyAlignment="1">
      <alignment/>
    </xf>
    <xf numFmtId="164" fontId="7" fillId="2" borderId="52" xfId="0" applyNumberFormat="1" applyFont="1" applyFill="1" applyBorder="1" applyAlignment="1">
      <alignment/>
    </xf>
    <xf numFmtId="164" fontId="18" fillId="0" borderId="77" xfId="0" applyNumberFormat="1" applyFont="1" applyBorder="1" applyAlignment="1">
      <alignment/>
    </xf>
    <xf numFmtId="164" fontId="18" fillId="0" borderId="79" xfId="0" applyNumberFormat="1" applyFont="1" applyBorder="1" applyAlignment="1">
      <alignment/>
    </xf>
    <xf numFmtId="164" fontId="18" fillId="0" borderId="8" xfId="0" applyNumberFormat="1" applyFont="1" applyBorder="1" applyAlignment="1">
      <alignment/>
    </xf>
    <xf numFmtId="164" fontId="7" fillId="4" borderId="57" xfId="0" applyNumberFormat="1" applyFont="1" applyFill="1" applyBorder="1" applyAlignment="1">
      <alignment/>
    </xf>
    <xf numFmtId="164" fontId="18" fillId="4" borderId="72" xfId="0" applyNumberFormat="1" applyFont="1" applyFill="1" applyBorder="1" applyAlignment="1">
      <alignment/>
    </xf>
    <xf numFmtId="164" fontId="7" fillId="4" borderId="72" xfId="0" applyNumberFormat="1" applyFont="1" applyFill="1" applyBorder="1" applyAlignment="1">
      <alignment/>
    </xf>
    <xf numFmtId="164" fontId="18" fillId="4" borderId="71" xfId="0" applyNumberFormat="1" applyFont="1" applyFill="1" applyBorder="1" applyAlignment="1">
      <alignment/>
    </xf>
    <xf numFmtId="164" fontId="0" fillId="4" borderId="38" xfId="0" applyNumberFormat="1" applyFont="1" applyFill="1" applyBorder="1" applyAlignment="1">
      <alignment/>
    </xf>
    <xf numFmtId="164" fontId="7" fillId="4" borderId="38" xfId="0" applyNumberFormat="1" applyFont="1" applyFill="1" applyBorder="1" applyAlignment="1">
      <alignment/>
    </xf>
    <xf numFmtId="164" fontId="0" fillId="4" borderId="39" xfId="0" applyNumberFormat="1" applyFont="1" applyFill="1" applyBorder="1" applyAlignment="1">
      <alignment/>
    </xf>
    <xf numFmtId="164" fontId="7" fillId="4" borderId="40" xfId="0" applyNumberFormat="1" applyFont="1" applyFill="1" applyBorder="1" applyAlignment="1">
      <alignment/>
    </xf>
    <xf numFmtId="164" fontId="7" fillId="4" borderId="41" xfId="0" applyNumberFormat="1" applyFont="1" applyFill="1" applyBorder="1" applyAlignment="1">
      <alignment/>
    </xf>
    <xf numFmtId="164" fontId="7" fillId="4" borderId="42" xfId="0" applyNumberFormat="1" applyFont="1" applyFill="1" applyBorder="1" applyAlignment="1">
      <alignment/>
    </xf>
    <xf numFmtId="164" fontId="18" fillId="4" borderId="40" xfId="0" applyNumberFormat="1" applyFont="1" applyFill="1" applyBorder="1" applyAlignment="1">
      <alignment/>
    </xf>
    <xf numFmtId="164" fontId="20" fillId="4" borderId="37" xfId="0" applyNumberFormat="1" applyFont="1" applyFill="1" applyBorder="1" applyAlignment="1">
      <alignment/>
    </xf>
    <xf numFmtId="164" fontId="20" fillId="4" borderId="40" xfId="0" applyNumberFormat="1" applyFont="1" applyFill="1" applyBorder="1" applyAlignment="1">
      <alignment/>
    </xf>
    <xf numFmtId="164" fontId="0" fillId="4" borderId="33" xfId="0" applyNumberFormat="1" applyFont="1" applyFill="1" applyBorder="1" applyAlignment="1">
      <alignment/>
    </xf>
    <xf numFmtId="164" fontId="7" fillId="4" borderId="33" xfId="0" applyNumberFormat="1" applyFont="1" applyFill="1" applyBorder="1" applyAlignment="1">
      <alignment/>
    </xf>
    <xf numFmtId="164" fontId="0" fillId="4" borderId="34" xfId="0" applyNumberFormat="1" applyFont="1" applyFill="1" applyBorder="1" applyAlignment="1">
      <alignment/>
    </xf>
    <xf numFmtId="164" fontId="0" fillId="4" borderId="35" xfId="0" applyNumberFormat="1" applyFont="1" applyFill="1" applyBorder="1" applyAlignment="1">
      <alignment/>
    </xf>
    <xf numFmtId="164" fontId="0" fillId="4" borderId="36" xfId="0" applyNumberFormat="1" applyFont="1" applyFill="1" applyBorder="1" applyAlignment="1">
      <alignment/>
    </xf>
    <xf numFmtId="164" fontId="0" fillId="4" borderId="7" xfId="0" applyNumberFormat="1" applyFont="1" applyFill="1" applyBorder="1" applyAlignment="1">
      <alignment/>
    </xf>
    <xf numFmtId="164" fontId="20" fillId="4" borderId="32" xfId="0" applyNumberFormat="1" applyFont="1" applyFill="1" applyBorder="1" applyAlignment="1">
      <alignment/>
    </xf>
    <xf numFmtId="164" fontId="20" fillId="4" borderId="35" xfId="0" applyNumberFormat="1" applyFont="1" applyFill="1" applyBorder="1" applyAlignment="1">
      <alignment/>
    </xf>
    <xf numFmtId="164" fontId="0" fillId="4" borderId="40" xfId="0" applyNumberFormat="1" applyFont="1" applyFill="1" applyBorder="1" applyAlignment="1">
      <alignment/>
    </xf>
    <xf numFmtId="164" fontId="0" fillId="4" borderId="41" xfId="0" applyNumberFormat="1" applyFont="1" applyFill="1" applyBorder="1" applyAlignment="1">
      <alignment/>
    </xf>
    <xf numFmtId="164" fontId="0" fillId="4" borderId="42" xfId="0" applyNumberFormat="1" applyFont="1" applyFill="1" applyBorder="1" applyAlignment="1">
      <alignment/>
    </xf>
    <xf numFmtId="164" fontId="0" fillId="4" borderId="58" xfId="0" applyNumberFormat="1" applyFont="1" applyFill="1" applyBorder="1" applyAlignment="1">
      <alignment/>
    </xf>
    <xf numFmtId="164" fontId="7" fillId="4" borderId="58" xfId="0" applyNumberFormat="1" applyFont="1" applyFill="1" applyBorder="1" applyAlignment="1">
      <alignment/>
    </xf>
    <xf numFmtId="164" fontId="0" fillId="4" borderId="59" xfId="0" applyNumberFormat="1" applyFont="1" applyFill="1" applyBorder="1" applyAlignment="1">
      <alignment/>
    </xf>
    <xf numFmtId="164" fontId="0" fillId="4" borderId="60" xfId="0" applyNumberFormat="1" applyFont="1" applyFill="1" applyBorder="1" applyAlignment="1">
      <alignment/>
    </xf>
    <xf numFmtId="164" fontId="0" fillId="4" borderId="61" xfId="0" applyNumberFormat="1" applyFont="1" applyFill="1" applyBorder="1" applyAlignment="1">
      <alignment/>
    </xf>
    <xf numFmtId="164" fontId="0" fillId="4" borderId="62" xfId="0" applyNumberFormat="1" applyFont="1" applyFill="1" applyBorder="1" applyAlignment="1">
      <alignment/>
    </xf>
    <xf numFmtId="164" fontId="18" fillId="4" borderId="60" xfId="0" applyNumberFormat="1" applyFont="1" applyFill="1" applyBorder="1" applyAlignment="1">
      <alignment/>
    </xf>
    <xf numFmtId="164" fontId="18" fillId="4" borderId="6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64" fontId="7" fillId="0" borderId="71" xfId="0" applyNumberFormat="1" applyFont="1" applyBorder="1" applyAlignment="1">
      <alignment/>
    </xf>
    <xf numFmtId="164" fontId="0" fillId="0" borderId="1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37"/>
  <sheetViews>
    <sheetView tabSelected="1" workbookViewId="0" topLeftCell="D37">
      <selection activeCell="F138" sqref="F138"/>
    </sheetView>
  </sheetViews>
  <sheetFormatPr defaultColWidth="9.140625" defaultRowHeight="12.75"/>
  <cols>
    <col min="1" max="1" width="5.7109375" style="0" customWidth="1"/>
    <col min="2" max="2" width="5.140625" style="0" customWidth="1"/>
    <col min="3" max="3" width="7.7109375" style="0" customWidth="1"/>
    <col min="4" max="4" width="9.57421875" style="0" customWidth="1"/>
    <col min="5" max="5" width="37.28125" style="0" customWidth="1"/>
    <col min="6" max="6" width="11.28125" style="0" customWidth="1"/>
    <col min="7" max="15" width="13.00390625" style="0" customWidth="1"/>
    <col min="20" max="22" width="7.28125" style="0" customWidth="1"/>
  </cols>
  <sheetData>
    <row r="1" spans="1:6" ht="11.25" customHeight="1">
      <c r="A1" s="1"/>
      <c r="B1" s="1"/>
      <c r="C1" s="1"/>
      <c r="D1" s="1" t="s">
        <v>109</v>
      </c>
      <c r="E1" s="1"/>
      <c r="F1" s="1"/>
    </row>
    <row r="2" spans="1:8" s="4" customFormat="1" ht="17.25" customHeight="1">
      <c r="A2" s="2" t="s">
        <v>102</v>
      </c>
      <c r="B2" s="3"/>
      <c r="C2" s="3"/>
      <c r="D2" s="3"/>
      <c r="E2" s="3"/>
      <c r="F2" s="3"/>
      <c r="G2" s="3"/>
      <c r="H2" s="3"/>
    </row>
    <row r="3" spans="1:8" s="4" customFormat="1" ht="12.75" customHeight="1" thickBot="1">
      <c r="A3" s="2"/>
      <c r="B3" s="3"/>
      <c r="C3" s="3"/>
      <c r="D3" s="3"/>
      <c r="E3" s="3"/>
      <c r="F3" s="3"/>
      <c r="G3" s="3"/>
      <c r="H3" s="3"/>
    </row>
    <row r="4" spans="1:13" s="4" customFormat="1" ht="15" customHeight="1" thickBot="1">
      <c r="A4" s="2"/>
      <c r="B4" s="3"/>
      <c r="C4" s="3"/>
      <c r="D4" s="3"/>
      <c r="E4" s="5" t="s">
        <v>0</v>
      </c>
      <c r="F4" s="6"/>
      <c r="G4" s="7">
        <v>100000</v>
      </c>
      <c r="H4" s="8"/>
      <c r="I4" s="9"/>
      <c r="J4" s="9"/>
      <c r="K4" s="9"/>
      <c r="L4" s="9"/>
      <c r="M4" s="9"/>
    </row>
    <row r="5" spans="1:13" ht="15" customHeight="1">
      <c r="A5" s="4"/>
      <c r="B5" s="4"/>
      <c r="C5" s="4"/>
      <c r="E5" s="10" t="s">
        <v>1</v>
      </c>
      <c r="F5" s="11"/>
      <c r="G5" s="12">
        <v>1137.8</v>
      </c>
      <c r="H5" s="13"/>
      <c r="I5" s="13"/>
      <c r="J5" s="13"/>
      <c r="K5" s="13"/>
      <c r="L5" s="13"/>
      <c r="M5" s="13"/>
    </row>
    <row r="6" spans="1:13" ht="15" customHeight="1">
      <c r="A6" s="4"/>
      <c r="B6" s="4"/>
      <c r="C6" s="4"/>
      <c r="E6" s="14" t="s">
        <v>2</v>
      </c>
      <c r="F6" s="15"/>
      <c r="G6" s="16">
        <v>-3000</v>
      </c>
      <c r="H6" s="13"/>
      <c r="I6" s="13"/>
      <c r="J6" s="13"/>
      <c r="K6" s="13"/>
      <c r="L6" s="13"/>
      <c r="M6" s="13"/>
    </row>
    <row r="7" spans="1:13" ht="15" customHeight="1">
      <c r="A7" s="4"/>
      <c r="B7" s="4"/>
      <c r="C7" s="4"/>
      <c r="E7" s="10" t="s">
        <v>3</v>
      </c>
      <c r="F7" s="11"/>
      <c r="G7" s="17">
        <f>SUM(G4:G6)</f>
        <v>98137.8</v>
      </c>
      <c r="H7" s="13"/>
      <c r="I7" s="13"/>
      <c r="J7" s="13"/>
      <c r="K7" s="13"/>
      <c r="L7" s="13"/>
      <c r="M7" s="13"/>
    </row>
    <row r="8" spans="1:13" ht="15" customHeight="1">
      <c r="A8" s="4"/>
      <c r="B8" s="4"/>
      <c r="C8" s="4"/>
      <c r="E8" s="14" t="s">
        <v>4</v>
      </c>
      <c r="F8" s="15"/>
      <c r="G8" s="16">
        <v>50000</v>
      </c>
      <c r="H8" s="13"/>
      <c r="I8" s="13"/>
      <c r="J8" s="13"/>
      <c r="K8" s="13"/>
      <c r="L8" s="13"/>
      <c r="M8" s="13"/>
    </row>
    <row r="9" spans="1:13" ht="15" customHeight="1" thickBot="1">
      <c r="A9" s="4"/>
      <c r="B9" s="4"/>
      <c r="C9" s="4"/>
      <c r="E9" s="10" t="s">
        <v>5</v>
      </c>
      <c r="F9" s="11"/>
      <c r="G9" s="12">
        <v>23232.8</v>
      </c>
      <c r="H9" s="13"/>
      <c r="I9" s="13"/>
      <c r="J9" s="13"/>
      <c r="K9" s="13"/>
      <c r="L9" s="13"/>
      <c r="M9" s="13"/>
    </row>
    <row r="10" spans="1:13" ht="15" customHeight="1" thickBot="1">
      <c r="A10" t="s">
        <v>57</v>
      </c>
      <c r="E10" s="18" t="s">
        <v>6</v>
      </c>
      <c r="F10" s="6"/>
      <c r="G10" s="7">
        <f>SUM(G7:G9)</f>
        <v>171370.59999999998</v>
      </c>
      <c r="H10" s="13"/>
      <c r="I10" s="13"/>
      <c r="J10" s="13"/>
      <c r="K10" s="13"/>
      <c r="L10" s="13"/>
      <c r="M10" s="13"/>
    </row>
    <row r="11" spans="7:13" ht="15" customHeight="1" thickBot="1">
      <c r="G11" s="19"/>
      <c r="H11" s="13"/>
      <c r="I11" s="13"/>
      <c r="J11" s="13"/>
      <c r="K11" s="13"/>
      <c r="L11" s="13"/>
      <c r="M11" s="13"/>
    </row>
    <row r="12" spans="1:13" ht="15" customHeight="1" thickBot="1">
      <c r="A12" s="18" t="s">
        <v>7</v>
      </c>
      <c r="B12" s="20"/>
      <c r="C12" s="20"/>
      <c r="D12" s="21"/>
      <c r="E12" s="21"/>
      <c r="F12" s="21"/>
      <c r="G12" s="22">
        <v>100000</v>
      </c>
      <c r="H12" s="13"/>
      <c r="I12" s="13"/>
      <c r="J12" s="13"/>
      <c r="K12" s="13"/>
      <c r="L12" s="13"/>
      <c r="M12" s="13"/>
    </row>
    <row r="13" spans="1:13" ht="15" customHeight="1">
      <c r="A13" s="23" t="s">
        <v>8</v>
      </c>
      <c r="B13" s="24"/>
      <c r="C13" s="24"/>
      <c r="D13" s="25"/>
      <c r="E13" s="25"/>
      <c r="F13" s="25"/>
      <c r="G13" s="26">
        <v>-100000</v>
      </c>
      <c r="H13" s="13"/>
      <c r="I13" s="13"/>
      <c r="J13" s="13"/>
      <c r="K13" s="13"/>
      <c r="L13" s="13"/>
      <c r="M13" s="13"/>
    </row>
    <row r="14" spans="1:13" ht="15" customHeight="1">
      <c r="A14" s="14" t="s">
        <v>9</v>
      </c>
      <c r="B14" s="15"/>
      <c r="C14" s="15"/>
      <c r="D14" s="27"/>
      <c r="E14" s="27"/>
      <c r="F14" s="27"/>
      <c r="G14" s="28">
        <v>0</v>
      </c>
      <c r="H14" s="29"/>
      <c r="I14" s="13"/>
      <c r="J14" s="13"/>
      <c r="K14" s="13"/>
      <c r="L14" s="13"/>
      <c r="M14" s="13"/>
    </row>
    <row r="15" spans="1:13" ht="15" customHeight="1">
      <c r="A15" s="14" t="s">
        <v>10</v>
      </c>
      <c r="B15" s="15"/>
      <c r="C15" s="15"/>
      <c r="D15" s="30"/>
      <c r="E15" s="30"/>
      <c r="F15" s="30"/>
      <c r="G15" s="31">
        <v>1137.8</v>
      </c>
      <c r="H15" s="25"/>
      <c r="I15" s="32"/>
      <c r="J15" s="32"/>
      <c r="K15" s="32"/>
      <c r="L15" s="32"/>
      <c r="M15" s="32"/>
    </row>
    <row r="16" spans="1:13" ht="15" customHeight="1">
      <c r="A16" s="14" t="s">
        <v>11</v>
      </c>
      <c r="B16" s="15"/>
      <c r="C16" s="15"/>
      <c r="D16" s="30"/>
      <c r="E16" s="30"/>
      <c r="F16" s="30"/>
      <c r="G16" s="33">
        <v>-1137.8</v>
      </c>
      <c r="H16" s="25"/>
      <c r="I16" s="32"/>
      <c r="J16" s="32"/>
      <c r="K16" s="32"/>
      <c r="L16" s="32"/>
      <c r="M16" s="32"/>
    </row>
    <row r="17" spans="1:13" ht="15" customHeight="1">
      <c r="A17" s="14" t="s">
        <v>9</v>
      </c>
      <c r="B17" s="15"/>
      <c r="C17" s="15"/>
      <c r="D17" s="30"/>
      <c r="E17" s="30"/>
      <c r="F17" s="30"/>
      <c r="G17" s="34">
        <v>0</v>
      </c>
      <c r="H17" s="13"/>
      <c r="I17" s="32"/>
      <c r="J17" s="32"/>
      <c r="K17" s="32"/>
      <c r="L17" s="32"/>
      <c r="M17" s="32"/>
    </row>
    <row r="18" spans="1:13" ht="15" customHeight="1">
      <c r="A18" s="14" t="s">
        <v>12</v>
      </c>
      <c r="B18" s="228"/>
      <c r="C18" s="228"/>
      <c r="D18" s="27"/>
      <c r="E18" s="27"/>
      <c r="F18" s="25"/>
      <c r="G18" s="35">
        <v>-3000</v>
      </c>
      <c r="H18" s="13"/>
      <c r="I18" s="32"/>
      <c r="J18" s="32"/>
      <c r="K18" s="32"/>
      <c r="L18" s="32"/>
      <c r="M18" s="32"/>
    </row>
    <row r="19" spans="1:13" ht="15" customHeight="1">
      <c r="A19" s="14"/>
      <c r="B19" s="15" t="s">
        <v>95</v>
      </c>
      <c r="C19" s="15"/>
      <c r="D19" s="30"/>
      <c r="E19" s="30"/>
      <c r="F19" s="30"/>
      <c r="G19" s="38">
        <v>98137.8</v>
      </c>
      <c r="H19" s="13"/>
      <c r="I19" s="32"/>
      <c r="J19" s="32"/>
      <c r="K19" s="32"/>
      <c r="L19" s="32"/>
      <c r="M19" s="32"/>
    </row>
    <row r="20" spans="1:13" ht="15" customHeight="1">
      <c r="A20" s="14"/>
      <c r="B20" s="15" t="s">
        <v>9</v>
      </c>
      <c r="C20" s="15"/>
      <c r="D20" s="30"/>
      <c r="E20" s="30"/>
      <c r="F20" s="30"/>
      <c r="G20" s="38">
        <v>0</v>
      </c>
      <c r="H20" s="13"/>
      <c r="I20" s="32"/>
      <c r="J20" s="32"/>
      <c r="K20" s="32"/>
      <c r="L20" s="32"/>
      <c r="M20" s="32"/>
    </row>
    <row r="21" spans="1:13" ht="15" customHeight="1">
      <c r="A21" s="14" t="s">
        <v>98</v>
      </c>
      <c r="B21" s="15"/>
      <c r="C21" s="15"/>
      <c r="D21" s="30"/>
      <c r="E21" s="30"/>
      <c r="F21" s="30"/>
      <c r="G21" s="34">
        <v>23232.8</v>
      </c>
      <c r="H21" s="13"/>
      <c r="I21" s="32"/>
      <c r="J21" s="32"/>
      <c r="K21" s="32"/>
      <c r="L21" s="32"/>
      <c r="M21" s="32"/>
    </row>
    <row r="22" spans="1:13" ht="15" customHeight="1">
      <c r="A22" s="36" t="s">
        <v>13</v>
      </c>
      <c r="B22" s="15"/>
      <c r="C22" s="15"/>
      <c r="D22" s="30"/>
      <c r="E22" s="30" t="s">
        <v>101</v>
      </c>
      <c r="F22" s="30"/>
      <c r="G22" s="37">
        <v>50000</v>
      </c>
      <c r="H22" s="13"/>
      <c r="I22" s="32"/>
      <c r="J22" s="32"/>
      <c r="K22" s="32"/>
      <c r="L22" s="32"/>
      <c r="M22" s="32"/>
    </row>
    <row r="23" spans="1:13" ht="15" customHeight="1">
      <c r="A23" s="14" t="s">
        <v>14</v>
      </c>
      <c r="B23" s="15"/>
      <c r="C23" s="15"/>
      <c r="D23" s="30"/>
      <c r="E23" s="30"/>
      <c r="F23" s="30"/>
      <c r="G23" s="38">
        <f>SUM(G21:G22)</f>
        <v>73232.8</v>
      </c>
      <c r="H23" s="13"/>
      <c r="I23" s="32"/>
      <c r="J23" s="32"/>
      <c r="K23" s="32"/>
      <c r="L23" s="32"/>
      <c r="M23" s="32"/>
    </row>
    <row r="24" spans="1:13" ht="15" customHeight="1">
      <c r="A24" s="10" t="s">
        <v>15</v>
      </c>
      <c r="B24" s="11"/>
      <c r="C24" s="11"/>
      <c r="D24" s="25"/>
      <c r="E24" s="25"/>
      <c r="F24" s="25"/>
      <c r="G24" s="39">
        <v>-65435.7</v>
      </c>
      <c r="H24" s="13"/>
      <c r="I24" s="13"/>
      <c r="J24" s="13"/>
      <c r="K24" s="13"/>
      <c r="L24" s="13"/>
      <c r="M24" s="13"/>
    </row>
    <row r="25" spans="1:13" ht="15" customHeight="1">
      <c r="A25" s="270" t="s">
        <v>16</v>
      </c>
      <c r="B25" s="228"/>
      <c r="C25" s="228"/>
      <c r="D25" s="27"/>
      <c r="E25" s="27"/>
      <c r="F25" s="27"/>
      <c r="G25" s="28">
        <f>SUM(G23:G24)</f>
        <v>7797.100000000006</v>
      </c>
      <c r="H25" s="13"/>
      <c r="I25" s="13"/>
      <c r="J25" s="13"/>
      <c r="K25" s="13"/>
      <c r="L25" s="13"/>
      <c r="M25" s="13"/>
    </row>
    <row r="26" spans="1:13" ht="15" customHeight="1">
      <c r="A26" s="36" t="s">
        <v>106</v>
      </c>
      <c r="B26" s="15"/>
      <c r="C26" s="15"/>
      <c r="D26" s="30" t="s">
        <v>107</v>
      </c>
      <c r="E26" s="30"/>
      <c r="F26" s="30"/>
      <c r="G26" s="37">
        <v>-7797.1</v>
      </c>
      <c r="H26" s="13"/>
      <c r="I26" s="13"/>
      <c r="J26" s="13"/>
      <c r="K26" s="13"/>
      <c r="L26" s="13"/>
      <c r="M26" s="13"/>
    </row>
    <row r="27" spans="1:13" ht="15" customHeight="1" thickBot="1">
      <c r="A27" s="267" t="s">
        <v>9</v>
      </c>
      <c r="B27" s="268"/>
      <c r="C27" s="268"/>
      <c r="D27" s="269"/>
      <c r="E27" s="269"/>
      <c r="F27" s="269"/>
      <c r="G27" s="271">
        <f>SUM(G25:G26)</f>
        <v>0</v>
      </c>
      <c r="H27" s="13"/>
      <c r="I27" s="13"/>
      <c r="J27" s="13"/>
      <c r="K27" s="13"/>
      <c r="L27" s="13"/>
      <c r="M27" s="13"/>
    </row>
    <row r="28" spans="1:13" ht="15" customHeight="1">
      <c r="A28" s="265"/>
      <c r="B28" s="11"/>
      <c r="C28" s="11"/>
      <c r="D28" s="25"/>
      <c r="E28" s="25"/>
      <c r="F28" s="25"/>
      <c r="G28" s="266"/>
      <c r="H28" s="13"/>
      <c r="I28" s="13"/>
      <c r="J28" s="13"/>
      <c r="K28" s="13"/>
      <c r="L28" s="13"/>
      <c r="M28" s="13"/>
    </row>
    <row r="29" spans="1:13" ht="15" customHeight="1" thickBot="1">
      <c r="A29" s="11"/>
      <c r="B29" s="11"/>
      <c r="C29" s="11"/>
      <c r="D29" s="25"/>
      <c r="E29" s="25"/>
      <c r="F29" s="25"/>
      <c r="G29" s="40"/>
      <c r="H29" s="13" t="s">
        <v>17</v>
      </c>
      <c r="I29" s="13"/>
      <c r="J29" s="13"/>
      <c r="K29" s="13"/>
      <c r="L29" s="13"/>
      <c r="M29" s="13"/>
    </row>
    <row r="30" spans="1:15" ht="51" customHeight="1" thickBot="1">
      <c r="A30" s="11"/>
      <c r="B30" s="11"/>
      <c r="C30" s="11"/>
      <c r="D30" s="25"/>
      <c r="E30" s="25"/>
      <c r="F30" s="25"/>
      <c r="G30" s="40"/>
      <c r="H30" s="329" t="s">
        <v>97</v>
      </c>
      <c r="I30" s="330"/>
      <c r="J30" s="327" t="s">
        <v>96</v>
      </c>
      <c r="K30" s="328"/>
      <c r="L30" s="327" t="s">
        <v>100</v>
      </c>
      <c r="M30" s="328"/>
      <c r="N30" s="327" t="s">
        <v>99</v>
      </c>
      <c r="O30" s="328"/>
    </row>
    <row r="31" spans="1:15" ht="96" customHeight="1" thickBot="1">
      <c r="A31" s="41" t="s">
        <v>18</v>
      </c>
      <c r="B31" s="42" t="s">
        <v>19</v>
      </c>
      <c r="C31" s="42" t="s">
        <v>20</v>
      </c>
      <c r="D31" s="43" t="s">
        <v>21</v>
      </c>
      <c r="E31" s="43" t="s">
        <v>22</v>
      </c>
      <c r="F31" s="43" t="s">
        <v>58</v>
      </c>
      <c r="G31" s="44" t="s">
        <v>59</v>
      </c>
      <c r="H31" s="45" t="s">
        <v>60</v>
      </c>
      <c r="I31" s="46" t="s">
        <v>61</v>
      </c>
      <c r="J31" s="47" t="s">
        <v>62</v>
      </c>
      <c r="K31" s="48" t="s">
        <v>61</v>
      </c>
      <c r="L31" s="49" t="s">
        <v>63</v>
      </c>
      <c r="M31" s="46" t="s">
        <v>61</v>
      </c>
      <c r="N31" s="49" t="s">
        <v>63</v>
      </c>
      <c r="O31" s="46" t="s">
        <v>61</v>
      </c>
    </row>
    <row r="32" spans="1:15" ht="27.75" customHeight="1" thickBot="1">
      <c r="A32" s="50"/>
      <c r="B32" s="51"/>
      <c r="C32" s="52"/>
      <c r="D32" s="53"/>
      <c r="E32" s="53" t="s">
        <v>23</v>
      </c>
      <c r="F32" s="54"/>
      <c r="G32" s="54"/>
      <c r="H32" s="55"/>
      <c r="I32" s="56"/>
      <c r="J32" s="57"/>
      <c r="K32" s="58"/>
      <c r="L32" s="59"/>
      <c r="M32" s="56"/>
      <c r="N32" s="233"/>
      <c r="O32" s="230"/>
    </row>
    <row r="33" spans="1:15" ht="29.25" customHeight="1" thickTop="1">
      <c r="A33" s="60"/>
      <c r="B33" s="61">
        <v>2212</v>
      </c>
      <c r="C33" s="61"/>
      <c r="D33" s="61"/>
      <c r="E33" s="62" t="s">
        <v>25</v>
      </c>
      <c r="F33" s="63">
        <v>28257</v>
      </c>
      <c r="G33" s="87">
        <v>28257</v>
      </c>
      <c r="H33" s="88"/>
      <c r="I33" s="65"/>
      <c r="J33" s="66"/>
      <c r="K33" s="67"/>
      <c r="L33" s="68"/>
      <c r="M33" s="65"/>
      <c r="N33" s="234"/>
      <c r="O33" s="229"/>
    </row>
    <row r="34" spans="1:15" ht="12.75" customHeight="1">
      <c r="A34" s="69"/>
      <c r="B34" s="70"/>
      <c r="C34" s="70">
        <v>6121</v>
      </c>
      <c r="D34" s="70" t="s">
        <v>67</v>
      </c>
      <c r="E34" s="70"/>
      <c r="F34" s="71"/>
      <c r="G34" s="71">
        <v>28257</v>
      </c>
      <c r="H34" s="72">
        <v>1137.8</v>
      </c>
      <c r="I34" s="73"/>
      <c r="J34" s="74"/>
      <c r="K34" s="75"/>
      <c r="L34" s="76">
        <v>405.2</v>
      </c>
      <c r="M34" s="77"/>
      <c r="N34" s="237">
        <v>-91.4</v>
      </c>
      <c r="O34" s="231"/>
    </row>
    <row r="35" spans="1:15" ht="12.75" customHeight="1" thickBot="1">
      <c r="A35" s="78"/>
      <c r="B35" s="79"/>
      <c r="C35" s="79">
        <v>6121</v>
      </c>
      <c r="D35" s="79"/>
      <c r="E35" s="121" t="s">
        <v>24</v>
      </c>
      <c r="F35" s="80"/>
      <c r="G35" s="80">
        <v>28257</v>
      </c>
      <c r="H35" s="81">
        <v>1137.8</v>
      </c>
      <c r="I35" s="82">
        <f>G35+H35</f>
        <v>29394.8</v>
      </c>
      <c r="J35" s="83"/>
      <c r="K35" s="84">
        <f>SUM(I35:J35)</f>
        <v>29394.8</v>
      </c>
      <c r="L35" s="85">
        <v>405.2</v>
      </c>
      <c r="M35" s="86">
        <f>SUM(K35:L35)</f>
        <v>29800</v>
      </c>
      <c r="N35" s="165">
        <v>-91.4</v>
      </c>
      <c r="O35" s="242">
        <f>SUM(M35:N35)</f>
        <v>29708.6</v>
      </c>
    </row>
    <row r="36" spans="1:15" ht="12.75">
      <c r="A36" s="96"/>
      <c r="B36" s="97">
        <v>2212</v>
      </c>
      <c r="C36" s="97"/>
      <c r="D36" s="97"/>
      <c r="E36" s="98" t="s">
        <v>26</v>
      </c>
      <c r="F36" s="99">
        <v>29800</v>
      </c>
      <c r="G36" s="100">
        <v>29800</v>
      </c>
      <c r="H36" s="101"/>
      <c r="I36" s="102"/>
      <c r="J36" s="103"/>
      <c r="K36" s="104"/>
      <c r="L36" s="105"/>
      <c r="M36" s="102"/>
      <c r="N36" s="234"/>
      <c r="O36" s="229"/>
    </row>
    <row r="37" spans="1:15" ht="12.75" customHeight="1">
      <c r="A37" s="69"/>
      <c r="B37" s="70"/>
      <c r="C37" s="70">
        <v>6351</v>
      </c>
      <c r="D37" s="70" t="s">
        <v>68</v>
      </c>
      <c r="E37" s="106"/>
      <c r="F37" s="107"/>
      <c r="G37" s="71">
        <v>29800</v>
      </c>
      <c r="H37" s="72"/>
      <c r="I37" s="73"/>
      <c r="J37" s="74"/>
      <c r="K37" s="75"/>
      <c r="L37" s="108">
        <v>-29800</v>
      </c>
      <c r="M37" s="109"/>
      <c r="N37" s="237">
        <v>1400</v>
      </c>
      <c r="O37" s="231"/>
    </row>
    <row r="38" spans="1:15" ht="13.5" thickBot="1">
      <c r="A38" s="78"/>
      <c r="B38" s="79"/>
      <c r="C38" s="79">
        <v>6351</v>
      </c>
      <c r="D38" s="79"/>
      <c r="E38" s="121" t="s">
        <v>27</v>
      </c>
      <c r="F38" s="297"/>
      <c r="G38" s="298">
        <v>29800</v>
      </c>
      <c r="H38" s="299"/>
      <c r="I38" s="300">
        <v>29800</v>
      </c>
      <c r="J38" s="301"/>
      <c r="K38" s="302">
        <f>SUM(I38:J38)</f>
        <v>29800</v>
      </c>
      <c r="L38" s="304">
        <v>-29800</v>
      </c>
      <c r="M38" s="305">
        <v>0</v>
      </c>
      <c r="N38" s="274">
        <v>1400</v>
      </c>
      <c r="O38" s="294">
        <f>SUM(M38:N38)</f>
        <v>1400</v>
      </c>
    </row>
    <row r="39" spans="1:15" ht="25.5">
      <c r="A39" s="60"/>
      <c r="B39" s="61">
        <v>2212</v>
      </c>
      <c r="C39" s="61"/>
      <c r="D39" s="61"/>
      <c r="E39" s="62" t="s">
        <v>108</v>
      </c>
      <c r="F39" s="63">
        <v>393</v>
      </c>
      <c r="G39" s="64">
        <v>393</v>
      </c>
      <c r="H39" s="90"/>
      <c r="I39" s="91"/>
      <c r="J39" s="92"/>
      <c r="K39" s="93"/>
      <c r="L39" s="94"/>
      <c r="M39" s="91"/>
      <c r="N39" s="240"/>
      <c r="O39" s="241"/>
    </row>
    <row r="40" spans="1:15" ht="12.75">
      <c r="A40" s="69"/>
      <c r="B40" s="70"/>
      <c r="C40" s="70">
        <v>6121</v>
      </c>
      <c r="D40" s="70" t="s">
        <v>69</v>
      </c>
      <c r="E40" s="70"/>
      <c r="F40" s="71"/>
      <c r="G40" s="71">
        <v>393</v>
      </c>
      <c r="H40" s="72"/>
      <c r="I40" s="73"/>
      <c r="J40" s="74"/>
      <c r="K40" s="75"/>
      <c r="L40" s="76">
        <v>-393</v>
      </c>
      <c r="M40" s="73"/>
      <c r="N40" s="237"/>
      <c r="O40" s="231"/>
    </row>
    <row r="41" spans="1:15" ht="13.5" thickBot="1">
      <c r="A41" s="120"/>
      <c r="B41" s="121"/>
      <c r="C41" s="79">
        <v>6121</v>
      </c>
      <c r="D41" s="79"/>
      <c r="E41" s="121" t="s">
        <v>24</v>
      </c>
      <c r="F41" s="110"/>
      <c r="G41" s="80">
        <v>393</v>
      </c>
      <c r="H41" s="111"/>
      <c r="I41" s="112">
        <v>393</v>
      </c>
      <c r="J41" s="113"/>
      <c r="K41" s="114">
        <f>SUM(I41:J41)</f>
        <v>393</v>
      </c>
      <c r="L41" s="122">
        <v>-393</v>
      </c>
      <c r="M41" s="112">
        <f>SUM(K41:L41)</f>
        <v>0</v>
      </c>
      <c r="N41" s="238">
        <v>0</v>
      </c>
      <c r="O41" s="244">
        <f>SUM(M41:N41)</f>
        <v>0</v>
      </c>
    </row>
    <row r="42" spans="1:15" ht="12.75">
      <c r="A42" s="115"/>
      <c r="B42" s="116">
        <v>2212</v>
      </c>
      <c r="C42" s="116"/>
      <c r="D42" s="116"/>
      <c r="E42" s="123" t="s">
        <v>28</v>
      </c>
      <c r="F42" s="63">
        <v>7000</v>
      </c>
      <c r="G42" s="64">
        <v>7000</v>
      </c>
      <c r="H42" s="90"/>
      <c r="I42" s="91"/>
      <c r="J42" s="92"/>
      <c r="K42" s="93"/>
      <c r="L42" s="94"/>
      <c r="M42" s="91"/>
      <c r="N42" s="239"/>
      <c r="O42" s="229"/>
    </row>
    <row r="43" spans="1:15" ht="12.75">
      <c r="A43" s="118"/>
      <c r="B43" s="119"/>
      <c r="C43" s="70">
        <v>6121</v>
      </c>
      <c r="D43" s="70" t="s">
        <v>70</v>
      </c>
      <c r="E43" s="119"/>
      <c r="F43" s="63"/>
      <c r="G43" s="63">
        <v>7000</v>
      </c>
      <c r="H43" s="90"/>
      <c r="I43" s="91"/>
      <c r="J43" s="92"/>
      <c r="K43" s="93"/>
      <c r="L43" s="94"/>
      <c r="M43" s="124"/>
      <c r="N43" s="237">
        <v>-1300</v>
      </c>
      <c r="O43" s="231"/>
    </row>
    <row r="44" spans="1:15" ht="13.5" thickBot="1">
      <c r="A44" s="120"/>
      <c r="B44" s="121"/>
      <c r="C44" s="79">
        <v>6121</v>
      </c>
      <c r="D44" s="79"/>
      <c r="E44" s="121" t="s">
        <v>24</v>
      </c>
      <c r="F44" s="110"/>
      <c r="G44" s="80">
        <v>7000</v>
      </c>
      <c r="H44" s="111"/>
      <c r="I44" s="112">
        <v>7000</v>
      </c>
      <c r="J44" s="113"/>
      <c r="K44" s="114">
        <f>SUM(I44:J44)</f>
        <v>7000</v>
      </c>
      <c r="L44" s="125"/>
      <c r="M44" s="126">
        <f>SUM(K44:L44)</f>
        <v>7000</v>
      </c>
      <c r="N44" s="122">
        <v>-1300</v>
      </c>
      <c r="O44" s="243">
        <f>SUM(M44:N44)</f>
        <v>5700</v>
      </c>
    </row>
    <row r="45" spans="1:15" ht="25.5">
      <c r="A45" s="115"/>
      <c r="B45" s="116">
        <v>2219</v>
      </c>
      <c r="C45" s="116"/>
      <c r="D45" s="116"/>
      <c r="E45" s="117" t="s">
        <v>29</v>
      </c>
      <c r="F45" s="63">
        <v>20000</v>
      </c>
      <c r="G45" s="64">
        <v>20000</v>
      </c>
      <c r="H45" s="90"/>
      <c r="I45" s="91"/>
      <c r="J45" s="92"/>
      <c r="K45" s="93"/>
      <c r="L45" s="94"/>
      <c r="M45" s="91"/>
      <c r="N45" s="239"/>
      <c r="O45" s="229"/>
    </row>
    <row r="46" spans="1:15" ht="12.75">
      <c r="A46" s="118"/>
      <c r="B46" s="119"/>
      <c r="C46" s="70">
        <v>6121</v>
      </c>
      <c r="D46" s="70" t="s">
        <v>71</v>
      </c>
      <c r="E46" s="119"/>
      <c r="F46" s="63"/>
      <c r="G46" s="63">
        <v>20000</v>
      </c>
      <c r="H46" s="90"/>
      <c r="I46" s="91"/>
      <c r="J46" s="92"/>
      <c r="K46" s="93"/>
      <c r="L46" s="94">
        <v>1137.8</v>
      </c>
      <c r="M46" s="124"/>
      <c r="N46" s="237">
        <v>-11617.8</v>
      </c>
      <c r="O46" s="231"/>
    </row>
    <row r="47" spans="1:15" ht="13.5" thickBot="1">
      <c r="A47" s="120"/>
      <c r="B47" s="121"/>
      <c r="C47" s="79">
        <v>6121</v>
      </c>
      <c r="D47" s="79"/>
      <c r="E47" s="121" t="s">
        <v>24</v>
      </c>
      <c r="F47" s="110"/>
      <c r="G47" s="80">
        <v>20000</v>
      </c>
      <c r="H47" s="111"/>
      <c r="I47" s="112">
        <v>20000</v>
      </c>
      <c r="J47" s="113"/>
      <c r="K47" s="114">
        <f>SUM(I47:J47)</f>
        <v>20000</v>
      </c>
      <c r="L47" s="122">
        <v>1137.8</v>
      </c>
      <c r="M47" s="126">
        <f>SUM(K47:L47)</f>
        <v>21137.8</v>
      </c>
      <c r="N47" s="122">
        <f>SUM(N46)</f>
        <v>-11617.8</v>
      </c>
      <c r="O47" s="243">
        <f>SUM(M47:N47)</f>
        <v>9520</v>
      </c>
    </row>
    <row r="48" spans="1:15" ht="12.75">
      <c r="A48" s="60"/>
      <c r="B48" s="61">
        <v>2212</v>
      </c>
      <c r="C48" s="61"/>
      <c r="D48" s="61" t="s">
        <v>30</v>
      </c>
      <c r="E48" s="127" t="s">
        <v>31</v>
      </c>
      <c r="F48" s="63">
        <v>3000</v>
      </c>
      <c r="G48" s="64">
        <v>3000</v>
      </c>
      <c r="H48" s="90"/>
      <c r="I48" s="91"/>
      <c r="J48" s="92"/>
      <c r="K48" s="93"/>
      <c r="L48" s="94"/>
      <c r="M48" s="91"/>
      <c r="N48" s="239"/>
      <c r="O48" s="229"/>
    </row>
    <row r="49" spans="1:15" ht="12.75">
      <c r="A49" s="69"/>
      <c r="B49" s="70"/>
      <c r="C49" s="70">
        <v>6351</v>
      </c>
      <c r="D49" s="70" t="s">
        <v>72</v>
      </c>
      <c r="E49" s="106"/>
      <c r="F49" s="71"/>
      <c r="G49" s="71">
        <v>3000</v>
      </c>
      <c r="H49" s="72"/>
      <c r="I49" s="73"/>
      <c r="J49" s="74">
        <v>-3000</v>
      </c>
      <c r="K49" s="75"/>
      <c r="L49" s="76"/>
      <c r="M49" s="77"/>
      <c r="N49" s="237"/>
      <c r="O49" s="231"/>
    </row>
    <row r="50" spans="1:15" ht="13.5" thickBot="1">
      <c r="A50" s="120"/>
      <c r="B50" s="121"/>
      <c r="C50" s="79">
        <v>6351</v>
      </c>
      <c r="D50" s="79"/>
      <c r="E50" s="121" t="s">
        <v>27</v>
      </c>
      <c r="F50" s="297"/>
      <c r="G50" s="298">
        <v>3000</v>
      </c>
      <c r="H50" s="299"/>
      <c r="I50" s="300">
        <v>3000</v>
      </c>
      <c r="J50" s="301">
        <v>-3000</v>
      </c>
      <c r="K50" s="302">
        <v>0</v>
      </c>
      <c r="L50" s="274">
        <f>SUM(K50)</f>
        <v>0</v>
      </c>
      <c r="M50" s="303">
        <f>SUM(L50)</f>
        <v>0</v>
      </c>
      <c r="N50" s="275">
        <v>0</v>
      </c>
      <c r="O50" s="295">
        <f>SUM(M50:N50)</f>
        <v>0</v>
      </c>
    </row>
    <row r="51" spans="1:15" ht="12.75">
      <c r="A51" s="96"/>
      <c r="B51" s="97">
        <v>2212</v>
      </c>
      <c r="C51" s="97"/>
      <c r="D51" s="97"/>
      <c r="E51" s="128" t="s">
        <v>32</v>
      </c>
      <c r="F51" s="99">
        <v>5000</v>
      </c>
      <c r="G51" s="100">
        <v>5000</v>
      </c>
      <c r="H51" s="101"/>
      <c r="I51" s="102"/>
      <c r="J51" s="103"/>
      <c r="K51" s="104"/>
      <c r="L51" s="129"/>
      <c r="M51" s="102"/>
      <c r="N51" s="239"/>
      <c r="O51" s="229"/>
    </row>
    <row r="52" spans="1:15" ht="12.75">
      <c r="A52" s="60"/>
      <c r="B52" s="130"/>
      <c r="C52" s="130">
        <v>6121</v>
      </c>
      <c r="D52" s="130" t="s">
        <v>73</v>
      </c>
      <c r="E52" s="131"/>
      <c r="F52" s="132"/>
      <c r="G52" s="63">
        <v>5000</v>
      </c>
      <c r="H52" s="90"/>
      <c r="I52" s="91"/>
      <c r="J52" s="92"/>
      <c r="K52" s="93"/>
      <c r="L52" s="94"/>
      <c r="M52" s="124"/>
      <c r="N52" s="237">
        <v>1096.8</v>
      </c>
      <c r="O52" s="231"/>
    </row>
    <row r="53" spans="1:15" ht="13.5" thickBot="1">
      <c r="A53" s="120"/>
      <c r="B53" s="121"/>
      <c r="C53" s="79">
        <v>6121</v>
      </c>
      <c r="D53" s="79"/>
      <c r="E53" s="121" t="s">
        <v>24</v>
      </c>
      <c r="F53" s="110"/>
      <c r="G53" s="80">
        <v>5000</v>
      </c>
      <c r="H53" s="111"/>
      <c r="I53" s="112">
        <v>5000</v>
      </c>
      <c r="J53" s="113"/>
      <c r="K53" s="114">
        <f>SUM(I53:J53)</f>
        <v>5000</v>
      </c>
      <c r="L53" s="122"/>
      <c r="M53" s="126">
        <f>SUM(K53:L53)</f>
        <v>5000</v>
      </c>
      <c r="N53" s="122">
        <f>SUM(N52)</f>
        <v>1096.8</v>
      </c>
      <c r="O53" s="243">
        <f>SUM(M53:N53)</f>
        <v>6096.8</v>
      </c>
    </row>
    <row r="54" spans="1:15" ht="27" customHeight="1">
      <c r="A54" s="115"/>
      <c r="B54" s="116">
        <v>2212</v>
      </c>
      <c r="C54" s="116"/>
      <c r="D54" s="116"/>
      <c r="E54" s="117" t="s">
        <v>33</v>
      </c>
      <c r="F54" s="63">
        <v>6550</v>
      </c>
      <c r="G54" s="64">
        <v>6550</v>
      </c>
      <c r="H54" s="90"/>
      <c r="I54" s="91"/>
      <c r="J54" s="92"/>
      <c r="K54" s="93"/>
      <c r="L54" s="94"/>
      <c r="M54" s="91"/>
      <c r="N54" s="239"/>
      <c r="O54" s="229"/>
    </row>
    <row r="55" spans="1:15" ht="12.75" customHeight="1">
      <c r="A55" s="118"/>
      <c r="B55" s="119"/>
      <c r="C55" s="70">
        <v>6351</v>
      </c>
      <c r="D55" s="70" t="s">
        <v>74</v>
      </c>
      <c r="E55" s="133"/>
      <c r="F55" s="132"/>
      <c r="G55" s="63">
        <v>6550</v>
      </c>
      <c r="H55" s="72"/>
      <c r="I55" s="73"/>
      <c r="J55" s="74"/>
      <c r="K55" s="75"/>
      <c r="L55" s="108">
        <v>-5550</v>
      </c>
      <c r="M55" s="109"/>
      <c r="N55" s="237"/>
      <c r="O55" s="231"/>
    </row>
    <row r="56" spans="1:15" ht="13.5" thickBot="1">
      <c r="A56" s="120"/>
      <c r="B56" s="121"/>
      <c r="C56" s="79">
        <v>6351</v>
      </c>
      <c r="D56" s="79"/>
      <c r="E56" s="121" t="s">
        <v>27</v>
      </c>
      <c r="F56" s="297"/>
      <c r="G56" s="298">
        <v>6550</v>
      </c>
      <c r="H56" s="299"/>
      <c r="I56" s="300">
        <v>6550</v>
      </c>
      <c r="J56" s="301"/>
      <c r="K56" s="302">
        <f>SUM(I56:J56)</f>
        <v>6550</v>
      </c>
      <c r="L56" s="304">
        <v>-5550</v>
      </c>
      <c r="M56" s="305">
        <f>SUM(K56:L56)</f>
        <v>1000</v>
      </c>
      <c r="N56" s="275">
        <v>0</v>
      </c>
      <c r="O56" s="295">
        <f>SUM(M56:N56)</f>
        <v>1000</v>
      </c>
    </row>
    <row r="57" spans="1:15" ht="25.5">
      <c r="A57" s="115"/>
      <c r="B57" s="116">
        <v>2212</v>
      </c>
      <c r="C57" s="116"/>
      <c r="D57" s="116"/>
      <c r="E57" s="117" t="s">
        <v>34</v>
      </c>
      <c r="F57" s="134"/>
      <c r="G57" s="135"/>
      <c r="H57" s="136"/>
      <c r="I57" s="137"/>
      <c r="J57" s="138"/>
      <c r="K57" s="139"/>
      <c r="L57" s="140"/>
      <c r="M57" s="137"/>
      <c r="N57" s="234"/>
      <c r="O57" s="229"/>
    </row>
    <row r="58" spans="1:15" ht="12.75">
      <c r="A58" s="118"/>
      <c r="B58" s="119"/>
      <c r="C58" s="70">
        <v>6121</v>
      </c>
      <c r="D58" s="70" t="s">
        <v>75</v>
      </c>
      <c r="E58" s="95"/>
      <c r="F58" s="71"/>
      <c r="G58" s="141"/>
      <c r="H58" s="72"/>
      <c r="I58" s="73"/>
      <c r="J58" s="74"/>
      <c r="K58" s="75"/>
      <c r="L58" s="76">
        <v>15100</v>
      </c>
      <c r="M58" s="77"/>
      <c r="N58" s="237">
        <v>-1082</v>
      </c>
      <c r="O58" s="231"/>
    </row>
    <row r="59" spans="1:15" ht="13.5" thickBot="1">
      <c r="A59" s="120"/>
      <c r="B59" s="121"/>
      <c r="C59" s="79">
        <v>6121</v>
      </c>
      <c r="D59" s="79"/>
      <c r="E59" s="121" t="s">
        <v>24</v>
      </c>
      <c r="F59" s="134"/>
      <c r="G59" s="142"/>
      <c r="H59" s="136"/>
      <c r="I59" s="137"/>
      <c r="J59" s="138"/>
      <c r="K59" s="139"/>
      <c r="L59" s="143">
        <v>15100</v>
      </c>
      <c r="M59" s="144">
        <f>SUM(L59)</f>
        <v>15100</v>
      </c>
      <c r="N59" s="122">
        <v>-1082</v>
      </c>
      <c r="O59" s="243">
        <f>SUM(M59:N59)</f>
        <v>14018</v>
      </c>
    </row>
    <row r="60" spans="1:15" ht="25.5">
      <c r="A60" s="115"/>
      <c r="B60" s="116">
        <v>2212</v>
      </c>
      <c r="C60" s="116"/>
      <c r="D60" s="116"/>
      <c r="E60" s="145" t="s">
        <v>35</v>
      </c>
      <c r="F60" s="99"/>
      <c r="G60" s="146"/>
      <c r="H60" s="101"/>
      <c r="I60" s="102"/>
      <c r="J60" s="103"/>
      <c r="K60" s="104"/>
      <c r="L60" s="105"/>
      <c r="M60" s="102"/>
      <c r="N60" s="234"/>
      <c r="O60" s="229"/>
    </row>
    <row r="61" spans="1:15" ht="12.75">
      <c r="A61" s="118"/>
      <c r="B61" s="119"/>
      <c r="C61" s="70">
        <v>6351</v>
      </c>
      <c r="D61" s="70" t="s">
        <v>76</v>
      </c>
      <c r="E61" s="95"/>
      <c r="F61" s="134"/>
      <c r="G61" s="142"/>
      <c r="H61" s="136"/>
      <c r="I61" s="137"/>
      <c r="J61" s="138"/>
      <c r="K61" s="139"/>
      <c r="L61" s="147">
        <v>5000</v>
      </c>
      <c r="M61" s="148"/>
      <c r="N61" s="237">
        <v>20683.5</v>
      </c>
      <c r="O61" s="231"/>
    </row>
    <row r="62" spans="1:15" ht="13.5" thickBot="1">
      <c r="A62" s="120"/>
      <c r="B62" s="121"/>
      <c r="C62" s="79">
        <v>6351</v>
      </c>
      <c r="D62" s="79"/>
      <c r="E62" s="70" t="s">
        <v>27</v>
      </c>
      <c r="F62" s="306"/>
      <c r="G62" s="307"/>
      <c r="H62" s="308"/>
      <c r="I62" s="309"/>
      <c r="J62" s="310"/>
      <c r="K62" s="311"/>
      <c r="L62" s="312">
        <v>5000</v>
      </c>
      <c r="M62" s="313">
        <f>SUM(L62)</f>
        <v>5000</v>
      </c>
      <c r="N62" s="274">
        <v>20683.5</v>
      </c>
      <c r="O62" s="294">
        <f>SUM(M62:N62)</f>
        <v>25683.5</v>
      </c>
    </row>
    <row r="63" spans="1:15" ht="12.75">
      <c r="A63" s="60"/>
      <c r="B63" s="116">
        <v>2212</v>
      </c>
      <c r="C63" s="116"/>
      <c r="D63" s="116"/>
      <c r="E63" s="145" t="s">
        <v>36</v>
      </c>
      <c r="F63" s="99"/>
      <c r="G63" s="149"/>
      <c r="H63" s="101"/>
      <c r="I63" s="102"/>
      <c r="J63" s="103"/>
      <c r="K63" s="104"/>
      <c r="L63" s="105"/>
      <c r="M63" s="102"/>
      <c r="N63" s="239"/>
      <c r="O63" s="229"/>
    </row>
    <row r="64" spans="1:15" ht="12.75">
      <c r="A64" s="60"/>
      <c r="B64" s="119"/>
      <c r="C64" s="70">
        <v>6351</v>
      </c>
      <c r="D64" s="70" t="s">
        <v>77</v>
      </c>
      <c r="E64" s="61"/>
      <c r="F64" s="63"/>
      <c r="G64" s="89"/>
      <c r="H64" s="90"/>
      <c r="I64" s="73"/>
      <c r="J64" s="74"/>
      <c r="K64" s="75"/>
      <c r="L64" s="108">
        <v>15000</v>
      </c>
      <c r="M64" s="109"/>
      <c r="N64" s="237"/>
      <c r="O64" s="231"/>
    </row>
    <row r="65" spans="1:15" ht="13.5" thickBot="1">
      <c r="A65" s="120"/>
      <c r="B65" s="121"/>
      <c r="C65" s="79">
        <v>6351</v>
      </c>
      <c r="D65" s="79"/>
      <c r="E65" s="121" t="s">
        <v>27</v>
      </c>
      <c r="F65" s="297"/>
      <c r="G65" s="298"/>
      <c r="H65" s="299"/>
      <c r="I65" s="314"/>
      <c r="J65" s="315"/>
      <c r="K65" s="316"/>
      <c r="L65" s="304">
        <v>15000</v>
      </c>
      <c r="M65" s="305">
        <f>SUM(L65)</f>
        <v>15000</v>
      </c>
      <c r="N65" s="275">
        <v>0</v>
      </c>
      <c r="O65" s="295">
        <f>SUM(M65:N65)</f>
        <v>15000</v>
      </c>
    </row>
    <row r="66" spans="1:15" ht="12.75">
      <c r="A66" s="60"/>
      <c r="B66" s="116">
        <v>2212</v>
      </c>
      <c r="C66" s="116"/>
      <c r="D66" s="116"/>
      <c r="E66" s="127" t="s">
        <v>37</v>
      </c>
      <c r="F66" s="63"/>
      <c r="G66" s="89"/>
      <c r="H66" s="90"/>
      <c r="I66" s="91"/>
      <c r="J66" s="92"/>
      <c r="K66" s="93"/>
      <c r="L66" s="68"/>
      <c r="M66" s="91"/>
      <c r="N66" s="239"/>
      <c r="O66" s="229"/>
    </row>
    <row r="67" spans="1:15" ht="12.75">
      <c r="A67" s="115"/>
      <c r="B67" s="119"/>
      <c r="C67" s="70">
        <v>6351</v>
      </c>
      <c r="D67" s="70" t="s">
        <v>78</v>
      </c>
      <c r="E67" s="116"/>
      <c r="F67" s="134"/>
      <c r="G67" s="142"/>
      <c r="H67" s="136"/>
      <c r="I67" s="137"/>
      <c r="J67" s="138"/>
      <c r="K67" s="139"/>
      <c r="L67" s="147">
        <v>5650</v>
      </c>
      <c r="M67" s="148"/>
      <c r="N67" s="237">
        <v>3250.7</v>
      </c>
      <c r="O67" s="231"/>
    </row>
    <row r="68" spans="1:15" ht="13.5" thickBot="1">
      <c r="A68" s="120"/>
      <c r="B68" s="121"/>
      <c r="C68" s="79">
        <v>6351</v>
      </c>
      <c r="D68" s="79"/>
      <c r="E68" s="121" t="s">
        <v>27</v>
      </c>
      <c r="F68" s="297"/>
      <c r="G68" s="298"/>
      <c r="H68" s="299"/>
      <c r="I68" s="314"/>
      <c r="J68" s="315"/>
      <c r="K68" s="316"/>
      <c r="L68" s="304">
        <v>5650</v>
      </c>
      <c r="M68" s="305">
        <f>SUM(L68)</f>
        <v>5650</v>
      </c>
      <c r="N68" s="274">
        <f>SUM(N67)</f>
        <v>3250.7</v>
      </c>
      <c r="O68" s="294">
        <f>SUM(M68:N68)</f>
        <v>8900.7</v>
      </c>
    </row>
    <row r="69" spans="1:15" ht="12.75">
      <c r="A69" s="60"/>
      <c r="B69" s="116">
        <v>2212</v>
      </c>
      <c r="C69" s="116"/>
      <c r="D69" s="116"/>
      <c r="E69" s="127" t="s">
        <v>38</v>
      </c>
      <c r="F69" s="63"/>
      <c r="G69" s="89"/>
      <c r="H69" s="90"/>
      <c r="I69" s="91"/>
      <c r="J69" s="92"/>
      <c r="K69" s="93"/>
      <c r="L69" s="68"/>
      <c r="M69" s="91"/>
      <c r="N69" s="234"/>
      <c r="O69" s="229"/>
    </row>
    <row r="70" spans="1:15" ht="12.75">
      <c r="A70" s="115"/>
      <c r="B70" s="119"/>
      <c r="C70" s="70">
        <v>6121</v>
      </c>
      <c r="D70" s="70" t="s">
        <v>79</v>
      </c>
      <c r="E70" s="116"/>
      <c r="F70" s="134"/>
      <c r="G70" s="142"/>
      <c r="H70" s="136"/>
      <c r="I70" s="137"/>
      <c r="J70" s="138"/>
      <c r="K70" s="139"/>
      <c r="L70" s="153">
        <v>7000</v>
      </c>
      <c r="M70" s="154"/>
      <c r="N70" s="235">
        <v>-113.9</v>
      </c>
      <c r="O70" s="231"/>
    </row>
    <row r="71" spans="1:15" ht="13.5" thickBot="1">
      <c r="A71" s="120"/>
      <c r="B71" s="121"/>
      <c r="C71" s="79">
        <v>6121</v>
      </c>
      <c r="D71" s="79"/>
      <c r="E71" s="121" t="s">
        <v>24</v>
      </c>
      <c r="F71" s="110"/>
      <c r="G71" s="80"/>
      <c r="H71" s="111"/>
      <c r="I71" s="150"/>
      <c r="J71" s="151"/>
      <c r="K71" s="152"/>
      <c r="L71" s="122">
        <v>7000</v>
      </c>
      <c r="M71" s="126">
        <f>SUM(L71)</f>
        <v>7000</v>
      </c>
      <c r="N71" s="236">
        <f>SUM(N70)</f>
        <v>-113.9</v>
      </c>
      <c r="O71" s="243">
        <f>SUM(M71:N71)</f>
        <v>6886.1</v>
      </c>
    </row>
    <row r="72" spans="1:15" ht="25.5">
      <c r="A72" s="115"/>
      <c r="B72" s="116">
        <v>2212</v>
      </c>
      <c r="C72" s="116"/>
      <c r="D72" s="116"/>
      <c r="E72" s="117" t="s">
        <v>39</v>
      </c>
      <c r="F72" s="134"/>
      <c r="G72" s="142"/>
      <c r="H72" s="136"/>
      <c r="I72" s="137"/>
      <c r="J72" s="138"/>
      <c r="K72" s="139"/>
      <c r="L72" s="140"/>
      <c r="M72" s="137"/>
      <c r="N72" s="234"/>
      <c r="O72" s="229"/>
    </row>
    <row r="73" spans="1:15" ht="12.75">
      <c r="A73" s="69"/>
      <c r="B73" s="119"/>
      <c r="C73" s="70">
        <v>6121</v>
      </c>
      <c r="D73" s="70" t="s">
        <v>80</v>
      </c>
      <c r="E73" s="95"/>
      <c r="F73" s="71"/>
      <c r="G73" s="141"/>
      <c r="H73" s="72"/>
      <c r="I73" s="73"/>
      <c r="J73" s="74"/>
      <c r="K73" s="75"/>
      <c r="L73" s="76">
        <v>3800</v>
      </c>
      <c r="M73" s="77"/>
      <c r="N73" s="237">
        <v>320.1</v>
      </c>
      <c r="O73" s="231"/>
    </row>
    <row r="74" spans="1:15" ht="13.5" thickBot="1">
      <c r="A74" s="120"/>
      <c r="B74" s="121"/>
      <c r="C74" s="79">
        <v>6121</v>
      </c>
      <c r="D74" s="79"/>
      <c r="E74" s="121" t="s">
        <v>24</v>
      </c>
      <c r="F74" s="110"/>
      <c r="G74" s="80"/>
      <c r="H74" s="111"/>
      <c r="I74" s="150"/>
      <c r="J74" s="151"/>
      <c r="K74" s="152"/>
      <c r="L74" s="122">
        <v>3800</v>
      </c>
      <c r="M74" s="126">
        <f>SUM(L74)</f>
        <v>3800</v>
      </c>
      <c r="N74" s="122">
        <f>SUM(N73)</f>
        <v>320.1</v>
      </c>
      <c r="O74" s="243">
        <f>SUM(M74:N74)</f>
        <v>4120.1</v>
      </c>
    </row>
    <row r="75" spans="1:15" ht="25.5">
      <c r="A75" s="115"/>
      <c r="B75" s="116">
        <v>2212</v>
      </c>
      <c r="C75" s="116"/>
      <c r="D75" s="116"/>
      <c r="E75" s="117" t="s">
        <v>40</v>
      </c>
      <c r="F75" s="134"/>
      <c r="G75" s="142"/>
      <c r="H75" s="136"/>
      <c r="I75" s="137"/>
      <c r="J75" s="138"/>
      <c r="K75" s="139"/>
      <c r="L75" s="140"/>
      <c r="M75" s="137"/>
      <c r="N75" s="239"/>
      <c r="O75" s="229"/>
    </row>
    <row r="76" spans="1:15" ht="12.75">
      <c r="A76" s="69"/>
      <c r="B76" s="119"/>
      <c r="C76" s="70">
        <v>6121</v>
      </c>
      <c r="D76" s="70" t="s">
        <v>81</v>
      </c>
      <c r="E76" s="95"/>
      <c r="F76" s="71"/>
      <c r="G76" s="141"/>
      <c r="H76" s="72"/>
      <c r="I76" s="73"/>
      <c r="J76" s="74"/>
      <c r="K76" s="75"/>
      <c r="L76" s="76">
        <v>1700</v>
      </c>
      <c r="M76" s="77"/>
      <c r="N76" s="237">
        <v>-19</v>
      </c>
      <c r="O76" s="231"/>
    </row>
    <row r="77" spans="1:15" ht="13.5" thickBot="1">
      <c r="A77" s="120"/>
      <c r="B77" s="121"/>
      <c r="C77" s="79">
        <v>6121</v>
      </c>
      <c r="D77" s="79"/>
      <c r="E77" s="121" t="s">
        <v>24</v>
      </c>
      <c r="F77" s="110"/>
      <c r="G77" s="80"/>
      <c r="H77" s="111"/>
      <c r="I77" s="150"/>
      <c r="J77" s="151"/>
      <c r="K77" s="152"/>
      <c r="L77" s="122">
        <v>1700</v>
      </c>
      <c r="M77" s="126">
        <f>SUM(L77)</f>
        <v>1700</v>
      </c>
      <c r="N77" s="122">
        <f>SUM(N76)</f>
        <v>-19</v>
      </c>
      <c r="O77" s="243">
        <f>SUM(M77:N77)</f>
        <v>1681</v>
      </c>
    </row>
    <row r="78" spans="1:15" ht="25.5">
      <c r="A78" s="60"/>
      <c r="B78" s="97">
        <v>2212</v>
      </c>
      <c r="C78" s="97"/>
      <c r="D78" s="97"/>
      <c r="E78" s="145" t="s">
        <v>41</v>
      </c>
      <c r="F78" s="99"/>
      <c r="G78" s="89"/>
      <c r="H78" s="90"/>
      <c r="I78" s="91"/>
      <c r="J78" s="92"/>
      <c r="K78" s="93"/>
      <c r="L78" s="68"/>
      <c r="M78" s="91"/>
      <c r="N78" s="239"/>
      <c r="O78" s="229"/>
    </row>
    <row r="79" spans="1:15" ht="12.75">
      <c r="A79" s="69"/>
      <c r="B79" s="70"/>
      <c r="C79" s="70">
        <v>6121</v>
      </c>
      <c r="D79" s="70" t="s">
        <v>82</v>
      </c>
      <c r="E79" s="95"/>
      <c r="F79" s="71"/>
      <c r="G79" s="141"/>
      <c r="H79" s="72"/>
      <c r="I79" s="73"/>
      <c r="J79" s="74"/>
      <c r="K79" s="75"/>
      <c r="L79" s="76">
        <v>4800</v>
      </c>
      <c r="M79" s="77"/>
      <c r="N79" s="237">
        <v>-4800</v>
      </c>
      <c r="O79" s="231"/>
    </row>
    <row r="80" spans="1:15" ht="13.5" thickBot="1">
      <c r="A80" s="120"/>
      <c r="B80" s="121"/>
      <c r="C80" s="79">
        <v>6121</v>
      </c>
      <c r="D80" s="79"/>
      <c r="E80" s="121" t="s">
        <v>24</v>
      </c>
      <c r="F80" s="110"/>
      <c r="G80" s="80"/>
      <c r="H80" s="111"/>
      <c r="I80" s="150"/>
      <c r="J80" s="151"/>
      <c r="K80" s="152"/>
      <c r="L80" s="122">
        <v>4800</v>
      </c>
      <c r="M80" s="126">
        <f>SUM(L80)</f>
        <v>4800</v>
      </c>
      <c r="N80" s="122">
        <f>SUM(N79)</f>
        <v>-4800</v>
      </c>
      <c r="O80" s="244">
        <f>SUM(M80:N80)</f>
        <v>0</v>
      </c>
    </row>
    <row r="81" spans="1:15" ht="12.75">
      <c r="A81" s="60"/>
      <c r="B81" s="116">
        <v>2212</v>
      </c>
      <c r="C81" s="116"/>
      <c r="D81" s="116"/>
      <c r="E81" s="155" t="s">
        <v>42</v>
      </c>
      <c r="F81" s="63"/>
      <c r="G81" s="89"/>
      <c r="H81" s="90"/>
      <c r="I81" s="91"/>
      <c r="J81" s="92"/>
      <c r="K81" s="93"/>
      <c r="L81" s="68"/>
      <c r="M81" s="91"/>
      <c r="N81" s="239"/>
      <c r="O81" s="229"/>
    </row>
    <row r="82" spans="1:15" ht="12.75">
      <c r="A82" s="69"/>
      <c r="B82" s="70"/>
      <c r="C82" s="70">
        <v>6121</v>
      </c>
      <c r="D82" s="70" t="s">
        <v>83</v>
      </c>
      <c r="E82" s="95"/>
      <c r="F82" s="71"/>
      <c r="G82" s="141"/>
      <c r="H82" s="72"/>
      <c r="I82" s="73"/>
      <c r="J82" s="74"/>
      <c r="K82" s="75"/>
      <c r="L82" s="76">
        <v>1500</v>
      </c>
      <c r="M82" s="77"/>
      <c r="N82" s="237">
        <v>155.2</v>
      </c>
      <c r="O82" s="231"/>
    </row>
    <row r="83" spans="1:15" ht="13.5" thickBot="1">
      <c r="A83" s="120"/>
      <c r="B83" s="121"/>
      <c r="C83" s="79">
        <v>6121</v>
      </c>
      <c r="D83" s="79"/>
      <c r="E83" s="121" t="s">
        <v>24</v>
      </c>
      <c r="F83" s="110"/>
      <c r="G83" s="80"/>
      <c r="H83" s="111"/>
      <c r="I83" s="150"/>
      <c r="J83" s="151"/>
      <c r="K83" s="152"/>
      <c r="L83" s="122">
        <v>1500</v>
      </c>
      <c r="M83" s="126">
        <f>SUM(L83)</f>
        <v>1500</v>
      </c>
      <c r="N83" s="122">
        <f>SUM(N82)</f>
        <v>155.2</v>
      </c>
      <c r="O83" s="243">
        <f>SUM(M83:N83)</f>
        <v>1655.2</v>
      </c>
    </row>
    <row r="84" spans="1:15" ht="12.75">
      <c r="A84" s="115"/>
      <c r="B84" s="116">
        <v>2212</v>
      </c>
      <c r="C84" s="116"/>
      <c r="D84" s="116"/>
      <c r="E84" s="123" t="s">
        <v>43</v>
      </c>
      <c r="F84" s="134"/>
      <c r="G84" s="142"/>
      <c r="H84" s="136"/>
      <c r="I84" s="137"/>
      <c r="J84" s="138"/>
      <c r="K84" s="139"/>
      <c r="L84" s="140"/>
      <c r="M84" s="137"/>
      <c r="N84" s="239"/>
      <c r="O84" s="229"/>
    </row>
    <row r="85" spans="1:15" ht="12.75">
      <c r="A85" s="69"/>
      <c r="B85" s="70"/>
      <c r="C85" s="70">
        <v>6121</v>
      </c>
      <c r="D85" s="70" t="s">
        <v>85</v>
      </c>
      <c r="E85" s="95"/>
      <c r="F85" s="71"/>
      <c r="G85" s="141"/>
      <c r="H85" s="72"/>
      <c r="I85" s="73"/>
      <c r="J85" s="74"/>
      <c r="K85" s="75"/>
      <c r="L85" s="76">
        <v>2900</v>
      </c>
      <c r="M85" s="77"/>
      <c r="N85" s="237">
        <v>2900</v>
      </c>
      <c r="O85" s="231"/>
    </row>
    <row r="86" spans="1:15" ht="12.75">
      <c r="A86" s="118"/>
      <c r="B86" s="119"/>
      <c r="C86" s="119">
        <v>6121</v>
      </c>
      <c r="D86" s="119"/>
      <c r="E86" s="277"/>
      <c r="F86" s="278"/>
      <c r="G86" s="279"/>
      <c r="H86" s="280"/>
      <c r="I86" s="281"/>
      <c r="J86" s="282"/>
      <c r="K86" s="283"/>
      <c r="L86" s="284"/>
      <c r="M86" s="285"/>
      <c r="N86" s="286"/>
      <c r="O86" s="287"/>
    </row>
    <row r="87" spans="1:15" ht="12.75">
      <c r="A87" s="118"/>
      <c r="B87" s="119"/>
      <c r="C87" s="277">
        <v>6121</v>
      </c>
      <c r="D87" s="277"/>
      <c r="E87" s="119" t="s">
        <v>24</v>
      </c>
      <c r="F87" s="278"/>
      <c r="G87" s="279"/>
      <c r="H87" s="280"/>
      <c r="I87" s="281"/>
      <c r="J87" s="282"/>
      <c r="K87" s="283"/>
      <c r="L87" s="289">
        <v>2900</v>
      </c>
      <c r="M87" s="290">
        <f>SUM(L87)</f>
        <v>2900</v>
      </c>
      <c r="N87" s="289">
        <v>-2900</v>
      </c>
      <c r="O87" s="291">
        <f>SUM(M87:N87)</f>
        <v>0</v>
      </c>
    </row>
    <row r="88" spans="1:15" ht="12.75">
      <c r="A88" s="69"/>
      <c r="B88" s="70"/>
      <c r="C88" s="70">
        <v>6351</v>
      </c>
      <c r="D88" s="95"/>
      <c r="E88" s="70"/>
      <c r="F88" s="71"/>
      <c r="G88" s="141"/>
      <c r="H88" s="72"/>
      <c r="I88" s="73"/>
      <c r="J88" s="74"/>
      <c r="K88" s="207"/>
      <c r="L88" s="247"/>
      <c r="M88" s="248"/>
      <c r="N88" s="76">
        <v>2900</v>
      </c>
      <c r="O88" s="292"/>
    </row>
    <row r="89" spans="1:15" ht="12.75">
      <c r="A89" s="69"/>
      <c r="B89" s="70"/>
      <c r="C89" s="70">
        <v>6351</v>
      </c>
      <c r="D89" s="95"/>
      <c r="E89" s="70"/>
      <c r="F89" s="71"/>
      <c r="G89" s="141"/>
      <c r="H89" s="72"/>
      <c r="I89" s="73"/>
      <c r="J89" s="74"/>
      <c r="K89" s="75"/>
      <c r="L89" s="247"/>
      <c r="M89" s="248"/>
      <c r="N89" s="76">
        <v>29.7</v>
      </c>
      <c r="O89" s="291"/>
    </row>
    <row r="90" spans="1:15" ht="13.5" thickBot="1">
      <c r="A90" s="156"/>
      <c r="B90" s="157"/>
      <c r="C90" s="158">
        <v>6351</v>
      </c>
      <c r="D90" s="158"/>
      <c r="E90" s="157" t="s">
        <v>24</v>
      </c>
      <c r="F90" s="317"/>
      <c r="G90" s="318"/>
      <c r="H90" s="319"/>
      <c r="I90" s="320"/>
      <c r="J90" s="321"/>
      <c r="K90" s="322"/>
      <c r="L90" s="293"/>
      <c r="M90" s="323"/>
      <c r="N90" s="293">
        <f>SUM(N88:N89)</f>
        <v>2929.7</v>
      </c>
      <c r="O90" s="294">
        <f>SUM(N90)</f>
        <v>2929.7</v>
      </c>
    </row>
    <row r="91" spans="1:15" ht="12.75">
      <c r="A91" s="115"/>
      <c r="B91" s="116">
        <v>2212</v>
      </c>
      <c r="C91" s="116"/>
      <c r="D91" s="116"/>
      <c r="E91" s="123" t="s">
        <v>44</v>
      </c>
      <c r="F91" s="134"/>
      <c r="G91" s="142"/>
      <c r="H91" s="136"/>
      <c r="I91" s="137"/>
      <c r="J91" s="138"/>
      <c r="K91" s="139"/>
      <c r="L91" s="140"/>
      <c r="M91" s="137"/>
      <c r="N91" s="239"/>
      <c r="O91" s="229"/>
    </row>
    <row r="92" spans="1:15" ht="12.75">
      <c r="A92" s="69"/>
      <c r="B92" s="70"/>
      <c r="C92" s="70">
        <v>6121</v>
      </c>
      <c r="D92" s="70" t="s">
        <v>86</v>
      </c>
      <c r="E92" s="95"/>
      <c r="F92" s="71"/>
      <c r="G92" s="141"/>
      <c r="H92" s="72"/>
      <c r="I92" s="73"/>
      <c r="J92" s="74"/>
      <c r="K92" s="75"/>
      <c r="L92" s="76">
        <v>3000</v>
      </c>
      <c r="M92" s="77"/>
      <c r="N92" s="237"/>
      <c r="O92" s="231"/>
    </row>
    <row r="93" spans="1:15" ht="12.75">
      <c r="A93" s="115"/>
      <c r="B93" s="288"/>
      <c r="C93" s="288"/>
      <c r="D93" s="70"/>
      <c r="E93" s="95"/>
      <c r="F93" s="71"/>
      <c r="G93" s="141"/>
      <c r="H93" s="72"/>
      <c r="I93" s="73"/>
      <c r="J93" s="74"/>
      <c r="K93" s="75"/>
      <c r="L93" s="76"/>
      <c r="M93" s="77"/>
      <c r="N93" s="237"/>
      <c r="O93" s="231"/>
    </row>
    <row r="94" spans="1:15" ht="13.5" thickBot="1">
      <c r="A94" s="156"/>
      <c r="B94" s="157"/>
      <c r="C94" s="158">
        <v>6121</v>
      </c>
      <c r="D94" s="158"/>
      <c r="E94" s="157" t="s">
        <v>24</v>
      </c>
      <c r="F94" s="159"/>
      <c r="G94" s="160"/>
      <c r="H94" s="161"/>
      <c r="I94" s="162"/>
      <c r="J94" s="163"/>
      <c r="K94" s="164"/>
      <c r="L94" s="165">
        <v>3000</v>
      </c>
      <c r="M94" s="166">
        <f>SUM(L94)</f>
        <v>3000</v>
      </c>
      <c r="N94" s="262">
        <v>0</v>
      </c>
      <c r="O94" s="326">
        <f>SUM(M94:N94)</f>
        <v>3000</v>
      </c>
    </row>
    <row r="95" spans="1:15" ht="12.75">
      <c r="A95" s="115"/>
      <c r="B95" s="116">
        <v>2212</v>
      </c>
      <c r="C95" s="116"/>
      <c r="D95" s="116"/>
      <c r="E95" s="116" t="s">
        <v>45</v>
      </c>
      <c r="F95" s="134"/>
      <c r="G95" s="142"/>
      <c r="H95" s="136"/>
      <c r="I95" s="137"/>
      <c r="J95" s="138"/>
      <c r="K95" s="139"/>
      <c r="L95" s="140"/>
      <c r="M95" s="154"/>
      <c r="N95" s="251"/>
      <c r="O95" s="232"/>
    </row>
    <row r="96" spans="1:15" ht="12.75">
      <c r="A96" s="69"/>
      <c r="B96" s="70"/>
      <c r="C96" s="70">
        <v>6121</v>
      </c>
      <c r="D96" s="70" t="s">
        <v>84</v>
      </c>
      <c r="E96" s="95"/>
      <c r="F96" s="71"/>
      <c r="G96" s="141"/>
      <c r="H96" s="72"/>
      <c r="I96" s="73"/>
      <c r="J96" s="74"/>
      <c r="K96" s="75"/>
      <c r="L96" s="76">
        <v>1000</v>
      </c>
      <c r="M96" s="77"/>
      <c r="N96" s="239"/>
      <c r="O96" s="229"/>
    </row>
    <row r="97" spans="1:15" ht="13.5" thickBot="1">
      <c r="A97" s="156"/>
      <c r="B97" s="157"/>
      <c r="C97" s="158">
        <v>6121</v>
      </c>
      <c r="D97" s="158"/>
      <c r="E97" s="121" t="s">
        <v>24</v>
      </c>
      <c r="F97" s="159"/>
      <c r="G97" s="160"/>
      <c r="H97" s="161"/>
      <c r="I97" s="162"/>
      <c r="J97" s="163"/>
      <c r="K97" s="164"/>
      <c r="L97" s="165">
        <v>1000</v>
      </c>
      <c r="M97" s="166">
        <f>SUM(L97)</f>
        <v>1000</v>
      </c>
      <c r="N97" s="238">
        <v>0</v>
      </c>
      <c r="O97" s="244">
        <f>SUM(M97:N97)</f>
        <v>1000</v>
      </c>
    </row>
    <row r="98" spans="1:15" ht="12.75">
      <c r="A98" s="115"/>
      <c r="B98" s="116">
        <v>2212</v>
      </c>
      <c r="C98" s="116"/>
      <c r="D98" s="116"/>
      <c r="E98" s="123" t="s">
        <v>46</v>
      </c>
      <c r="F98" s="134"/>
      <c r="G98" s="142"/>
      <c r="H98" s="136"/>
      <c r="I98" s="137"/>
      <c r="J98" s="138"/>
      <c r="K98" s="139"/>
      <c r="L98" s="140"/>
      <c r="M98" s="137"/>
      <c r="N98" s="251"/>
      <c r="O98" s="232"/>
    </row>
    <row r="99" spans="1:15" ht="12.75">
      <c r="A99" s="69"/>
      <c r="B99" s="70"/>
      <c r="C99" s="70">
        <v>6121</v>
      </c>
      <c r="D99" s="70" t="s">
        <v>87</v>
      </c>
      <c r="E99" s="95"/>
      <c r="F99" s="71"/>
      <c r="G99" s="141"/>
      <c r="H99" s="72"/>
      <c r="I99" s="73"/>
      <c r="J99" s="74"/>
      <c r="K99" s="75"/>
      <c r="L99" s="76">
        <v>1500</v>
      </c>
      <c r="M99" s="77"/>
      <c r="N99" s="239">
        <v>-1500</v>
      </c>
      <c r="O99" s="229"/>
    </row>
    <row r="100" spans="1:15" ht="13.5" thickBot="1">
      <c r="A100" s="156"/>
      <c r="B100" s="157"/>
      <c r="C100" s="158">
        <v>6121</v>
      </c>
      <c r="D100" s="158"/>
      <c r="E100" s="121" t="s">
        <v>24</v>
      </c>
      <c r="F100" s="159"/>
      <c r="G100" s="160"/>
      <c r="H100" s="161"/>
      <c r="I100" s="162"/>
      <c r="J100" s="163"/>
      <c r="K100" s="164"/>
      <c r="L100" s="165">
        <v>1500</v>
      </c>
      <c r="M100" s="166">
        <f>SUM(L100)</f>
        <v>1500</v>
      </c>
      <c r="N100" s="122">
        <v>-1500</v>
      </c>
      <c r="O100" s="243">
        <f>SUM(M100:N100)</f>
        <v>0</v>
      </c>
    </row>
    <row r="101" spans="1:15" ht="12.75">
      <c r="A101" s="115"/>
      <c r="B101" s="116">
        <v>2212</v>
      </c>
      <c r="C101" s="116"/>
      <c r="D101" s="116"/>
      <c r="E101" s="155" t="s">
        <v>47</v>
      </c>
      <c r="F101" s="63"/>
      <c r="G101" s="89"/>
      <c r="H101" s="90"/>
      <c r="I101" s="91"/>
      <c r="J101" s="92"/>
      <c r="K101" s="93"/>
      <c r="L101" s="68"/>
      <c r="M101" s="91"/>
      <c r="N101" s="251"/>
      <c r="O101" s="229"/>
    </row>
    <row r="102" spans="1:15" ht="12.75">
      <c r="A102" s="69"/>
      <c r="B102" s="70"/>
      <c r="C102" s="70">
        <v>6121</v>
      </c>
      <c r="D102" s="70" t="s">
        <v>88</v>
      </c>
      <c r="E102" s="116"/>
      <c r="F102" s="134"/>
      <c r="G102" s="142"/>
      <c r="H102" s="136"/>
      <c r="I102" s="137"/>
      <c r="J102" s="138"/>
      <c r="K102" s="139"/>
      <c r="L102" s="153">
        <v>3500</v>
      </c>
      <c r="M102" s="154"/>
      <c r="N102" s="239">
        <v>-3.3</v>
      </c>
      <c r="O102" s="229"/>
    </row>
    <row r="103" spans="1:15" ht="13.5" thickBot="1">
      <c r="A103" s="156"/>
      <c r="B103" s="157"/>
      <c r="C103" s="158">
        <v>6121</v>
      </c>
      <c r="D103" s="158"/>
      <c r="E103" s="121" t="s">
        <v>24</v>
      </c>
      <c r="F103" s="110"/>
      <c r="G103" s="80"/>
      <c r="H103" s="111"/>
      <c r="I103" s="150"/>
      <c r="J103" s="151"/>
      <c r="K103" s="152"/>
      <c r="L103" s="122">
        <v>3500</v>
      </c>
      <c r="M103" s="126">
        <f>SUM(L103)</f>
        <v>3500</v>
      </c>
      <c r="N103" s="122">
        <f>SUM(N102)</f>
        <v>-3.3</v>
      </c>
      <c r="O103" s="243">
        <f>SUM(M103:N103)</f>
        <v>3496.7</v>
      </c>
    </row>
    <row r="104" spans="1:15" ht="12.75">
      <c r="A104" s="115"/>
      <c r="B104" s="116">
        <v>2212</v>
      </c>
      <c r="C104" s="116"/>
      <c r="D104" s="116"/>
      <c r="E104" s="123" t="s">
        <v>48</v>
      </c>
      <c r="F104" s="134"/>
      <c r="G104" s="142"/>
      <c r="H104" s="136"/>
      <c r="I104" s="137"/>
      <c r="J104" s="138"/>
      <c r="K104" s="139"/>
      <c r="L104" s="140"/>
      <c r="M104" s="137"/>
      <c r="N104" s="251"/>
      <c r="O104" s="232"/>
    </row>
    <row r="105" spans="1:15" ht="12.75">
      <c r="A105" s="69"/>
      <c r="B105" s="70"/>
      <c r="C105" s="70">
        <v>6121</v>
      </c>
      <c r="D105" s="70" t="s">
        <v>89</v>
      </c>
      <c r="E105" s="95"/>
      <c r="F105" s="71"/>
      <c r="G105" s="141"/>
      <c r="H105" s="72"/>
      <c r="I105" s="73"/>
      <c r="J105" s="74"/>
      <c r="K105" s="75"/>
      <c r="L105" s="76">
        <v>5000</v>
      </c>
      <c r="M105" s="77"/>
      <c r="N105" s="239">
        <v>-0.6</v>
      </c>
      <c r="O105" s="229"/>
    </row>
    <row r="106" spans="1:15" ht="13.5" thickBot="1">
      <c r="A106" s="156"/>
      <c r="B106" s="157"/>
      <c r="C106" s="158">
        <v>6121</v>
      </c>
      <c r="D106" s="158"/>
      <c r="E106" s="121" t="s">
        <v>24</v>
      </c>
      <c r="F106" s="159"/>
      <c r="G106" s="160"/>
      <c r="H106" s="161"/>
      <c r="I106" s="162"/>
      <c r="J106" s="163"/>
      <c r="K106" s="164"/>
      <c r="L106" s="165">
        <v>5000</v>
      </c>
      <c r="M106" s="166">
        <f>SUM(L106)</f>
        <v>5000</v>
      </c>
      <c r="N106" s="122">
        <f>SUM(N105)</f>
        <v>-0.6</v>
      </c>
      <c r="O106" s="243">
        <f>SUM(M106:N106)</f>
        <v>4999.4</v>
      </c>
    </row>
    <row r="107" spans="1:15" ht="12.75">
      <c r="A107" s="115"/>
      <c r="B107" s="116">
        <v>2212</v>
      </c>
      <c r="C107" s="116"/>
      <c r="D107" s="116"/>
      <c r="E107" s="123" t="s">
        <v>49</v>
      </c>
      <c r="F107" s="134"/>
      <c r="G107" s="142"/>
      <c r="H107" s="136"/>
      <c r="I107" s="137"/>
      <c r="J107" s="138"/>
      <c r="K107" s="139"/>
      <c r="L107" s="140"/>
      <c r="M107" s="137"/>
      <c r="N107" s="251"/>
      <c r="O107" s="232"/>
    </row>
    <row r="108" spans="1:15" ht="12.75">
      <c r="A108" s="69"/>
      <c r="B108" s="70"/>
      <c r="C108" s="70">
        <v>6121</v>
      </c>
      <c r="D108" s="70" t="s">
        <v>90</v>
      </c>
      <c r="E108" s="95"/>
      <c r="F108" s="71"/>
      <c r="G108" s="141"/>
      <c r="H108" s="72"/>
      <c r="I108" s="73"/>
      <c r="J108" s="74"/>
      <c r="K108" s="75"/>
      <c r="L108" s="76">
        <v>4000</v>
      </c>
      <c r="M108" s="77"/>
      <c r="N108" s="239"/>
      <c r="O108" s="252"/>
    </row>
    <row r="109" spans="1:15" ht="13.5" thickBot="1">
      <c r="A109" s="156"/>
      <c r="B109" s="157"/>
      <c r="C109" s="158">
        <v>6121</v>
      </c>
      <c r="D109" s="158"/>
      <c r="E109" s="121" t="s">
        <v>24</v>
      </c>
      <c r="F109" s="159"/>
      <c r="G109" s="160"/>
      <c r="H109" s="161"/>
      <c r="I109" s="162"/>
      <c r="J109" s="163"/>
      <c r="K109" s="164"/>
      <c r="L109" s="165">
        <v>4000</v>
      </c>
      <c r="M109" s="166">
        <f>SUM(L109)</f>
        <v>4000</v>
      </c>
      <c r="N109" s="238">
        <v>0</v>
      </c>
      <c r="O109" s="244">
        <f>SUM(M109:N109)</f>
        <v>4000</v>
      </c>
    </row>
    <row r="110" spans="1:15" ht="12.75">
      <c r="A110" s="115"/>
      <c r="B110" s="116">
        <v>2212</v>
      </c>
      <c r="C110" s="116"/>
      <c r="D110" s="116"/>
      <c r="E110" s="123" t="s">
        <v>50</v>
      </c>
      <c r="F110" s="134"/>
      <c r="G110" s="142"/>
      <c r="H110" s="136"/>
      <c r="I110" s="137"/>
      <c r="J110" s="138"/>
      <c r="K110" s="139"/>
      <c r="L110" s="140"/>
      <c r="M110" s="137"/>
      <c r="N110" s="251"/>
      <c r="O110" s="253"/>
    </row>
    <row r="111" spans="1:15" ht="12.75">
      <c r="A111" s="69"/>
      <c r="B111" s="70"/>
      <c r="C111" s="70">
        <v>6121</v>
      </c>
      <c r="D111" s="70" t="s">
        <v>91</v>
      </c>
      <c r="E111" s="95"/>
      <c r="F111" s="71"/>
      <c r="G111" s="141"/>
      <c r="H111" s="72"/>
      <c r="I111" s="73"/>
      <c r="J111" s="74"/>
      <c r="K111" s="75"/>
      <c r="L111" s="76">
        <v>3750</v>
      </c>
      <c r="M111" s="77"/>
      <c r="N111" s="239"/>
      <c r="O111" s="252"/>
    </row>
    <row r="112" spans="1:15" ht="13.5" thickBot="1">
      <c r="A112" s="156"/>
      <c r="B112" s="157"/>
      <c r="C112" s="158">
        <v>6121</v>
      </c>
      <c r="D112" s="158"/>
      <c r="E112" s="121" t="s">
        <v>24</v>
      </c>
      <c r="F112" s="159"/>
      <c r="G112" s="160"/>
      <c r="H112" s="161"/>
      <c r="I112" s="162"/>
      <c r="J112" s="163"/>
      <c r="K112" s="164"/>
      <c r="L112" s="165">
        <v>3750</v>
      </c>
      <c r="M112" s="166">
        <f>SUM(L112)</f>
        <v>3750</v>
      </c>
      <c r="N112" s="238">
        <v>0</v>
      </c>
      <c r="O112" s="244">
        <f>SUM(M112:N112)</f>
        <v>3750</v>
      </c>
    </row>
    <row r="113" spans="1:15" ht="12.75">
      <c r="A113" s="220"/>
      <c r="B113" s="221">
        <v>2212</v>
      </c>
      <c r="C113" s="221"/>
      <c r="D113" s="221"/>
      <c r="E113" s="221" t="s">
        <v>64</v>
      </c>
      <c r="F113" s="222"/>
      <c r="G113" s="223"/>
      <c r="H113" s="224"/>
      <c r="I113" s="225"/>
      <c r="J113" s="205"/>
      <c r="K113" s="226"/>
      <c r="L113" s="227"/>
      <c r="M113" s="226"/>
      <c r="N113" s="129"/>
      <c r="O113" s="254"/>
    </row>
    <row r="114" spans="1:15" ht="12.75">
      <c r="A114" s="69"/>
      <c r="B114" s="70"/>
      <c r="C114" s="70">
        <v>6121</v>
      </c>
      <c r="D114" s="70" t="s">
        <v>92</v>
      </c>
      <c r="E114" s="95"/>
      <c r="F114" s="71"/>
      <c r="G114" s="141"/>
      <c r="H114" s="206"/>
      <c r="I114" s="207"/>
      <c r="J114" s="206"/>
      <c r="K114" s="77"/>
      <c r="L114" s="76">
        <v>4995.2</v>
      </c>
      <c r="M114" s="77"/>
      <c r="N114" s="153"/>
      <c r="O114" s="255"/>
    </row>
    <row r="115" spans="1:15" ht="13.5" thickBot="1">
      <c r="A115" s="156"/>
      <c r="B115" s="157"/>
      <c r="C115" s="158">
        <v>6121</v>
      </c>
      <c r="D115" s="158"/>
      <c r="E115" s="157" t="s">
        <v>27</v>
      </c>
      <c r="F115" s="159"/>
      <c r="G115" s="160"/>
      <c r="H115" s="208"/>
      <c r="I115" s="209"/>
      <c r="J115" s="210"/>
      <c r="K115" s="166"/>
      <c r="L115" s="165">
        <v>4995.2</v>
      </c>
      <c r="M115" s="166">
        <f>SUM(K115:L115)</f>
        <v>4995.2</v>
      </c>
      <c r="N115" s="125">
        <v>0</v>
      </c>
      <c r="O115" s="257">
        <f>SUM(M115:N115)</f>
        <v>4995.2</v>
      </c>
    </row>
    <row r="116" spans="1:15" ht="12.75">
      <c r="A116" s="115"/>
      <c r="B116" s="116">
        <v>2212</v>
      </c>
      <c r="C116" s="116"/>
      <c r="D116" s="116"/>
      <c r="E116" s="116" t="s">
        <v>65</v>
      </c>
      <c r="F116" s="134"/>
      <c r="G116" s="142"/>
      <c r="H116" s="203"/>
      <c r="I116" s="204"/>
      <c r="J116" s="211"/>
      <c r="K116" s="144"/>
      <c r="L116" s="143"/>
      <c r="M116" s="144"/>
      <c r="N116" s="129"/>
      <c r="O116" s="254"/>
    </row>
    <row r="117" spans="1:15" ht="12.75">
      <c r="A117" s="69"/>
      <c r="B117" s="70"/>
      <c r="C117" s="70">
        <v>6121</v>
      </c>
      <c r="D117" s="70" t="s">
        <v>93</v>
      </c>
      <c r="E117" s="95"/>
      <c r="F117" s="71"/>
      <c r="G117" s="141"/>
      <c r="H117" s="206"/>
      <c r="I117" s="207"/>
      <c r="J117" s="206"/>
      <c r="K117" s="77"/>
      <c r="L117" s="76">
        <v>3096.9</v>
      </c>
      <c r="M117" s="77"/>
      <c r="N117" s="153">
        <v>357</v>
      </c>
      <c r="O117" s="255"/>
    </row>
    <row r="118" spans="1:15" ht="13.5" thickBot="1">
      <c r="A118" s="120"/>
      <c r="B118" s="121"/>
      <c r="C118" s="79">
        <v>6121</v>
      </c>
      <c r="D118" s="79"/>
      <c r="E118" s="121" t="s">
        <v>24</v>
      </c>
      <c r="F118" s="110"/>
      <c r="G118" s="80"/>
      <c r="H118" s="212"/>
      <c r="I118" s="213"/>
      <c r="J118" s="214"/>
      <c r="K118" s="126"/>
      <c r="L118" s="122">
        <v>3096.9</v>
      </c>
      <c r="M118" s="126">
        <f>SUM(K118:L118)</f>
        <v>3096.9</v>
      </c>
      <c r="N118" s="122">
        <f>SUM(N117)</f>
        <v>357</v>
      </c>
      <c r="O118" s="257">
        <f>SUM(M118:N118)</f>
        <v>3453.9</v>
      </c>
    </row>
    <row r="119" spans="1:15" ht="12.75">
      <c r="A119" s="60"/>
      <c r="B119" s="116">
        <v>2212</v>
      </c>
      <c r="C119" s="116"/>
      <c r="D119" s="116"/>
      <c r="E119" s="61" t="s">
        <v>66</v>
      </c>
      <c r="F119" s="63"/>
      <c r="G119" s="89"/>
      <c r="H119" s="215"/>
      <c r="I119" s="216"/>
      <c r="J119" s="217"/>
      <c r="K119" s="218"/>
      <c r="L119" s="219"/>
      <c r="M119" s="218"/>
      <c r="N119" s="153"/>
      <c r="O119" s="255"/>
    </row>
    <row r="120" spans="1:15" ht="12.75">
      <c r="A120" s="69"/>
      <c r="B120" s="70"/>
      <c r="C120" s="70">
        <v>6121</v>
      </c>
      <c r="D120" s="70" t="s">
        <v>94</v>
      </c>
      <c r="E120" s="95"/>
      <c r="F120" s="71"/>
      <c r="G120" s="141"/>
      <c r="H120" s="206"/>
      <c r="I120" s="207"/>
      <c r="J120" s="206"/>
      <c r="K120" s="77"/>
      <c r="L120" s="76">
        <v>7343.6</v>
      </c>
      <c r="M120" s="77"/>
      <c r="N120" s="76">
        <v>952</v>
      </c>
      <c r="O120" s="256"/>
    </row>
    <row r="121" spans="1:15" ht="13.5" thickBot="1">
      <c r="A121" s="156"/>
      <c r="B121" s="121"/>
      <c r="C121" s="79">
        <v>6121</v>
      </c>
      <c r="D121" s="79"/>
      <c r="E121" s="121" t="s">
        <v>24</v>
      </c>
      <c r="F121" s="159"/>
      <c r="G121" s="160"/>
      <c r="H121" s="208"/>
      <c r="I121" s="209"/>
      <c r="J121" s="210"/>
      <c r="K121" s="166"/>
      <c r="L121" s="165">
        <v>7343.6</v>
      </c>
      <c r="M121" s="166">
        <f>SUM(K121:L121)</f>
        <v>7343.6</v>
      </c>
      <c r="N121" s="122">
        <f>SUM(N120)</f>
        <v>952</v>
      </c>
      <c r="O121" s="257">
        <f>SUM(M121:N121)</f>
        <v>8295.6</v>
      </c>
    </row>
    <row r="122" spans="1:15" ht="12.75">
      <c r="A122" s="115"/>
      <c r="B122" s="116">
        <v>2212</v>
      </c>
      <c r="C122" s="116"/>
      <c r="D122" s="116"/>
      <c r="E122" s="116" t="s">
        <v>103</v>
      </c>
      <c r="F122" s="134"/>
      <c r="G122" s="142"/>
      <c r="H122" s="136"/>
      <c r="I122" s="204"/>
      <c r="J122" s="272"/>
      <c r="K122" s="245"/>
      <c r="L122" s="143"/>
      <c r="M122" s="144"/>
      <c r="N122" s="153"/>
      <c r="O122" s="249"/>
    </row>
    <row r="123" spans="1:15" ht="12.75">
      <c r="A123" s="69"/>
      <c r="B123" s="70"/>
      <c r="C123" s="70">
        <v>6351</v>
      </c>
      <c r="D123" s="70" t="s">
        <v>105</v>
      </c>
      <c r="E123" s="70" t="s">
        <v>104</v>
      </c>
      <c r="F123" s="71"/>
      <c r="G123" s="141"/>
      <c r="H123" s="72"/>
      <c r="I123" s="207"/>
      <c r="J123" s="273"/>
      <c r="K123" s="246"/>
      <c r="L123" s="247"/>
      <c r="M123" s="248"/>
      <c r="N123" s="76">
        <v>80.1</v>
      </c>
      <c r="O123" s="250"/>
    </row>
    <row r="124" spans="1:15" ht="13.5" thickBot="1">
      <c r="A124" s="156"/>
      <c r="B124" s="121"/>
      <c r="C124" s="79">
        <v>6351</v>
      </c>
      <c r="D124" s="158"/>
      <c r="E124" s="157"/>
      <c r="F124" s="317"/>
      <c r="G124" s="318"/>
      <c r="H124" s="319"/>
      <c r="I124" s="319"/>
      <c r="J124" s="318"/>
      <c r="K124" s="324"/>
      <c r="L124" s="293"/>
      <c r="M124" s="323"/>
      <c r="N124" s="293">
        <v>80.1</v>
      </c>
      <c r="O124" s="296">
        <f>SUM(N124)</f>
        <v>80.1</v>
      </c>
    </row>
    <row r="125" spans="1:15" s="175" customFormat="1" ht="16.5" thickBot="1">
      <c r="A125" s="167"/>
      <c r="B125" s="168"/>
      <c r="C125" s="168"/>
      <c r="D125" s="168"/>
      <c r="E125" s="169" t="s">
        <v>51</v>
      </c>
      <c r="F125" s="170">
        <f>SUM(F32:F112)</f>
        <v>100000</v>
      </c>
      <c r="G125" s="170">
        <f>G33+G36+G39+G42+G45+G48+G51+G54</f>
        <v>100000</v>
      </c>
      <c r="H125" s="171">
        <f>H35</f>
        <v>1137.8</v>
      </c>
      <c r="I125" s="172">
        <f>SUM(G125:H125)</f>
        <v>101137.8</v>
      </c>
      <c r="J125" s="173">
        <f>J50</f>
        <v>-3000</v>
      </c>
      <c r="K125" s="174">
        <f>SUM(I125:J125)</f>
        <v>98137.8</v>
      </c>
      <c r="L125" s="173">
        <f>L112+L109+L106+L103+L100+L97+L94+L87+L83+L80+L77+L74+L71+L68+L65+L62+L59+L56+L50+L41+L38+L115+L118+L121+L35+L47</f>
        <v>65435.7</v>
      </c>
      <c r="M125" s="172">
        <f>SUM(K125:L125)</f>
        <v>163573.5</v>
      </c>
      <c r="N125" s="258">
        <f>N35+N38+N41+N44+N47+N50+N53+N56+N59+N62+N71+N68+N65+N74+N77+N80+N83+N87+N90+N94+N97+N100+N103+N106+N109+N112+N115+N118+N121+N124</f>
        <v>7797.100000000001</v>
      </c>
      <c r="O125" s="259">
        <f>O35+O38+O44+O47+O53+O56+O59+O62+O65+O68+O71+O74+O77+O83+O90+O94+O97+O103+O106+O109+O112+O115+O118+O121+O124</f>
        <v>171370.60000000003</v>
      </c>
    </row>
    <row r="126" spans="1:14" ht="12.75" customHeight="1">
      <c r="A126" s="176"/>
      <c r="B126" s="176"/>
      <c r="C126" s="176"/>
      <c r="D126" s="176"/>
      <c r="E126" s="176"/>
      <c r="F126" s="177"/>
      <c r="G126" s="177"/>
      <c r="H126" s="177"/>
      <c r="I126" s="177"/>
      <c r="J126" s="177"/>
      <c r="K126" s="177"/>
      <c r="L126" s="177"/>
      <c r="M126" s="177"/>
      <c r="N126" s="13"/>
    </row>
    <row r="127" spans="1:15" ht="12.75" customHeight="1">
      <c r="A127" s="176"/>
      <c r="B127" s="176"/>
      <c r="C127" s="176"/>
      <c r="D127" s="176"/>
      <c r="E127" s="176"/>
      <c r="F127" s="177"/>
      <c r="G127" s="177"/>
      <c r="H127" s="177"/>
      <c r="I127" s="177"/>
      <c r="J127" s="177"/>
      <c r="K127" s="177"/>
      <c r="L127" s="177"/>
      <c r="M127" s="177"/>
      <c r="N127" s="13"/>
      <c r="O127" s="325"/>
    </row>
    <row r="128" spans="1:13" ht="18" customHeight="1" thickBot="1">
      <c r="A128" s="176" t="s">
        <v>52</v>
      </c>
      <c r="B128" s="178"/>
      <c r="C128" s="176"/>
      <c r="D128" s="176"/>
      <c r="E128" s="176"/>
      <c r="F128" s="177"/>
      <c r="G128" s="177"/>
      <c r="H128" s="177"/>
      <c r="I128" s="177"/>
      <c r="J128" s="177"/>
      <c r="K128" s="177"/>
      <c r="L128" s="177"/>
      <c r="M128" s="177"/>
    </row>
    <row r="129" spans="1:15" s="175" customFormat="1" ht="16.5" thickBot="1">
      <c r="A129" s="179" t="s">
        <v>53</v>
      </c>
      <c r="B129" s="169"/>
      <c r="C129" s="180"/>
      <c r="D129" s="181"/>
      <c r="E129" s="181"/>
      <c r="F129" s="182"/>
      <c r="G129" s="183" t="s">
        <v>54</v>
      </c>
      <c r="H129" s="183" t="s">
        <v>55</v>
      </c>
      <c r="I129" s="183" t="s">
        <v>56</v>
      </c>
      <c r="J129" s="183" t="s">
        <v>55</v>
      </c>
      <c r="K129" s="183" t="s">
        <v>56</v>
      </c>
      <c r="L129" s="183" t="s">
        <v>55</v>
      </c>
      <c r="M129" s="184" t="s">
        <v>56</v>
      </c>
      <c r="N129" s="183" t="s">
        <v>55</v>
      </c>
      <c r="O129" s="184" t="s">
        <v>56</v>
      </c>
    </row>
    <row r="130" spans="1:15" ht="15">
      <c r="A130" s="185"/>
      <c r="B130" s="186"/>
      <c r="C130" s="186">
        <v>6121</v>
      </c>
      <c r="D130" s="186"/>
      <c r="E130" s="187"/>
      <c r="F130" s="188"/>
      <c r="G130" s="189">
        <v>0</v>
      </c>
      <c r="H130" s="190">
        <v>1137.8</v>
      </c>
      <c r="I130" s="189">
        <v>61787.8</v>
      </c>
      <c r="J130" s="190">
        <v>0</v>
      </c>
      <c r="K130" s="189">
        <f>SUM(I130:J130)</f>
        <v>61787.8</v>
      </c>
      <c r="L130" s="190">
        <v>75135.7</v>
      </c>
      <c r="M130" s="191">
        <f>SUM(K130:L130)</f>
        <v>136923.5</v>
      </c>
      <c r="N130" s="261">
        <f>N121+N118+N106+N103+N100+N87+N83+N80+N77+N74+N71+N59+N53+N47+N44+N35</f>
        <v>-20546.9</v>
      </c>
      <c r="O130" s="263">
        <f>O35+O41+O44+O47+O53+O59+O71+O74+O77+O83+O87+O94+O97+O100+O103+O106+O109+O112+O115+O118+O121</f>
        <v>116376.59999999999</v>
      </c>
    </row>
    <row r="131" spans="1:15" ht="15">
      <c r="A131" s="185"/>
      <c r="B131" s="186"/>
      <c r="C131" s="186">
        <v>6351</v>
      </c>
      <c r="D131" s="186"/>
      <c r="E131" s="187"/>
      <c r="F131" s="188"/>
      <c r="G131" s="189">
        <v>100000</v>
      </c>
      <c r="H131" s="190">
        <v>0</v>
      </c>
      <c r="I131" s="189">
        <v>39350</v>
      </c>
      <c r="J131" s="190">
        <v>-3000</v>
      </c>
      <c r="K131" s="189">
        <f>SUM(I131:J131)</f>
        <v>36350</v>
      </c>
      <c r="L131" s="192">
        <v>-9700</v>
      </c>
      <c r="M131" s="191">
        <f>SUM(K131:L131)</f>
        <v>26650</v>
      </c>
      <c r="N131" s="276">
        <v>28344</v>
      </c>
      <c r="O131" s="260">
        <f>O124+O90+O68+O65+O62+O56+O50+O38</f>
        <v>54994</v>
      </c>
    </row>
    <row r="132" spans="1:15" ht="16.5" thickBot="1">
      <c r="A132" s="193"/>
      <c r="B132" s="194"/>
      <c r="C132" s="194"/>
      <c r="D132" s="194"/>
      <c r="E132" s="195"/>
      <c r="F132" s="196"/>
      <c r="G132" s="197">
        <v>100000</v>
      </c>
      <c r="H132" s="198">
        <f>SUM(H130:H131)</f>
        <v>1137.8</v>
      </c>
      <c r="I132" s="199">
        <v>101137.8</v>
      </c>
      <c r="J132" s="200">
        <f>SUM(J130:J131)</f>
        <v>-3000</v>
      </c>
      <c r="K132" s="199">
        <f>SUM(K130:K131)</f>
        <v>98137.8</v>
      </c>
      <c r="L132" s="201">
        <f>SUM(L130:L131)</f>
        <v>65435.7</v>
      </c>
      <c r="M132" s="202">
        <f>SUM(K132:L132)</f>
        <v>163573.5</v>
      </c>
      <c r="N132" s="262">
        <f>SUM(N130:N131)</f>
        <v>7797.0999999999985</v>
      </c>
      <c r="O132" s="264">
        <f>SUM(O130:O131)</f>
        <v>171370.59999999998</v>
      </c>
    </row>
    <row r="133" spans="1:13" ht="12.75">
      <c r="A133" s="176"/>
      <c r="B133" s="176"/>
      <c r="C133" s="176"/>
      <c r="D133" s="176"/>
      <c r="E133" s="176"/>
      <c r="F133" s="176"/>
      <c r="G133" s="177"/>
      <c r="H133" s="177"/>
      <c r="I133" s="177"/>
      <c r="J133" s="177"/>
      <c r="K133" s="177"/>
      <c r="L133" s="177"/>
      <c r="M133" s="177"/>
    </row>
    <row r="134" spans="1:13" ht="12.75">
      <c r="A134" s="176"/>
      <c r="B134" s="176"/>
      <c r="C134" s="176"/>
      <c r="D134" s="176"/>
      <c r="E134" s="176"/>
      <c r="F134" s="176"/>
      <c r="G134" s="177"/>
      <c r="H134" s="177"/>
      <c r="I134" s="177"/>
      <c r="J134" s="177"/>
      <c r="K134" s="177"/>
      <c r="L134" s="177"/>
      <c r="M134" s="177"/>
    </row>
    <row r="135" spans="7:13" ht="12.75">
      <c r="G135" s="13"/>
      <c r="H135" s="13"/>
      <c r="I135" s="13"/>
      <c r="J135" s="13"/>
      <c r="K135" s="13"/>
      <c r="L135" s="13"/>
      <c r="M135" s="13"/>
    </row>
    <row r="136" spans="7:13" ht="12.75">
      <c r="G136" s="13"/>
      <c r="H136" s="13"/>
      <c r="I136" s="13"/>
      <c r="J136" s="13"/>
      <c r="K136" s="13"/>
      <c r="L136" s="13"/>
      <c r="M136" s="13"/>
    </row>
    <row r="137" ht="12.75">
      <c r="N137" s="11"/>
    </row>
  </sheetData>
  <mergeCells count="4">
    <mergeCell ref="L30:M30"/>
    <mergeCell ref="H30:I30"/>
    <mergeCell ref="J30:K30"/>
    <mergeCell ref="N30:O30"/>
  </mergeCells>
  <printOptions horizontalCentered="1"/>
  <pageMargins left="0.1968503937007874" right="0.1968503937007874" top="0.5905511811023623" bottom="0.7086614173228347" header="0.5118110236220472" footer="0.5118110236220472"/>
  <pageSetup horizontalDpi="300" verticalDpi="300" orientation="landscape" paperSize="9" scale="75" r:id="rId1"/>
  <headerFooter alignWithMargins="0">
    <oddFooter>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Karpíšková</cp:lastModifiedBy>
  <cp:lastPrinted>2007-10-31T15:08:33Z</cp:lastPrinted>
  <dcterms:created xsi:type="dcterms:W3CDTF">2007-05-17T10:59:58Z</dcterms:created>
  <dcterms:modified xsi:type="dcterms:W3CDTF">2007-10-31T15:13:40Z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1471015614</vt:i4>
  </property>
  <property fmtid="{D5CDD505-2E9C-101B-9397-08002B2CF9AE}" pid="3" name="_EmailSubject">
    <vt:lpwstr/>
  </property>
  <property fmtid="{D5CDD505-2E9C-101B-9397-08002B2CF9AE}" pid="4" name="_AuthorEmail">
    <vt:lpwstr>ikarpiskova@kr-kralovehradecky.cz</vt:lpwstr>
  </property>
  <property fmtid="{D5CDD505-2E9C-101B-9397-08002B2CF9AE}" pid="5" name="_AuthorEmailDisplayName">
    <vt:lpwstr>Karpíšková Ivana</vt:lpwstr>
  </property>
  <property fmtid="{D5CDD505-2E9C-101B-9397-08002B2CF9AE}" pid="6" name="_PreviousAdHocReviewCycleID">
    <vt:i4>617147336</vt:i4>
  </property>
</Properties>
</file>